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US\Documents\2026\CENAC EDUCACION\MENOR CUANTIA\36. ADQUISICION ESTIMULOS 23-04-2026\ULTIMOS DOCUMENTOS DEL PROCESOS ACTUALIZADOS ESTIMULOS\"/>
    </mc:Choice>
  </mc:AlternateContent>
  <xr:revisionPtr revIDLastSave="0" documentId="13_ncr:1_{B4026D62-DE80-4AA0-9FA6-6BFA6C01ACA3}" xr6:coauthVersionLast="47" xr6:coauthVersionMax="47" xr10:uidLastSave="{00000000-0000-0000-0000-000000000000}"/>
  <bookViews>
    <workbookView xWindow="-110" yWindow="-110" windowWidth="19420" windowHeight="10300" activeTab="1" xr2:uid="{A1620B2D-CE05-4EC1-8052-95CBA2719362}"/>
  </bookViews>
  <sheets>
    <sheet name="PRECIOS DE REFRENCIAS" sheetId="4" r:id="rId1"/>
    <sheet name="ANALISIS COTIZACIONE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D63" i="1" l="1"/>
  <c r="AR63" i="1" s="1"/>
  <c r="AS63" i="1"/>
  <c r="AT63" i="1"/>
  <c r="AY63" i="1"/>
  <c r="AZ63" i="1"/>
  <c r="AZ64" i="1"/>
  <c r="Z63" i="1"/>
  <c r="V63" i="1"/>
  <c r="R63" i="1"/>
  <c r="AP64" i="4"/>
  <c r="BB63" i="1"/>
  <c r="AT62" i="4"/>
  <c r="AU62" i="4" s="1"/>
  <c r="AQ62" i="4"/>
  <c r="AC62" i="4"/>
  <c r="AD62" i="4" s="1"/>
  <c r="Y62" i="4"/>
  <c r="Z62" i="4" s="1"/>
  <c r="U62" i="4"/>
  <c r="V62" i="4" s="1"/>
  <c r="Q62" i="4"/>
  <c r="R62" i="4" s="1"/>
  <c r="P62" i="4"/>
  <c r="N62" i="4"/>
  <c r="I62" i="4"/>
  <c r="J62" i="4" s="1"/>
  <c r="G62" i="4"/>
  <c r="AT61" i="4"/>
  <c r="AU61" i="4" s="1"/>
  <c r="AQ61" i="4"/>
  <c r="AC61" i="4"/>
  <c r="AD61" i="4" s="1"/>
  <c r="Y61" i="4"/>
  <c r="Z61" i="4" s="1"/>
  <c r="U61" i="4"/>
  <c r="V61" i="4" s="1"/>
  <c r="Q61" i="4"/>
  <c r="R61" i="4" s="1"/>
  <c r="P61" i="4"/>
  <c r="N61" i="4"/>
  <c r="I61" i="4"/>
  <c r="J61" i="4" s="1"/>
  <c r="G61" i="4"/>
  <c r="AT60" i="4"/>
  <c r="AU60" i="4" s="1"/>
  <c r="AQ60" i="4"/>
  <c r="AC60" i="4"/>
  <c r="AD60" i="4" s="1"/>
  <c r="Y60" i="4"/>
  <c r="Z60" i="4" s="1"/>
  <c r="U60" i="4"/>
  <c r="V60" i="4" s="1"/>
  <c r="Q60" i="4"/>
  <c r="R60" i="4" s="1"/>
  <c r="P60" i="4"/>
  <c r="N60" i="4"/>
  <c r="I60" i="4"/>
  <c r="J60" i="4" s="1"/>
  <c r="G60" i="4"/>
  <c r="AT59" i="4"/>
  <c r="AU59" i="4" s="1"/>
  <c r="AQ59" i="4"/>
  <c r="AC59" i="4"/>
  <c r="AD59" i="4" s="1"/>
  <c r="Y59" i="4"/>
  <c r="Z59" i="4" s="1"/>
  <c r="U59" i="4"/>
  <c r="V59" i="4" s="1"/>
  <c r="Q59" i="4"/>
  <c r="R59" i="4" s="1"/>
  <c r="P59" i="4"/>
  <c r="N59" i="4"/>
  <c r="I59" i="4"/>
  <c r="J59" i="4" s="1"/>
  <c r="G59" i="4"/>
  <c r="AT58" i="4"/>
  <c r="AU58" i="4" s="1"/>
  <c r="AQ58" i="4"/>
  <c r="AC58" i="4"/>
  <c r="AD58" i="4" s="1"/>
  <c r="Y58" i="4"/>
  <c r="Z58" i="4" s="1"/>
  <c r="U58" i="4"/>
  <c r="V58" i="4" s="1"/>
  <c r="Q58" i="4"/>
  <c r="R58" i="4" s="1"/>
  <c r="P58" i="4"/>
  <c r="N58" i="4"/>
  <c r="I58" i="4"/>
  <c r="J58" i="4" s="1"/>
  <c r="G58" i="4"/>
  <c r="AT57" i="4"/>
  <c r="AU57" i="4" s="1"/>
  <c r="AQ57" i="4"/>
  <c r="AC57" i="4"/>
  <c r="AD57" i="4" s="1"/>
  <c r="Y57" i="4"/>
  <c r="Z57" i="4" s="1"/>
  <c r="U57" i="4"/>
  <c r="V57" i="4" s="1"/>
  <c r="Q57" i="4"/>
  <c r="R57" i="4" s="1"/>
  <c r="P57" i="4"/>
  <c r="N57" i="4"/>
  <c r="G57" i="4"/>
  <c r="H57" i="4" s="1"/>
  <c r="AT56" i="4"/>
  <c r="AU56" i="4" s="1"/>
  <c r="AQ56" i="4"/>
  <c r="AC56" i="4"/>
  <c r="AD56" i="4" s="1"/>
  <c r="Y56" i="4"/>
  <c r="Z56" i="4" s="1"/>
  <c r="U56" i="4"/>
  <c r="V56" i="4" s="1"/>
  <c r="Q56" i="4"/>
  <c r="R56" i="4" s="1"/>
  <c r="P56" i="4"/>
  <c r="N56" i="4"/>
  <c r="G56" i="4"/>
  <c r="H56" i="4" s="1"/>
  <c r="AT55" i="4"/>
  <c r="AU55" i="4" s="1"/>
  <c r="AQ55" i="4"/>
  <c r="AC55" i="4"/>
  <c r="AD55" i="4" s="1"/>
  <c r="Y55" i="4"/>
  <c r="Z55" i="4" s="1"/>
  <c r="U55" i="4"/>
  <c r="V55" i="4" s="1"/>
  <c r="Q55" i="4"/>
  <c r="R55" i="4" s="1"/>
  <c r="P55" i="4"/>
  <c r="N55" i="4"/>
  <c r="G55" i="4"/>
  <c r="H55" i="4" s="1"/>
  <c r="AT54" i="4"/>
  <c r="AU54" i="4" s="1"/>
  <c r="AQ54" i="4"/>
  <c r="AC54" i="4"/>
  <c r="AD54" i="4" s="1"/>
  <c r="Y54" i="4"/>
  <c r="Z54" i="4" s="1"/>
  <c r="U54" i="4"/>
  <c r="V54" i="4" s="1"/>
  <c r="Q54" i="4"/>
  <c r="R54" i="4" s="1"/>
  <c r="P54" i="4"/>
  <c r="N54" i="4"/>
  <c r="G54" i="4"/>
  <c r="H54" i="4" s="1"/>
  <c r="AT53" i="4"/>
  <c r="AU53" i="4" s="1"/>
  <c r="AQ53" i="4"/>
  <c r="AC53" i="4"/>
  <c r="AD53" i="4" s="1"/>
  <c r="Y53" i="4"/>
  <c r="Z53" i="4" s="1"/>
  <c r="U53" i="4"/>
  <c r="V53" i="4" s="1"/>
  <c r="Q53" i="4"/>
  <c r="R53" i="4" s="1"/>
  <c r="P53" i="4"/>
  <c r="N53" i="4"/>
  <c r="G53" i="4"/>
  <c r="H53" i="4" s="1"/>
  <c r="AT52" i="4"/>
  <c r="AU52" i="4" s="1"/>
  <c r="AQ52" i="4"/>
  <c r="AC52" i="4"/>
  <c r="AD52" i="4" s="1"/>
  <c r="Y52" i="4"/>
  <c r="Z52" i="4" s="1"/>
  <c r="U52" i="4"/>
  <c r="V52" i="4" s="1"/>
  <c r="Q52" i="4"/>
  <c r="R52" i="4" s="1"/>
  <c r="AG52" i="4" s="1"/>
  <c r="P52" i="4"/>
  <c r="N52" i="4"/>
  <c r="G52" i="4"/>
  <c r="H52" i="4" s="1"/>
  <c r="AT51" i="4"/>
  <c r="AU51" i="4" s="1"/>
  <c r="AQ51" i="4"/>
  <c r="AC51" i="4"/>
  <c r="AD51" i="4" s="1"/>
  <c r="Y51" i="4"/>
  <c r="Z51" i="4" s="1"/>
  <c r="U51" i="4"/>
  <c r="V51" i="4" s="1"/>
  <c r="Q51" i="4"/>
  <c r="R51" i="4" s="1"/>
  <c r="P51" i="4"/>
  <c r="N51" i="4"/>
  <c r="G51" i="4"/>
  <c r="H51" i="4" s="1"/>
  <c r="AT50" i="4"/>
  <c r="AU50" i="4" s="1"/>
  <c r="AQ50" i="4"/>
  <c r="AC50" i="4"/>
  <c r="AD50" i="4" s="1"/>
  <c r="Y50" i="4"/>
  <c r="Z50" i="4" s="1"/>
  <c r="U50" i="4"/>
  <c r="V50" i="4" s="1"/>
  <c r="Q50" i="4"/>
  <c r="R50" i="4" s="1"/>
  <c r="P50" i="4"/>
  <c r="N50" i="4"/>
  <c r="G50" i="4"/>
  <c r="H50" i="4" s="1"/>
  <c r="AT49" i="4"/>
  <c r="AU49" i="4" s="1"/>
  <c r="AY49" i="4" s="1"/>
  <c r="AQ49" i="4"/>
  <c r="AC49" i="4"/>
  <c r="AD49" i="4" s="1"/>
  <c r="Y49" i="4"/>
  <c r="Z49" i="4" s="1"/>
  <c r="U49" i="4"/>
  <c r="V49" i="4" s="1"/>
  <c r="Q49" i="4"/>
  <c r="R49" i="4" s="1"/>
  <c r="P49" i="4"/>
  <c r="N49" i="4"/>
  <c r="G49" i="4"/>
  <c r="H49" i="4" s="1"/>
  <c r="I49" i="4" s="1"/>
  <c r="J49" i="4" s="1"/>
  <c r="AT48" i="4"/>
  <c r="AU48" i="4" s="1"/>
  <c r="AQ48" i="4"/>
  <c r="AC48" i="4"/>
  <c r="AD48" i="4" s="1"/>
  <c r="Y48" i="4"/>
  <c r="Z48" i="4" s="1"/>
  <c r="U48" i="4"/>
  <c r="V48" i="4" s="1"/>
  <c r="Q48" i="4"/>
  <c r="R48" i="4" s="1"/>
  <c r="P48" i="4"/>
  <c r="N48" i="4"/>
  <c r="G48" i="4"/>
  <c r="H48" i="4" s="1"/>
  <c r="AT47" i="4"/>
  <c r="AU47" i="4" s="1"/>
  <c r="AQ47" i="4"/>
  <c r="AC47" i="4"/>
  <c r="AD47" i="4" s="1"/>
  <c r="Y47" i="4"/>
  <c r="Z47" i="4" s="1"/>
  <c r="U47" i="4"/>
  <c r="V47" i="4" s="1"/>
  <c r="Q47" i="4"/>
  <c r="R47" i="4" s="1"/>
  <c r="P47" i="4"/>
  <c r="N47" i="4"/>
  <c r="G47" i="4"/>
  <c r="H47" i="4" s="1"/>
  <c r="AT46" i="4"/>
  <c r="AU46" i="4" s="1"/>
  <c r="AQ46" i="4"/>
  <c r="AC46" i="4"/>
  <c r="AD46" i="4" s="1"/>
  <c r="Y46" i="4"/>
  <c r="Z46" i="4" s="1"/>
  <c r="U46" i="4"/>
  <c r="V46" i="4" s="1"/>
  <c r="Q46" i="4"/>
  <c r="R46" i="4" s="1"/>
  <c r="P46" i="4"/>
  <c r="N46" i="4"/>
  <c r="G46" i="4"/>
  <c r="H46" i="4" s="1"/>
  <c r="AT45" i="4"/>
  <c r="AU45" i="4" s="1"/>
  <c r="AQ45" i="4"/>
  <c r="AC45" i="4"/>
  <c r="AD45" i="4" s="1"/>
  <c r="Y45" i="4"/>
  <c r="Z45" i="4" s="1"/>
  <c r="U45" i="4"/>
  <c r="V45" i="4" s="1"/>
  <c r="R45" i="4"/>
  <c r="Q45" i="4"/>
  <c r="P45" i="4"/>
  <c r="N45" i="4"/>
  <c r="G45" i="4"/>
  <c r="H45" i="4" s="1"/>
  <c r="AT44" i="4"/>
  <c r="AU44" i="4" s="1"/>
  <c r="AQ44" i="4"/>
  <c r="AC44" i="4"/>
  <c r="AD44" i="4" s="1"/>
  <c r="Y44" i="4"/>
  <c r="Z44" i="4" s="1"/>
  <c r="U44" i="4"/>
  <c r="V44" i="4" s="1"/>
  <c r="AJ44" i="4" s="1"/>
  <c r="Q44" i="4"/>
  <c r="R44" i="4" s="1"/>
  <c r="P44" i="4"/>
  <c r="N44" i="4"/>
  <c r="G44" i="4"/>
  <c r="H44" i="4" s="1"/>
  <c r="I44" i="4" s="1"/>
  <c r="J44" i="4" s="1"/>
  <c r="AT43" i="4"/>
  <c r="AU43" i="4" s="1"/>
  <c r="AQ43" i="4"/>
  <c r="AC43" i="4"/>
  <c r="AD43" i="4" s="1"/>
  <c r="Y43" i="4"/>
  <c r="Z43" i="4" s="1"/>
  <c r="U43" i="4"/>
  <c r="V43" i="4" s="1"/>
  <c r="Q43" i="4"/>
  <c r="R43" i="4" s="1"/>
  <c r="P43" i="4"/>
  <c r="N43" i="4"/>
  <c r="G43" i="4"/>
  <c r="H43" i="4" s="1"/>
  <c r="I43" i="4" s="1"/>
  <c r="J43" i="4" s="1"/>
  <c r="AT42" i="4"/>
  <c r="AU42" i="4" s="1"/>
  <c r="AQ42" i="4"/>
  <c r="AC42" i="4"/>
  <c r="AD42" i="4" s="1"/>
  <c r="Y42" i="4"/>
  <c r="Z42" i="4" s="1"/>
  <c r="U42" i="4"/>
  <c r="V42" i="4" s="1"/>
  <c r="Q42" i="4"/>
  <c r="R42" i="4" s="1"/>
  <c r="P42" i="4"/>
  <c r="N42" i="4"/>
  <c r="G42" i="4"/>
  <c r="H42" i="4" s="1"/>
  <c r="AT41" i="4"/>
  <c r="AU41" i="4" s="1"/>
  <c r="AQ41" i="4"/>
  <c r="AC41" i="4"/>
  <c r="AD41" i="4" s="1"/>
  <c r="Y41" i="4"/>
  <c r="Z41" i="4" s="1"/>
  <c r="U41" i="4"/>
  <c r="V41" i="4" s="1"/>
  <c r="Q41" i="4"/>
  <c r="R41" i="4" s="1"/>
  <c r="P41" i="4"/>
  <c r="N41" i="4"/>
  <c r="G41" i="4"/>
  <c r="H41" i="4" s="1"/>
  <c r="AT40" i="4"/>
  <c r="AU40" i="4" s="1"/>
  <c r="AQ40" i="4"/>
  <c r="AC40" i="4"/>
  <c r="AD40" i="4" s="1"/>
  <c r="Y40" i="4"/>
  <c r="Z40" i="4" s="1"/>
  <c r="U40" i="4"/>
  <c r="V40" i="4" s="1"/>
  <c r="Q40" i="4"/>
  <c r="R40" i="4" s="1"/>
  <c r="P40" i="4"/>
  <c r="N40" i="4"/>
  <c r="G40" i="4"/>
  <c r="H40" i="4" s="1"/>
  <c r="AT39" i="4"/>
  <c r="AU39" i="4" s="1"/>
  <c r="AQ39" i="4"/>
  <c r="AC39" i="4"/>
  <c r="AD39" i="4" s="1"/>
  <c r="Y39" i="4"/>
  <c r="Z39" i="4" s="1"/>
  <c r="U39" i="4"/>
  <c r="V39" i="4" s="1"/>
  <c r="Q39" i="4"/>
  <c r="R39" i="4" s="1"/>
  <c r="P39" i="4"/>
  <c r="N39" i="4"/>
  <c r="G39" i="4"/>
  <c r="H39" i="4" s="1"/>
  <c r="AT38" i="4"/>
  <c r="AU38" i="4" s="1"/>
  <c r="AQ38" i="4"/>
  <c r="AC38" i="4"/>
  <c r="AD38" i="4" s="1"/>
  <c r="Y38" i="4"/>
  <c r="Z38" i="4" s="1"/>
  <c r="U38" i="4"/>
  <c r="V38" i="4" s="1"/>
  <c r="Q38" i="4"/>
  <c r="R38" i="4" s="1"/>
  <c r="P38" i="4"/>
  <c r="N38" i="4"/>
  <c r="G38" i="4"/>
  <c r="H38" i="4" s="1"/>
  <c r="AT37" i="4"/>
  <c r="AU37" i="4" s="1"/>
  <c r="AQ37" i="4"/>
  <c r="AC37" i="4"/>
  <c r="AD37" i="4" s="1"/>
  <c r="Y37" i="4"/>
  <c r="Z37" i="4" s="1"/>
  <c r="U37" i="4"/>
  <c r="V37" i="4" s="1"/>
  <c r="Q37" i="4"/>
  <c r="R37" i="4" s="1"/>
  <c r="P37" i="4"/>
  <c r="N37" i="4"/>
  <c r="G37" i="4"/>
  <c r="H37" i="4" s="1"/>
  <c r="AT36" i="4"/>
  <c r="AU36" i="4" s="1"/>
  <c r="AQ36" i="4"/>
  <c r="AC36" i="4"/>
  <c r="AD36" i="4" s="1"/>
  <c r="Y36" i="4"/>
  <c r="Z36" i="4" s="1"/>
  <c r="U36" i="4"/>
  <c r="V36" i="4" s="1"/>
  <c r="Q36" i="4"/>
  <c r="R36" i="4" s="1"/>
  <c r="P36" i="4"/>
  <c r="N36" i="4"/>
  <c r="G36" i="4"/>
  <c r="H36" i="4" s="1"/>
  <c r="AT35" i="4"/>
  <c r="AU35" i="4" s="1"/>
  <c r="AQ35" i="4"/>
  <c r="AC35" i="4"/>
  <c r="AD35" i="4" s="1"/>
  <c r="Y35" i="4"/>
  <c r="Z35" i="4" s="1"/>
  <c r="U35" i="4"/>
  <c r="V35" i="4" s="1"/>
  <c r="Q35" i="4"/>
  <c r="R35" i="4" s="1"/>
  <c r="P35" i="4"/>
  <c r="N35" i="4"/>
  <c r="G35" i="4"/>
  <c r="H35" i="4" s="1"/>
  <c r="AT34" i="4"/>
  <c r="AU34" i="4" s="1"/>
  <c r="AQ34" i="4"/>
  <c r="AC34" i="4"/>
  <c r="AD34" i="4" s="1"/>
  <c r="Y34" i="4"/>
  <c r="Z34" i="4" s="1"/>
  <c r="U34" i="4"/>
  <c r="V34" i="4" s="1"/>
  <c r="Q34" i="4"/>
  <c r="R34" i="4" s="1"/>
  <c r="P34" i="4"/>
  <c r="N34" i="4"/>
  <c r="G34" i="4"/>
  <c r="H34" i="4" s="1"/>
  <c r="AT33" i="4"/>
  <c r="AU33" i="4" s="1"/>
  <c r="AQ33" i="4"/>
  <c r="AC33" i="4"/>
  <c r="AD33" i="4" s="1"/>
  <c r="Y33" i="4"/>
  <c r="Z33" i="4" s="1"/>
  <c r="U33" i="4"/>
  <c r="V33" i="4" s="1"/>
  <c r="Q33" i="4"/>
  <c r="R33" i="4" s="1"/>
  <c r="P33" i="4"/>
  <c r="N33" i="4"/>
  <c r="G33" i="4"/>
  <c r="H33" i="4" s="1"/>
  <c r="I33" i="4" s="1"/>
  <c r="J33" i="4" s="1"/>
  <c r="AT32" i="4"/>
  <c r="AU32" i="4" s="1"/>
  <c r="AQ32" i="4"/>
  <c r="AC32" i="4"/>
  <c r="AD32" i="4" s="1"/>
  <c r="Y32" i="4"/>
  <c r="Z32" i="4" s="1"/>
  <c r="U32" i="4"/>
  <c r="V32" i="4" s="1"/>
  <c r="Q32" i="4"/>
  <c r="R32" i="4" s="1"/>
  <c r="P32" i="4"/>
  <c r="N32" i="4"/>
  <c r="G32" i="4"/>
  <c r="H32" i="4" s="1"/>
  <c r="AT31" i="4"/>
  <c r="AU31" i="4" s="1"/>
  <c r="AQ31" i="4"/>
  <c r="AC31" i="4"/>
  <c r="AD31" i="4" s="1"/>
  <c r="Y31" i="4"/>
  <c r="Z31" i="4" s="1"/>
  <c r="U31" i="4"/>
  <c r="V31" i="4" s="1"/>
  <c r="Q31" i="4"/>
  <c r="R31" i="4" s="1"/>
  <c r="P31" i="4"/>
  <c r="N31" i="4"/>
  <c r="G31" i="4"/>
  <c r="H31" i="4" s="1"/>
  <c r="AT30" i="4"/>
  <c r="AU30" i="4" s="1"/>
  <c r="AY30" i="4" s="1"/>
  <c r="AQ30" i="4"/>
  <c r="AC30" i="4"/>
  <c r="AD30" i="4" s="1"/>
  <c r="Y30" i="4"/>
  <c r="Z30" i="4" s="1"/>
  <c r="U30" i="4"/>
  <c r="V30" i="4" s="1"/>
  <c r="Q30" i="4"/>
  <c r="R30" i="4" s="1"/>
  <c r="P30" i="4"/>
  <c r="N30" i="4"/>
  <c r="G30" i="4"/>
  <c r="H30" i="4" s="1"/>
  <c r="AT29" i="4"/>
  <c r="AU29" i="4" s="1"/>
  <c r="AQ29" i="4"/>
  <c r="AC29" i="4"/>
  <c r="AD29" i="4" s="1"/>
  <c r="Y29" i="4"/>
  <c r="Z29" i="4" s="1"/>
  <c r="U29" i="4"/>
  <c r="V29" i="4" s="1"/>
  <c r="Q29" i="4"/>
  <c r="R29" i="4" s="1"/>
  <c r="P29" i="4"/>
  <c r="N29" i="4"/>
  <c r="G29" i="4"/>
  <c r="H29" i="4" s="1"/>
  <c r="I29" i="4" s="1"/>
  <c r="J29" i="4" s="1"/>
  <c r="AT28" i="4"/>
  <c r="AU28" i="4" s="1"/>
  <c r="AQ28" i="4"/>
  <c r="AC28" i="4"/>
  <c r="AD28" i="4" s="1"/>
  <c r="Y28" i="4"/>
  <c r="Z28" i="4" s="1"/>
  <c r="U28" i="4"/>
  <c r="V28" i="4" s="1"/>
  <c r="Q28" i="4"/>
  <c r="R28" i="4" s="1"/>
  <c r="P28" i="4"/>
  <c r="N28" i="4"/>
  <c r="G28" i="4"/>
  <c r="H28" i="4" s="1"/>
  <c r="I28" i="4" s="1"/>
  <c r="J28" i="4" s="1"/>
  <c r="AT27" i="4"/>
  <c r="AU27" i="4" s="1"/>
  <c r="AQ27" i="4"/>
  <c r="AC27" i="4"/>
  <c r="AD27" i="4" s="1"/>
  <c r="Y27" i="4"/>
  <c r="Z27" i="4" s="1"/>
  <c r="U27" i="4"/>
  <c r="V27" i="4" s="1"/>
  <c r="Q27" i="4"/>
  <c r="R27" i="4" s="1"/>
  <c r="P27" i="4"/>
  <c r="N27" i="4"/>
  <c r="G27" i="4"/>
  <c r="H27" i="4" s="1"/>
  <c r="I27" i="4" s="1"/>
  <c r="J27" i="4" s="1"/>
  <c r="AT26" i="4"/>
  <c r="AU26" i="4" s="1"/>
  <c r="AQ26" i="4"/>
  <c r="AC26" i="4"/>
  <c r="AD26" i="4" s="1"/>
  <c r="Y26" i="4"/>
  <c r="Z26" i="4" s="1"/>
  <c r="U26" i="4"/>
  <c r="V26" i="4" s="1"/>
  <c r="AW26" i="4" s="1"/>
  <c r="Q26" i="4"/>
  <c r="R26" i="4" s="1"/>
  <c r="P26" i="4"/>
  <c r="N26" i="4"/>
  <c r="G26" i="4"/>
  <c r="H26" i="4" s="1"/>
  <c r="I26" i="4" s="1"/>
  <c r="J26" i="4" s="1"/>
  <c r="AT25" i="4"/>
  <c r="AU25" i="4" s="1"/>
  <c r="AQ25" i="4"/>
  <c r="AC25" i="4"/>
  <c r="AD25" i="4" s="1"/>
  <c r="Y25" i="4"/>
  <c r="Z25" i="4" s="1"/>
  <c r="U25" i="4"/>
  <c r="V25" i="4" s="1"/>
  <c r="Q25" i="4"/>
  <c r="R25" i="4" s="1"/>
  <c r="P25" i="4"/>
  <c r="N25" i="4"/>
  <c r="G25" i="4"/>
  <c r="H25" i="4" s="1"/>
  <c r="I25" i="4" s="1"/>
  <c r="AT24" i="4"/>
  <c r="AU24" i="4" s="1"/>
  <c r="AQ24" i="4"/>
  <c r="AC24" i="4"/>
  <c r="AD24" i="4" s="1"/>
  <c r="Y24" i="4"/>
  <c r="Z24" i="4" s="1"/>
  <c r="U24" i="4"/>
  <c r="V24" i="4" s="1"/>
  <c r="Q24" i="4"/>
  <c r="R24" i="4" s="1"/>
  <c r="P24" i="4"/>
  <c r="N24" i="4"/>
  <c r="G24" i="4"/>
  <c r="H24" i="4" s="1"/>
  <c r="AT23" i="4"/>
  <c r="AU23" i="4" s="1"/>
  <c r="AQ23" i="4"/>
  <c r="AC23" i="4"/>
  <c r="AD23" i="4" s="1"/>
  <c r="Y23" i="4"/>
  <c r="Z23" i="4" s="1"/>
  <c r="U23" i="4"/>
  <c r="V23" i="4" s="1"/>
  <c r="Q23" i="4"/>
  <c r="R23" i="4" s="1"/>
  <c r="P23" i="4"/>
  <c r="N23" i="4"/>
  <c r="G23" i="4"/>
  <c r="H23" i="4" s="1"/>
  <c r="AT22" i="4"/>
  <c r="AU22" i="4" s="1"/>
  <c r="AQ22" i="4"/>
  <c r="AC22" i="4"/>
  <c r="AD22" i="4" s="1"/>
  <c r="Y22" i="4"/>
  <c r="Z22" i="4" s="1"/>
  <c r="U22" i="4"/>
  <c r="V22" i="4" s="1"/>
  <c r="Q22" i="4"/>
  <c r="R22" i="4" s="1"/>
  <c r="P22" i="4"/>
  <c r="N22" i="4"/>
  <c r="G22" i="4"/>
  <c r="H22" i="4" s="1"/>
  <c r="AT21" i="4"/>
  <c r="AU21" i="4" s="1"/>
  <c r="AQ21" i="4"/>
  <c r="AC21" i="4"/>
  <c r="AD21" i="4" s="1"/>
  <c r="Y21" i="4"/>
  <c r="Z21" i="4" s="1"/>
  <c r="U21" i="4"/>
  <c r="V21" i="4" s="1"/>
  <c r="Q21" i="4"/>
  <c r="R21" i="4" s="1"/>
  <c r="P21" i="4"/>
  <c r="N21" i="4"/>
  <c r="G21" i="4"/>
  <c r="H21" i="4" s="1"/>
  <c r="AT20" i="4"/>
  <c r="AU20" i="4" s="1"/>
  <c r="AQ20" i="4"/>
  <c r="AC20" i="4"/>
  <c r="AD20" i="4" s="1"/>
  <c r="Y20" i="4"/>
  <c r="Z20" i="4" s="1"/>
  <c r="U20" i="4"/>
  <c r="V20" i="4" s="1"/>
  <c r="Q20" i="4"/>
  <c r="R20" i="4" s="1"/>
  <c r="P20" i="4"/>
  <c r="N20" i="4"/>
  <c r="G20" i="4"/>
  <c r="H20" i="4" s="1"/>
  <c r="AT19" i="4"/>
  <c r="AU19" i="4" s="1"/>
  <c r="AQ19" i="4"/>
  <c r="AC19" i="4"/>
  <c r="AD19" i="4" s="1"/>
  <c r="Y19" i="4"/>
  <c r="Z19" i="4" s="1"/>
  <c r="U19" i="4"/>
  <c r="V19" i="4" s="1"/>
  <c r="Q19" i="4"/>
  <c r="R19" i="4" s="1"/>
  <c r="P19" i="4"/>
  <c r="N19" i="4"/>
  <c r="G19" i="4"/>
  <c r="H19" i="4" s="1"/>
  <c r="AT18" i="4"/>
  <c r="AU18" i="4" s="1"/>
  <c r="AQ18" i="4"/>
  <c r="AC18" i="4"/>
  <c r="AD18" i="4" s="1"/>
  <c r="Y18" i="4"/>
  <c r="Z18" i="4" s="1"/>
  <c r="U18" i="4"/>
  <c r="V18" i="4" s="1"/>
  <c r="Q18" i="4"/>
  <c r="R18" i="4" s="1"/>
  <c r="AG18" i="4" s="1"/>
  <c r="P18" i="4"/>
  <c r="N18" i="4"/>
  <c r="G18" i="4"/>
  <c r="H18" i="4" s="1"/>
  <c r="AT17" i="4"/>
  <c r="AU17" i="4" s="1"/>
  <c r="AQ17" i="4"/>
  <c r="AC17" i="4"/>
  <c r="AD17" i="4" s="1"/>
  <c r="Y17" i="4"/>
  <c r="Z17" i="4" s="1"/>
  <c r="U17" i="4"/>
  <c r="V17" i="4" s="1"/>
  <c r="Q17" i="4"/>
  <c r="R17" i="4" s="1"/>
  <c r="P17" i="4"/>
  <c r="N17" i="4"/>
  <c r="G17" i="4"/>
  <c r="H17" i="4" s="1"/>
  <c r="AU16" i="4"/>
  <c r="AT16" i="4"/>
  <c r="AQ16" i="4"/>
  <c r="AC16" i="4"/>
  <c r="AD16" i="4" s="1"/>
  <c r="Y16" i="4"/>
  <c r="Z16" i="4" s="1"/>
  <c r="U16" i="4"/>
  <c r="V16" i="4" s="1"/>
  <c r="Q16" i="4"/>
  <c r="R16" i="4" s="1"/>
  <c r="P16" i="4"/>
  <c r="N16" i="4"/>
  <c r="G16" i="4"/>
  <c r="H16" i="4" s="1"/>
  <c r="AT15" i="4"/>
  <c r="AU15" i="4" s="1"/>
  <c r="AQ15" i="4"/>
  <c r="AC15" i="4"/>
  <c r="AD15" i="4" s="1"/>
  <c r="Z15" i="4"/>
  <c r="Y15" i="4"/>
  <c r="U15" i="4"/>
  <c r="V15" i="4" s="1"/>
  <c r="Q15" i="4"/>
  <c r="R15" i="4" s="1"/>
  <c r="P15" i="4"/>
  <c r="N15" i="4"/>
  <c r="G15" i="4"/>
  <c r="H15" i="4" s="1"/>
  <c r="AT14" i="4"/>
  <c r="AU14" i="4" s="1"/>
  <c r="AQ14" i="4"/>
  <c r="AC14" i="4"/>
  <c r="AD14" i="4" s="1"/>
  <c r="Y14" i="4"/>
  <c r="Z14" i="4" s="1"/>
  <c r="U14" i="4"/>
  <c r="V14" i="4" s="1"/>
  <c r="Q14" i="4"/>
  <c r="R14" i="4" s="1"/>
  <c r="AM14" i="4" s="1"/>
  <c r="P14" i="4"/>
  <c r="N14" i="4"/>
  <c r="G14" i="4"/>
  <c r="H14" i="4" s="1"/>
  <c r="I14" i="4" s="1"/>
  <c r="J14" i="4" s="1"/>
  <c r="AT13" i="4"/>
  <c r="AU13" i="4" s="1"/>
  <c r="AQ13" i="4"/>
  <c r="AC13" i="4"/>
  <c r="AD13" i="4" s="1"/>
  <c r="Y13" i="4"/>
  <c r="Z13" i="4" s="1"/>
  <c r="U13" i="4"/>
  <c r="V13" i="4" s="1"/>
  <c r="Q13" i="4"/>
  <c r="R13" i="4" s="1"/>
  <c r="P13" i="4"/>
  <c r="N13" i="4"/>
  <c r="G13" i="4"/>
  <c r="H13" i="4" s="1"/>
  <c r="AT12" i="4"/>
  <c r="AU12" i="4" s="1"/>
  <c r="AQ12" i="4"/>
  <c r="AC12" i="4"/>
  <c r="AD12" i="4" s="1"/>
  <c r="Y12" i="4"/>
  <c r="Z12" i="4" s="1"/>
  <c r="U12" i="4"/>
  <c r="V12" i="4" s="1"/>
  <c r="Q12" i="4"/>
  <c r="R12" i="4" s="1"/>
  <c r="P12" i="4"/>
  <c r="N12" i="4"/>
  <c r="G12" i="4"/>
  <c r="H12" i="4" s="1"/>
  <c r="AT11" i="4"/>
  <c r="AU11" i="4" s="1"/>
  <c r="AQ11" i="4"/>
  <c r="AC11" i="4"/>
  <c r="AD11" i="4" s="1"/>
  <c r="Y11" i="4"/>
  <c r="Z11" i="4" s="1"/>
  <c r="U11" i="4"/>
  <c r="V11" i="4" s="1"/>
  <c r="Q11" i="4"/>
  <c r="R11" i="4" s="1"/>
  <c r="P11" i="4"/>
  <c r="N11" i="4"/>
  <c r="G11" i="4"/>
  <c r="H11" i="4" s="1"/>
  <c r="I11" i="4" s="1"/>
  <c r="J11" i="4" s="1"/>
  <c r="AT10" i="4"/>
  <c r="AU10" i="4" s="1"/>
  <c r="AQ10" i="4"/>
  <c r="AC10" i="4"/>
  <c r="AD10" i="4" s="1"/>
  <c r="Y10" i="4"/>
  <c r="Z10" i="4" s="1"/>
  <c r="U10" i="4"/>
  <c r="V10" i="4" s="1"/>
  <c r="Q10" i="4"/>
  <c r="R10" i="4" s="1"/>
  <c r="P10" i="4"/>
  <c r="N10" i="4"/>
  <c r="G10" i="4"/>
  <c r="H10" i="4" s="1"/>
  <c r="I10" i="4" s="1"/>
  <c r="AT9" i="4"/>
  <c r="AU9" i="4" s="1"/>
  <c r="AQ9" i="4"/>
  <c r="AC9" i="4"/>
  <c r="AD9" i="4" s="1"/>
  <c r="Y9" i="4"/>
  <c r="Z9" i="4" s="1"/>
  <c r="U9" i="4"/>
  <c r="V9" i="4" s="1"/>
  <c r="Q9" i="4"/>
  <c r="R9" i="4" s="1"/>
  <c r="P9" i="4"/>
  <c r="N9" i="4"/>
  <c r="G9" i="4"/>
  <c r="H9" i="4" s="1"/>
  <c r="AT8" i="4"/>
  <c r="AU8" i="4" s="1"/>
  <c r="AQ8" i="4"/>
  <c r="AC8" i="4"/>
  <c r="AD8" i="4" s="1"/>
  <c r="Y8" i="4"/>
  <c r="Z8" i="4" s="1"/>
  <c r="U8" i="4"/>
  <c r="V8" i="4" s="1"/>
  <c r="Q8" i="4"/>
  <c r="R8" i="4" s="1"/>
  <c r="P8" i="4"/>
  <c r="N8" i="4"/>
  <c r="G8" i="4"/>
  <c r="H8" i="4" s="1"/>
  <c r="AT7" i="4"/>
  <c r="AU7" i="4" s="1"/>
  <c r="AQ7" i="4"/>
  <c r="AC7" i="4"/>
  <c r="AD7" i="4" s="1"/>
  <c r="Y7" i="4"/>
  <c r="Z7" i="4" s="1"/>
  <c r="U7" i="4"/>
  <c r="V7" i="4" s="1"/>
  <c r="Q7" i="4"/>
  <c r="R7" i="4" s="1"/>
  <c r="P7" i="4"/>
  <c r="N7" i="4"/>
  <c r="G7" i="4"/>
  <c r="H7" i="4" s="1"/>
  <c r="AT6" i="4"/>
  <c r="AU6" i="4" s="1"/>
  <c r="AQ6" i="4"/>
  <c r="AC6" i="4"/>
  <c r="AD6" i="4" s="1"/>
  <c r="Y6" i="4"/>
  <c r="Z6" i="4" s="1"/>
  <c r="U6" i="4"/>
  <c r="V6" i="4" s="1"/>
  <c r="Q6" i="4"/>
  <c r="R6" i="4" s="1"/>
  <c r="P6" i="4"/>
  <c r="N6" i="4"/>
  <c r="G6" i="4"/>
  <c r="H6" i="4" s="1"/>
  <c r="BC62" i="1"/>
  <c r="BB62" i="1"/>
  <c r="BC59" i="1"/>
  <c r="BB59" i="1"/>
  <c r="BC45" i="1"/>
  <c r="BB45" i="1"/>
  <c r="BC43" i="1"/>
  <c r="BB43" i="1"/>
  <c r="BC42" i="1"/>
  <c r="BB42" i="1"/>
  <c r="BC41" i="1"/>
  <c r="BB41" i="1"/>
  <c r="BC39" i="1"/>
  <c r="BB39" i="1"/>
  <c r="BC38" i="1"/>
  <c r="BB38" i="1"/>
  <c r="BC37" i="1"/>
  <c r="BB37" i="1"/>
  <c r="BB36" i="1"/>
  <c r="BC35" i="1"/>
  <c r="BB35" i="1"/>
  <c r="BC34" i="1"/>
  <c r="BB34" i="1"/>
  <c r="BC31" i="1"/>
  <c r="BB31" i="1"/>
  <c r="BC32" i="1"/>
  <c r="BB32" i="1"/>
  <c r="BC26" i="1"/>
  <c r="BB26" i="1"/>
  <c r="BC22" i="1"/>
  <c r="BB22" i="1"/>
  <c r="BC19" i="1"/>
  <c r="BC13" i="1"/>
  <c r="BB13" i="1"/>
  <c r="BC11" i="1"/>
  <c r="BB11" i="1"/>
  <c r="BC10" i="1"/>
  <c r="BB10" i="1"/>
  <c r="BC8" i="1"/>
  <c r="BB8" i="1"/>
  <c r="BC7" i="1"/>
  <c r="BB7" i="1"/>
  <c r="AY34" i="1"/>
  <c r="AZ34" i="1" s="1"/>
  <c r="AV34" i="1"/>
  <c r="AU34" i="1"/>
  <c r="AT34" i="1"/>
  <c r="AS34" i="1"/>
  <c r="AR34" i="1"/>
  <c r="AY33" i="1"/>
  <c r="AV33" i="1"/>
  <c r="AU33" i="1"/>
  <c r="AT33" i="1"/>
  <c r="AS33" i="1"/>
  <c r="AR33" i="1"/>
  <c r="AX33" i="1" s="1"/>
  <c r="AY31" i="1"/>
  <c r="AZ31" i="1" s="1"/>
  <c r="AV31" i="1"/>
  <c r="AU31" i="1"/>
  <c r="AT31" i="1"/>
  <c r="AS31" i="1"/>
  <c r="AR31" i="1"/>
  <c r="AR7" i="1"/>
  <c r="AX7" i="1" s="1"/>
  <c r="AS7" i="1"/>
  <c r="AT7" i="1"/>
  <c r="AW7" i="1" s="1"/>
  <c r="AU7" i="1"/>
  <c r="AV7" i="1"/>
  <c r="AY7" i="1"/>
  <c r="AZ7" i="1"/>
  <c r="AR8" i="1"/>
  <c r="AS8" i="1"/>
  <c r="AT8" i="1"/>
  <c r="AU8" i="1"/>
  <c r="AV8" i="1"/>
  <c r="AW8" i="1"/>
  <c r="AX8" i="1"/>
  <c r="AY8" i="1"/>
  <c r="AZ8" i="1" s="1"/>
  <c r="AR9" i="1"/>
  <c r="AW9" i="1" s="1"/>
  <c r="AS9" i="1"/>
  <c r="AZ9" i="1" s="1"/>
  <c r="AT9" i="1"/>
  <c r="AU9" i="1"/>
  <c r="AV9" i="1"/>
  <c r="AX9" i="1"/>
  <c r="AY9" i="1"/>
  <c r="AR10" i="1"/>
  <c r="AW10" i="1" s="1"/>
  <c r="AS10" i="1"/>
  <c r="AZ10" i="1" s="1"/>
  <c r="AT10" i="1"/>
  <c r="AU10" i="1"/>
  <c r="AV10" i="1"/>
  <c r="AY10" i="1"/>
  <c r="AR11" i="1"/>
  <c r="AW11" i="1" s="1"/>
  <c r="AS11" i="1"/>
  <c r="AT11" i="1"/>
  <c r="AU11" i="1"/>
  <c r="AV11" i="1"/>
  <c r="AX11" i="1" s="1"/>
  <c r="AY11" i="1"/>
  <c r="AZ11" i="1"/>
  <c r="AR12" i="1"/>
  <c r="AW12" i="1" s="1"/>
  <c r="AS12" i="1"/>
  <c r="AZ12" i="1" s="1"/>
  <c r="AT12" i="1"/>
  <c r="AU12" i="1"/>
  <c r="AV12" i="1"/>
  <c r="AY12" i="1"/>
  <c r="AR13" i="1"/>
  <c r="AS13" i="1"/>
  <c r="AT13" i="1"/>
  <c r="AU13" i="1"/>
  <c r="AV13" i="1"/>
  <c r="AW13" i="1"/>
  <c r="AX13" i="1"/>
  <c r="AY13" i="1"/>
  <c r="AZ13" i="1"/>
  <c r="AR14" i="1"/>
  <c r="AW14" i="1" s="1"/>
  <c r="AS14" i="1"/>
  <c r="AT14" i="1"/>
  <c r="AU14" i="1"/>
  <c r="AV14" i="1"/>
  <c r="AY14" i="1"/>
  <c r="AZ14" i="1"/>
  <c r="AR15" i="1"/>
  <c r="AS15" i="1"/>
  <c r="AT15" i="1"/>
  <c r="AU15" i="1"/>
  <c r="AV15" i="1"/>
  <c r="AW15" i="1"/>
  <c r="AX15" i="1"/>
  <c r="AY15" i="1"/>
  <c r="AZ15" i="1" s="1"/>
  <c r="AR16" i="1"/>
  <c r="AS16" i="1"/>
  <c r="AT16" i="1"/>
  <c r="AW16" i="1" s="1"/>
  <c r="AU16" i="1"/>
  <c r="AV16" i="1"/>
  <c r="AX16" i="1"/>
  <c r="AY16" i="1"/>
  <c r="AZ16" i="1" s="1"/>
  <c r="AR17" i="1"/>
  <c r="AX17" i="1" s="1"/>
  <c r="AS17" i="1"/>
  <c r="AZ17" i="1" s="1"/>
  <c r="AT17" i="1"/>
  <c r="AU17" i="1"/>
  <c r="AV17" i="1"/>
  <c r="AW17" i="1"/>
  <c r="AY17" i="1"/>
  <c r="AR18" i="1"/>
  <c r="AW18" i="1" s="1"/>
  <c r="AS18" i="1"/>
  <c r="AT18" i="1"/>
  <c r="AU18" i="1"/>
  <c r="AV18" i="1"/>
  <c r="AY18" i="1"/>
  <c r="AZ18" i="1"/>
  <c r="AR19" i="1"/>
  <c r="AW19" i="1" s="1"/>
  <c r="AS19" i="1"/>
  <c r="AT19" i="1"/>
  <c r="AU19" i="1"/>
  <c r="AV19" i="1"/>
  <c r="AY19" i="1"/>
  <c r="AZ19" i="1" s="1"/>
  <c r="AR20" i="1"/>
  <c r="AS20" i="1"/>
  <c r="AT20" i="1"/>
  <c r="AU20" i="1"/>
  <c r="AV20" i="1"/>
  <c r="AW20" i="1"/>
  <c r="AX20" i="1"/>
  <c r="AY20" i="1"/>
  <c r="AZ20" i="1"/>
  <c r="AR21" i="1"/>
  <c r="AW21" i="1" s="1"/>
  <c r="AS21" i="1"/>
  <c r="AT21" i="1"/>
  <c r="AU21" i="1"/>
  <c r="AV21" i="1"/>
  <c r="AY21" i="1"/>
  <c r="AZ21" i="1" s="1"/>
  <c r="AR22" i="1"/>
  <c r="AS22" i="1"/>
  <c r="AT22" i="1"/>
  <c r="AU22" i="1"/>
  <c r="AV22" i="1"/>
  <c r="AW22" i="1"/>
  <c r="AX22" i="1"/>
  <c r="AY22" i="1"/>
  <c r="AZ22" i="1"/>
  <c r="AR23" i="1"/>
  <c r="AX23" i="1" s="1"/>
  <c r="AS23" i="1"/>
  <c r="AT23" i="1"/>
  <c r="AW23" i="1" s="1"/>
  <c r="AU23" i="1"/>
  <c r="AV23" i="1"/>
  <c r="AY23" i="1"/>
  <c r="AZ23" i="1"/>
  <c r="AR24" i="1"/>
  <c r="AS24" i="1"/>
  <c r="AT24" i="1"/>
  <c r="AU24" i="1"/>
  <c r="AV24" i="1"/>
  <c r="AW24" i="1"/>
  <c r="AX24" i="1"/>
  <c r="AY24" i="1"/>
  <c r="AZ24" i="1" s="1"/>
  <c r="AR25" i="1"/>
  <c r="AW25" i="1" s="1"/>
  <c r="AS25" i="1"/>
  <c r="AZ25" i="1" s="1"/>
  <c r="AT25" i="1"/>
  <c r="AU25" i="1"/>
  <c r="AV25" i="1"/>
  <c r="AX25" i="1"/>
  <c r="AY25" i="1"/>
  <c r="AR26" i="1"/>
  <c r="AW26" i="1" s="1"/>
  <c r="AS26" i="1"/>
  <c r="AZ26" i="1" s="1"/>
  <c r="AT26" i="1"/>
  <c r="AU26" i="1"/>
  <c r="AV26" i="1"/>
  <c r="AY26" i="1"/>
  <c r="AR27" i="1"/>
  <c r="AW27" i="1" s="1"/>
  <c r="AS27" i="1"/>
  <c r="AT27" i="1"/>
  <c r="AU27" i="1"/>
  <c r="AV27" i="1"/>
  <c r="AX27" i="1" s="1"/>
  <c r="AY27" i="1"/>
  <c r="AZ27" i="1"/>
  <c r="AR28" i="1"/>
  <c r="AW28" i="1" s="1"/>
  <c r="AS28" i="1"/>
  <c r="AZ28" i="1" s="1"/>
  <c r="AT28" i="1"/>
  <c r="AU28" i="1"/>
  <c r="AV28" i="1"/>
  <c r="AY28" i="1"/>
  <c r="AR29" i="1"/>
  <c r="AS29" i="1"/>
  <c r="AT29" i="1"/>
  <c r="AU29" i="1"/>
  <c r="AV29" i="1"/>
  <c r="AW29" i="1"/>
  <c r="AX29" i="1"/>
  <c r="AY29" i="1"/>
  <c r="AZ29" i="1"/>
  <c r="AR30" i="1"/>
  <c r="AW30" i="1" s="1"/>
  <c r="AS30" i="1"/>
  <c r="AT30" i="1"/>
  <c r="AU30" i="1"/>
  <c r="AV30" i="1"/>
  <c r="AY30" i="1"/>
  <c r="AZ30" i="1"/>
  <c r="AW31" i="1"/>
  <c r="AX31" i="1"/>
  <c r="AR32" i="1"/>
  <c r="AS32" i="1"/>
  <c r="AT32" i="1"/>
  <c r="AW32" i="1" s="1"/>
  <c r="AU32" i="1"/>
  <c r="AV32" i="1"/>
  <c r="AX32" i="1" s="1"/>
  <c r="AY32" i="1"/>
  <c r="AZ32" i="1" s="1"/>
  <c r="AW33" i="1"/>
  <c r="AW34" i="1"/>
  <c r="AR35" i="1"/>
  <c r="AW35" i="1" s="1"/>
  <c r="AS35" i="1"/>
  <c r="AT35" i="1"/>
  <c r="AU35" i="1"/>
  <c r="AV35" i="1"/>
  <c r="AY35" i="1"/>
  <c r="AZ35" i="1" s="1"/>
  <c r="AR36" i="1"/>
  <c r="AS36" i="1"/>
  <c r="AT36" i="1"/>
  <c r="AU36" i="1"/>
  <c r="AV36" i="1"/>
  <c r="AW36" i="1"/>
  <c r="AX36" i="1"/>
  <c r="AY36" i="1"/>
  <c r="AZ36" i="1"/>
  <c r="AR37" i="1"/>
  <c r="AW37" i="1" s="1"/>
  <c r="AS37" i="1"/>
  <c r="AT37" i="1"/>
  <c r="AU37" i="1"/>
  <c r="AV37" i="1"/>
  <c r="AY37" i="1"/>
  <c r="AZ37" i="1" s="1"/>
  <c r="AR38" i="1"/>
  <c r="AS38" i="1"/>
  <c r="AT38" i="1"/>
  <c r="AU38" i="1"/>
  <c r="AV38" i="1"/>
  <c r="AW38" i="1"/>
  <c r="AX38" i="1"/>
  <c r="AY38" i="1"/>
  <c r="AZ38" i="1"/>
  <c r="AR39" i="1"/>
  <c r="AX39" i="1" s="1"/>
  <c r="AS39" i="1"/>
  <c r="AT39" i="1"/>
  <c r="AW39" i="1" s="1"/>
  <c r="AU39" i="1"/>
  <c r="AV39" i="1"/>
  <c r="AY39" i="1"/>
  <c r="AZ39" i="1"/>
  <c r="AR40" i="1"/>
  <c r="AS40" i="1"/>
  <c r="AT40" i="1"/>
  <c r="AU40" i="1"/>
  <c r="AV40" i="1"/>
  <c r="AW40" i="1"/>
  <c r="AX40" i="1"/>
  <c r="AY40" i="1"/>
  <c r="AZ40" i="1" s="1"/>
  <c r="AR41" i="1"/>
  <c r="AW41" i="1" s="1"/>
  <c r="AS41" i="1"/>
  <c r="AZ41" i="1" s="1"/>
  <c r="AT41" i="1"/>
  <c r="AU41" i="1"/>
  <c r="AV41" i="1"/>
  <c r="AX41" i="1"/>
  <c r="AY41" i="1"/>
  <c r="AR42" i="1"/>
  <c r="AW42" i="1" s="1"/>
  <c r="AS42" i="1"/>
  <c r="AZ42" i="1" s="1"/>
  <c r="AT42" i="1"/>
  <c r="AU42" i="1"/>
  <c r="AV42" i="1"/>
  <c r="AY42" i="1"/>
  <c r="AR43" i="1"/>
  <c r="AW43" i="1" s="1"/>
  <c r="AS43" i="1"/>
  <c r="AT43" i="1"/>
  <c r="AU43" i="1"/>
  <c r="AV43" i="1"/>
  <c r="AX43" i="1" s="1"/>
  <c r="AY43" i="1"/>
  <c r="AZ43" i="1"/>
  <c r="AR44" i="1"/>
  <c r="AW44" i="1" s="1"/>
  <c r="AS44" i="1"/>
  <c r="AZ44" i="1" s="1"/>
  <c r="AT44" i="1"/>
  <c r="AU44" i="1"/>
  <c r="AV44" i="1"/>
  <c r="AY44" i="1"/>
  <c r="AR45" i="1"/>
  <c r="AS45" i="1"/>
  <c r="AT45" i="1"/>
  <c r="AU45" i="1"/>
  <c r="AV45" i="1"/>
  <c r="AW45" i="1"/>
  <c r="AX45" i="1"/>
  <c r="AY45" i="1"/>
  <c r="AZ45" i="1"/>
  <c r="AR46" i="1"/>
  <c r="AW46" i="1" s="1"/>
  <c r="AS46" i="1"/>
  <c r="AT46" i="1"/>
  <c r="AU46" i="1"/>
  <c r="AV46" i="1"/>
  <c r="AY46" i="1"/>
  <c r="AZ46" i="1"/>
  <c r="AR47" i="1"/>
  <c r="AS47" i="1"/>
  <c r="AT47" i="1"/>
  <c r="AU47" i="1"/>
  <c r="AV47" i="1"/>
  <c r="AW47" i="1"/>
  <c r="AX47" i="1"/>
  <c r="AY47" i="1"/>
  <c r="AZ47" i="1" s="1"/>
  <c r="AR48" i="1"/>
  <c r="AW48" i="1" s="1"/>
  <c r="AS48" i="1"/>
  <c r="AT48" i="1"/>
  <c r="AU48" i="1"/>
  <c r="AV48" i="1"/>
  <c r="AX48" i="1"/>
  <c r="AY48" i="1"/>
  <c r="AZ48" i="1" s="1"/>
  <c r="AR49" i="1"/>
  <c r="AX49" i="1" s="1"/>
  <c r="AS49" i="1"/>
  <c r="AZ49" i="1" s="1"/>
  <c r="AT49" i="1"/>
  <c r="AU49" i="1"/>
  <c r="AV49" i="1"/>
  <c r="AW49" i="1"/>
  <c r="AY49" i="1"/>
  <c r="AR50" i="1"/>
  <c r="AW50" i="1" s="1"/>
  <c r="AS50" i="1"/>
  <c r="AT50" i="1"/>
  <c r="AU50" i="1"/>
  <c r="AV50" i="1"/>
  <c r="AY50" i="1"/>
  <c r="AZ50" i="1"/>
  <c r="AR51" i="1"/>
  <c r="AW51" i="1" s="1"/>
  <c r="AS51" i="1"/>
  <c r="AT51" i="1"/>
  <c r="AU51" i="1"/>
  <c r="AV51" i="1"/>
  <c r="AY51" i="1"/>
  <c r="AZ51" i="1" s="1"/>
  <c r="AR52" i="1"/>
  <c r="AS52" i="1"/>
  <c r="AT52" i="1"/>
  <c r="AU52" i="1"/>
  <c r="AV52" i="1"/>
  <c r="AW52" i="1"/>
  <c r="AX52" i="1"/>
  <c r="AY52" i="1"/>
  <c r="AZ52" i="1"/>
  <c r="AR53" i="1"/>
  <c r="AW53" i="1" s="1"/>
  <c r="AS53" i="1"/>
  <c r="AT53" i="1"/>
  <c r="AU53" i="1"/>
  <c r="AV53" i="1"/>
  <c r="AY53" i="1"/>
  <c r="AZ53" i="1" s="1"/>
  <c r="AR54" i="1"/>
  <c r="AS54" i="1"/>
  <c r="AT54" i="1"/>
  <c r="AU54" i="1"/>
  <c r="AV54" i="1"/>
  <c r="AW54" i="1"/>
  <c r="AX54" i="1"/>
  <c r="AY54" i="1"/>
  <c r="AZ54" i="1"/>
  <c r="AR55" i="1"/>
  <c r="AX55" i="1" s="1"/>
  <c r="AS55" i="1"/>
  <c r="AT55" i="1"/>
  <c r="AU55" i="1"/>
  <c r="AV55" i="1"/>
  <c r="AW55" i="1"/>
  <c r="AY55" i="1"/>
  <c r="AZ55" i="1"/>
  <c r="AR56" i="1"/>
  <c r="AS56" i="1"/>
  <c r="AT56" i="1"/>
  <c r="AU56" i="1"/>
  <c r="AV56" i="1"/>
  <c r="AW56" i="1"/>
  <c r="AX56" i="1"/>
  <c r="AY56" i="1"/>
  <c r="AZ56" i="1" s="1"/>
  <c r="AR57" i="1"/>
  <c r="AS57" i="1"/>
  <c r="AZ57" i="1" s="1"/>
  <c r="AT57" i="1"/>
  <c r="AU57" i="1"/>
  <c r="AV57" i="1"/>
  <c r="AW57" i="1"/>
  <c r="AX57" i="1"/>
  <c r="AY57" i="1"/>
  <c r="AR58" i="1"/>
  <c r="AW58" i="1" s="1"/>
  <c r="AS58" i="1"/>
  <c r="AZ58" i="1" s="1"/>
  <c r="AT58" i="1"/>
  <c r="AU58" i="1"/>
  <c r="AV58" i="1"/>
  <c r="AY58" i="1"/>
  <c r="AR59" i="1"/>
  <c r="AW59" i="1" s="1"/>
  <c r="AS59" i="1"/>
  <c r="AT59" i="1"/>
  <c r="AU59" i="1"/>
  <c r="AV59" i="1"/>
  <c r="AX59" i="1" s="1"/>
  <c r="AY59" i="1"/>
  <c r="AZ59" i="1"/>
  <c r="AR60" i="1"/>
  <c r="AW60" i="1" s="1"/>
  <c r="AS60" i="1"/>
  <c r="AZ60" i="1" s="1"/>
  <c r="AT60" i="1"/>
  <c r="AU60" i="1"/>
  <c r="AV60" i="1"/>
  <c r="AY60" i="1"/>
  <c r="AR61" i="1"/>
  <c r="AS61" i="1"/>
  <c r="AT61" i="1"/>
  <c r="AU61" i="1"/>
  <c r="AV61" i="1"/>
  <c r="AW61" i="1"/>
  <c r="AX61" i="1"/>
  <c r="AY61" i="1"/>
  <c r="AZ61" i="1"/>
  <c r="AR62" i="1"/>
  <c r="AW62" i="1" s="1"/>
  <c r="AS62" i="1"/>
  <c r="AT62" i="1"/>
  <c r="AU62" i="1"/>
  <c r="AV62" i="1"/>
  <c r="AY62" i="1"/>
  <c r="AZ62" i="1"/>
  <c r="AY6" i="1"/>
  <c r="AW6" i="1"/>
  <c r="AX6" i="1"/>
  <c r="AV6" i="1"/>
  <c r="AU6" i="1"/>
  <c r="AT6" i="1"/>
  <c r="AS6" i="1"/>
  <c r="AR6" i="1"/>
  <c r="AP36" i="1"/>
  <c r="AP35" i="1"/>
  <c r="AP32" i="1"/>
  <c r="AP30" i="1"/>
  <c r="AP29" i="1"/>
  <c r="AP28" i="1"/>
  <c r="AP27" i="1"/>
  <c r="AP26" i="1"/>
  <c r="AP25" i="1"/>
  <c r="AP24" i="1"/>
  <c r="AP23" i="1"/>
  <c r="AP22" i="1"/>
  <c r="AP19" i="1"/>
  <c r="AP18" i="1"/>
  <c r="AP17" i="1"/>
  <c r="AP16" i="1"/>
  <c r="AP15" i="1"/>
  <c r="AP14" i="1"/>
  <c r="AP13" i="1"/>
  <c r="AP12" i="1"/>
  <c r="AP11" i="1"/>
  <c r="AP10" i="1"/>
  <c r="AP9" i="1"/>
  <c r="AP8" i="1"/>
  <c r="AP7" i="1"/>
  <c r="AP6" i="1"/>
  <c r="AF22" i="1"/>
  <c r="AK22" i="1" s="1"/>
  <c r="AG22" i="1"/>
  <c r="AH22" i="1"/>
  <c r="AI22" i="1"/>
  <c r="AJ22" i="1"/>
  <c r="AM22" i="1"/>
  <c r="AN22" i="1"/>
  <c r="AF23" i="1"/>
  <c r="AG23" i="1"/>
  <c r="AN23" i="1" s="1"/>
  <c r="AH23" i="1"/>
  <c r="AK23" i="1" s="1"/>
  <c r="AI23" i="1"/>
  <c r="AJ23" i="1"/>
  <c r="AL23" i="1" s="1"/>
  <c r="AM23" i="1"/>
  <c r="AF24" i="1"/>
  <c r="AK24" i="1" s="1"/>
  <c r="AG24" i="1"/>
  <c r="AH24" i="1"/>
  <c r="AI24" i="1"/>
  <c r="AJ24" i="1"/>
  <c r="AL24" i="1"/>
  <c r="AM24" i="1"/>
  <c r="AN24" i="1"/>
  <c r="AF25" i="1"/>
  <c r="AK25" i="1" s="1"/>
  <c r="AG25" i="1"/>
  <c r="AH25" i="1"/>
  <c r="AI25" i="1"/>
  <c r="AJ25" i="1"/>
  <c r="AM25" i="1"/>
  <c r="AN25" i="1" s="1"/>
  <c r="AF26" i="1"/>
  <c r="AG26" i="1"/>
  <c r="AH26" i="1"/>
  <c r="AI26" i="1"/>
  <c r="AJ26" i="1"/>
  <c r="AK26" i="1"/>
  <c r="AL26" i="1"/>
  <c r="AM26" i="1"/>
  <c r="AN26" i="1"/>
  <c r="AF27" i="1"/>
  <c r="AK27" i="1" s="1"/>
  <c r="AG27" i="1"/>
  <c r="AN27" i="1" s="1"/>
  <c r="AH27" i="1"/>
  <c r="AI27" i="1"/>
  <c r="AJ27" i="1"/>
  <c r="AM27" i="1"/>
  <c r="AF28" i="1"/>
  <c r="AG28" i="1"/>
  <c r="AH28" i="1"/>
  <c r="AI28" i="1"/>
  <c r="AJ28" i="1"/>
  <c r="AK28" i="1"/>
  <c r="AL28" i="1"/>
  <c r="AM28" i="1"/>
  <c r="AN28" i="1" s="1"/>
  <c r="AF29" i="1"/>
  <c r="AL29" i="1" s="1"/>
  <c r="AG29" i="1"/>
  <c r="AH29" i="1"/>
  <c r="AI29" i="1"/>
  <c r="AJ29" i="1"/>
  <c r="AM29" i="1"/>
  <c r="AN29" i="1"/>
  <c r="AF30" i="1"/>
  <c r="AG30" i="1"/>
  <c r="AH30" i="1"/>
  <c r="AI30" i="1"/>
  <c r="AJ30" i="1"/>
  <c r="AL30" i="1" s="1"/>
  <c r="AK30" i="1"/>
  <c r="AM30" i="1"/>
  <c r="AN30" i="1" s="1"/>
  <c r="AF32" i="1"/>
  <c r="AL32" i="1" s="1"/>
  <c r="AG32" i="1"/>
  <c r="AN32" i="1" s="1"/>
  <c r="AH32" i="1"/>
  <c r="AI32" i="1"/>
  <c r="AJ32" i="1"/>
  <c r="AK32" i="1"/>
  <c r="AM32" i="1"/>
  <c r="AF35" i="1"/>
  <c r="AG35" i="1"/>
  <c r="AH35" i="1"/>
  <c r="AI35" i="1"/>
  <c r="AJ35" i="1"/>
  <c r="AK35" i="1"/>
  <c r="AL35" i="1"/>
  <c r="AM35" i="1"/>
  <c r="AN35" i="1"/>
  <c r="AF36" i="1"/>
  <c r="AK36" i="1" s="1"/>
  <c r="AG36" i="1"/>
  <c r="AN36" i="1" s="1"/>
  <c r="AH36" i="1"/>
  <c r="AI36" i="1"/>
  <c r="AJ36" i="1"/>
  <c r="AM36" i="1"/>
  <c r="AF37" i="1"/>
  <c r="AG37" i="1"/>
  <c r="AH37" i="1"/>
  <c r="AI37" i="1"/>
  <c r="AJ37" i="1"/>
  <c r="AK37" i="1"/>
  <c r="AL37" i="1"/>
  <c r="AM37" i="1"/>
  <c r="AN37" i="1"/>
  <c r="AF38" i="1"/>
  <c r="AK38" i="1" s="1"/>
  <c r="AG38" i="1"/>
  <c r="AH38" i="1"/>
  <c r="AI38" i="1"/>
  <c r="AJ38" i="1"/>
  <c r="AM38" i="1"/>
  <c r="AN38" i="1"/>
  <c r="AF39" i="1"/>
  <c r="AG39" i="1"/>
  <c r="AN39" i="1" s="1"/>
  <c r="AH39" i="1"/>
  <c r="AK39" i="1" s="1"/>
  <c r="AI39" i="1"/>
  <c r="AJ39" i="1"/>
  <c r="AL39" i="1" s="1"/>
  <c r="AM39" i="1"/>
  <c r="AF40" i="1"/>
  <c r="AK40" i="1" s="1"/>
  <c r="AG40" i="1"/>
  <c r="AH40" i="1"/>
  <c r="AI40" i="1"/>
  <c r="AJ40" i="1"/>
  <c r="AL40" i="1"/>
  <c r="AM40" i="1"/>
  <c r="AN40" i="1"/>
  <c r="AF41" i="1"/>
  <c r="AK41" i="1" s="1"/>
  <c r="AG41" i="1"/>
  <c r="AH41" i="1"/>
  <c r="AI41" i="1"/>
  <c r="AJ41" i="1"/>
  <c r="AM41" i="1"/>
  <c r="AN41" i="1" s="1"/>
  <c r="AF42" i="1"/>
  <c r="AG42" i="1"/>
  <c r="AH42" i="1"/>
  <c r="AI42" i="1"/>
  <c r="AJ42" i="1"/>
  <c r="AK42" i="1"/>
  <c r="AL42" i="1"/>
  <c r="AM42" i="1"/>
  <c r="AN42" i="1"/>
  <c r="AF43" i="1"/>
  <c r="AK43" i="1" s="1"/>
  <c r="AG43" i="1"/>
  <c r="AN43" i="1" s="1"/>
  <c r="AH43" i="1"/>
  <c r="AI43" i="1"/>
  <c r="AJ43" i="1"/>
  <c r="AM43" i="1"/>
  <c r="AF44" i="1"/>
  <c r="AG44" i="1"/>
  <c r="AH44" i="1"/>
  <c r="AI44" i="1"/>
  <c r="AJ44" i="1"/>
  <c r="AK44" i="1"/>
  <c r="AL44" i="1"/>
  <c r="AM44" i="1"/>
  <c r="AN44" i="1" s="1"/>
  <c r="AF45" i="1"/>
  <c r="AK45" i="1" s="1"/>
  <c r="AG45" i="1"/>
  <c r="AH45" i="1"/>
  <c r="AI45" i="1"/>
  <c r="AJ45" i="1"/>
  <c r="AM45" i="1"/>
  <c r="AN45" i="1"/>
  <c r="AF46" i="1"/>
  <c r="AG46" i="1"/>
  <c r="AH46" i="1"/>
  <c r="AI46" i="1"/>
  <c r="AJ46" i="1"/>
  <c r="AL46" i="1" s="1"/>
  <c r="AK46" i="1"/>
  <c r="AM46" i="1"/>
  <c r="AN46" i="1" s="1"/>
  <c r="AF47" i="1"/>
  <c r="AK47" i="1" s="1"/>
  <c r="AG47" i="1"/>
  <c r="AH47" i="1"/>
  <c r="AI47" i="1"/>
  <c r="AJ47" i="1"/>
  <c r="AM47" i="1"/>
  <c r="AN47" i="1"/>
  <c r="AF48" i="1"/>
  <c r="AL48" i="1" s="1"/>
  <c r="AG48" i="1"/>
  <c r="AN48" i="1" s="1"/>
  <c r="AH48" i="1"/>
  <c r="AI48" i="1"/>
  <c r="AJ48" i="1"/>
  <c r="AK48" i="1"/>
  <c r="AM48" i="1"/>
  <c r="AF49" i="1"/>
  <c r="AG49" i="1"/>
  <c r="AH49" i="1"/>
  <c r="AI49" i="1"/>
  <c r="AJ49" i="1"/>
  <c r="AK49" i="1"/>
  <c r="AL49" i="1"/>
  <c r="AM49" i="1"/>
  <c r="AN49" i="1"/>
  <c r="AF50" i="1"/>
  <c r="AK50" i="1" s="1"/>
  <c r="AG50" i="1"/>
  <c r="AH50" i="1"/>
  <c r="AI50" i="1"/>
  <c r="AJ50" i="1"/>
  <c r="AM50" i="1"/>
  <c r="AN50" i="1" s="1"/>
  <c r="AF51" i="1"/>
  <c r="AG51" i="1"/>
  <c r="AH51" i="1"/>
  <c r="AI51" i="1"/>
  <c r="AJ51" i="1"/>
  <c r="AK51" i="1"/>
  <c r="AL51" i="1"/>
  <c r="AM51" i="1"/>
  <c r="AN51" i="1"/>
  <c r="AF52" i="1"/>
  <c r="AK52" i="1" s="1"/>
  <c r="AG52" i="1"/>
  <c r="AN52" i="1" s="1"/>
  <c r="AH52" i="1"/>
  <c r="AI52" i="1"/>
  <c r="AJ52" i="1"/>
  <c r="AM52" i="1"/>
  <c r="AF53" i="1"/>
  <c r="AG53" i="1"/>
  <c r="AH53" i="1"/>
  <c r="AI53" i="1"/>
  <c r="AJ53" i="1"/>
  <c r="AK53" i="1"/>
  <c r="AL53" i="1"/>
  <c r="AM53" i="1"/>
  <c r="AN53" i="1"/>
  <c r="AF54" i="1"/>
  <c r="AK54" i="1" s="1"/>
  <c r="AG54" i="1"/>
  <c r="AH54" i="1"/>
  <c r="AI54" i="1"/>
  <c r="AJ54" i="1"/>
  <c r="AM54" i="1"/>
  <c r="AN54" i="1"/>
  <c r="AF55" i="1"/>
  <c r="AG55" i="1"/>
  <c r="AN55" i="1" s="1"/>
  <c r="AH55" i="1"/>
  <c r="AK55" i="1" s="1"/>
  <c r="AI55" i="1"/>
  <c r="AJ55" i="1"/>
  <c r="AL55" i="1" s="1"/>
  <c r="AM55" i="1"/>
  <c r="AF56" i="1"/>
  <c r="AK56" i="1" s="1"/>
  <c r="AG56" i="1"/>
  <c r="AH56" i="1"/>
  <c r="AI56" i="1"/>
  <c r="AJ56" i="1"/>
  <c r="AL56" i="1"/>
  <c r="AM56" i="1"/>
  <c r="AN56" i="1"/>
  <c r="AF57" i="1"/>
  <c r="AK57" i="1" s="1"/>
  <c r="AG57" i="1"/>
  <c r="AH57" i="1"/>
  <c r="AI57" i="1"/>
  <c r="AJ57" i="1"/>
  <c r="AM57" i="1"/>
  <c r="AN57" i="1" s="1"/>
  <c r="AF7" i="1"/>
  <c r="AK7" i="1" s="1"/>
  <c r="AG7" i="1"/>
  <c r="AN7" i="1" s="1"/>
  <c r="AH7" i="1"/>
  <c r="AI7" i="1"/>
  <c r="AJ7" i="1"/>
  <c r="AM7" i="1"/>
  <c r="AF8" i="1"/>
  <c r="AG8" i="1"/>
  <c r="AN8" i="1" s="1"/>
  <c r="AH8" i="1"/>
  <c r="AI8" i="1"/>
  <c r="AJ8" i="1"/>
  <c r="AK8" i="1"/>
  <c r="AL8" i="1"/>
  <c r="AM8" i="1"/>
  <c r="AF9" i="1"/>
  <c r="AG9" i="1"/>
  <c r="AH9" i="1"/>
  <c r="AI9" i="1"/>
  <c r="AJ9" i="1"/>
  <c r="AK9" i="1"/>
  <c r="AL9" i="1"/>
  <c r="AM9" i="1"/>
  <c r="AN9" i="1"/>
  <c r="AF10" i="1"/>
  <c r="AK10" i="1" s="1"/>
  <c r="AG10" i="1"/>
  <c r="AN10" i="1" s="1"/>
  <c r="AH10" i="1"/>
  <c r="AI10" i="1"/>
  <c r="AJ10" i="1"/>
  <c r="AM10" i="1"/>
  <c r="AF11" i="1"/>
  <c r="AG11" i="1"/>
  <c r="AH11" i="1"/>
  <c r="AI11" i="1"/>
  <c r="AJ11" i="1"/>
  <c r="AK11" i="1"/>
  <c r="AL11" i="1"/>
  <c r="AM11" i="1"/>
  <c r="AN11" i="1"/>
  <c r="AF12" i="1"/>
  <c r="AK12" i="1" s="1"/>
  <c r="AG12" i="1"/>
  <c r="AN12" i="1" s="1"/>
  <c r="AH12" i="1"/>
  <c r="AI12" i="1"/>
  <c r="AJ12" i="1"/>
  <c r="AM12" i="1"/>
  <c r="AF13" i="1"/>
  <c r="AG13" i="1"/>
  <c r="AH13" i="1"/>
  <c r="AI13" i="1"/>
  <c r="AJ13" i="1"/>
  <c r="AK13" i="1"/>
  <c r="AL13" i="1"/>
  <c r="AM13" i="1"/>
  <c r="AN13" i="1"/>
  <c r="AF14" i="1"/>
  <c r="AK14" i="1" s="1"/>
  <c r="AG14" i="1"/>
  <c r="AN14" i="1" s="1"/>
  <c r="AH14" i="1"/>
  <c r="AI14" i="1"/>
  <c r="AJ14" i="1"/>
  <c r="AM14" i="1"/>
  <c r="AF15" i="1"/>
  <c r="AG15" i="1"/>
  <c r="AH15" i="1"/>
  <c r="AI15" i="1"/>
  <c r="AJ15" i="1"/>
  <c r="AK15" i="1"/>
  <c r="AL15" i="1"/>
  <c r="AM15" i="1"/>
  <c r="AN15" i="1" s="1"/>
  <c r="AF16" i="1"/>
  <c r="AK16" i="1" s="1"/>
  <c r="AG16" i="1"/>
  <c r="AH16" i="1"/>
  <c r="AI16" i="1"/>
  <c r="AJ16" i="1"/>
  <c r="AM16" i="1"/>
  <c r="AN16" i="1"/>
  <c r="AF17" i="1"/>
  <c r="AG17" i="1"/>
  <c r="AH17" i="1"/>
  <c r="AI17" i="1"/>
  <c r="AJ17" i="1"/>
  <c r="AL17" i="1" s="1"/>
  <c r="AK17" i="1"/>
  <c r="AM17" i="1"/>
  <c r="AN17" i="1" s="1"/>
  <c r="AF18" i="1"/>
  <c r="AG18" i="1"/>
  <c r="AH18" i="1"/>
  <c r="AI18" i="1"/>
  <c r="AJ18" i="1"/>
  <c r="AK18" i="1"/>
  <c r="AL18" i="1"/>
  <c r="AM18" i="1"/>
  <c r="AN18" i="1"/>
  <c r="AF19" i="1"/>
  <c r="AK19" i="1" s="1"/>
  <c r="AG19" i="1"/>
  <c r="AH19" i="1"/>
  <c r="AI19" i="1"/>
  <c r="AJ19" i="1"/>
  <c r="AM19" i="1"/>
  <c r="AN19" i="1" s="1"/>
  <c r="AN6" i="1"/>
  <c r="AM6" i="1"/>
  <c r="AL6" i="1"/>
  <c r="AK6" i="1"/>
  <c r="AJ6" i="1"/>
  <c r="AI6" i="1"/>
  <c r="AH6" i="1"/>
  <c r="AG6" i="1"/>
  <c r="AF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7" i="1"/>
  <c r="AC8" i="1"/>
  <c r="AC6" i="1"/>
  <c r="BC61" i="1"/>
  <c r="BC60" i="1"/>
  <c r="BC58" i="1"/>
  <c r="BC47" i="1"/>
  <c r="BC48" i="1"/>
  <c r="BC49" i="1"/>
  <c r="BC50" i="1"/>
  <c r="BC51" i="1"/>
  <c r="BC52" i="1"/>
  <c r="BC53" i="1"/>
  <c r="BC54" i="1"/>
  <c r="BC55" i="1"/>
  <c r="BC56" i="1"/>
  <c r="BC57" i="1"/>
  <c r="BC46" i="1"/>
  <c r="BC44" i="1"/>
  <c r="BC40" i="1"/>
  <c r="BC36" i="1"/>
  <c r="BC30" i="1"/>
  <c r="BC28" i="1"/>
  <c r="BC25" i="1"/>
  <c r="BC33" i="1"/>
  <c r="BC29" i="1"/>
  <c r="BC27" i="1"/>
  <c r="BC24" i="1"/>
  <c r="BC23" i="1"/>
  <c r="BC21" i="1"/>
  <c r="BC18" i="1"/>
  <c r="BC20" i="1"/>
  <c r="BC17" i="1"/>
  <c r="BC16" i="1"/>
  <c r="BC15" i="1"/>
  <c r="BC14" i="1"/>
  <c r="BC12" i="1"/>
  <c r="BC9" i="1"/>
  <c r="BC6" i="1"/>
  <c r="AW63" i="1" l="1"/>
  <c r="AX63" i="1"/>
  <c r="AV63" i="1"/>
  <c r="AU63" i="1"/>
  <c r="AJ31" i="4"/>
  <c r="AM40" i="4"/>
  <c r="BD61" i="4"/>
  <c r="AZ9" i="4"/>
  <c r="BG9" i="4" s="1"/>
  <c r="AX9" i="4"/>
  <c r="AG44" i="4"/>
  <c r="BD23" i="4"/>
  <c r="AM43" i="4"/>
  <c r="AG21" i="4"/>
  <c r="BA19" i="4"/>
  <c r="AH20" i="4"/>
  <c r="AW14" i="4"/>
  <c r="BB14" i="4" s="1"/>
  <c r="AH44" i="4"/>
  <c r="AX40" i="4"/>
  <c r="BA40" i="4"/>
  <c r="I47" i="4"/>
  <c r="J47" i="4" s="1"/>
  <c r="BD22" i="4"/>
  <c r="BA22" i="4"/>
  <c r="AH42" i="4"/>
  <c r="AF42" i="4"/>
  <c r="AK42" i="4" s="1"/>
  <c r="AP42" i="4" s="1"/>
  <c r="AJ42" i="4"/>
  <c r="AI42" i="4"/>
  <c r="BD31" i="4"/>
  <c r="AJ33" i="4"/>
  <c r="AG22" i="4"/>
  <c r="AI22" i="4"/>
  <c r="AH22" i="4"/>
  <c r="AM22" i="4"/>
  <c r="AN22" i="4" s="1"/>
  <c r="AJ22" i="4"/>
  <c r="AX15" i="4"/>
  <c r="AY15" i="4"/>
  <c r="AJ29" i="4"/>
  <c r="BA29" i="4"/>
  <c r="AG37" i="4"/>
  <c r="AM54" i="4"/>
  <c r="AJ53" i="4"/>
  <c r="AI53" i="4"/>
  <c r="AH53" i="4"/>
  <c r="AG53" i="4"/>
  <c r="AF19" i="4"/>
  <c r="AG19" i="4"/>
  <c r="AM55" i="4"/>
  <c r="AJ55" i="4"/>
  <c r="AI55" i="4"/>
  <c r="AH55" i="4"/>
  <c r="AG55" i="4"/>
  <c r="BA39" i="4"/>
  <c r="AM16" i="4"/>
  <c r="AJ16" i="4"/>
  <c r="AP16" i="4" s="1"/>
  <c r="AM39" i="4"/>
  <c r="AJ39" i="4"/>
  <c r="AI39" i="4"/>
  <c r="AH39" i="4"/>
  <c r="AG39" i="4"/>
  <c r="AN39" i="4" s="1"/>
  <c r="AF39" i="4"/>
  <c r="AG51" i="4"/>
  <c r="BD52" i="4"/>
  <c r="BA52" i="4"/>
  <c r="AG25" i="4"/>
  <c r="AI25" i="4"/>
  <c r="AH25" i="4"/>
  <c r="I24" i="4"/>
  <c r="J24" i="4"/>
  <c r="AF9" i="4"/>
  <c r="AG9" i="4"/>
  <c r="AF18" i="4"/>
  <c r="AJ24" i="4"/>
  <c r="AG31" i="4"/>
  <c r="AI31" i="4"/>
  <c r="AW58" i="4"/>
  <c r="AF40" i="4"/>
  <c r="BD29" i="4"/>
  <c r="AJ10" i="4"/>
  <c r="AF31" i="4"/>
  <c r="AF37" i="4"/>
  <c r="AI9" i="4"/>
  <c r="AM45" i="4"/>
  <c r="AG14" i="4"/>
  <c r="AN14" i="4" s="1"/>
  <c r="AW30" i="4"/>
  <c r="BB30" i="4" s="1"/>
  <c r="AM18" i="4"/>
  <c r="AN18" i="4" s="1"/>
  <c r="AM37" i="4"/>
  <c r="AZ51" i="4"/>
  <c r="AH9" i="4"/>
  <c r="AZ16" i="4"/>
  <c r="BG16" i="4" s="1"/>
  <c r="BD9" i="4"/>
  <c r="BE9" i="4" s="1"/>
  <c r="AF12" i="4"/>
  <c r="BD15" i="4"/>
  <c r="AH31" i="4"/>
  <c r="AZ12" i="4"/>
  <c r="AZ19" i="4"/>
  <c r="AX30" i="4"/>
  <c r="AX57" i="4"/>
  <c r="BD38" i="4"/>
  <c r="AY25" i="4"/>
  <c r="AZ22" i="4"/>
  <c r="BA23" i="4"/>
  <c r="AM31" i="4"/>
  <c r="I15" i="4"/>
  <c r="J15" i="4"/>
  <c r="I40" i="4"/>
  <c r="J40" i="4" s="1"/>
  <c r="I7" i="4"/>
  <c r="J7" i="4" s="1"/>
  <c r="I31" i="4"/>
  <c r="J31" i="4"/>
  <c r="AG13" i="4"/>
  <c r="BD13" i="4"/>
  <c r="AI13" i="4"/>
  <c r="AM13" i="4"/>
  <c r="AN13" i="4" s="1"/>
  <c r="AH13" i="4"/>
  <c r="AJ13" i="4"/>
  <c r="AM34" i="4"/>
  <c r="AI34" i="4"/>
  <c r="AJ34" i="4"/>
  <c r="AG34" i="4"/>
  <c r="AW34" i="4"/>
  <c r="AF34" i="4"/>
  <c r="AH34" i="4"/>
  <c r="AM8" i="4"/>
  <c r="AH8" i="4"/>
  <c r="AI8" i="4"/>
  <c r="AG8" i="4"/>
  <c r="I20" i="4"/>
  <c r="J20" i="4" s="1"/>
  <c r="I51" i="4"/>
  <c r="J51" i="4" s="1"/>
  <c r="I9" i="4"/>
  <c r="J9" i="4" s="1"/>
  <c r="AM38" i="4"/>
  <c r="AJ38" i="4"/>
  <c r="AI38" i="4"/>
  <c r="AH38" i="4"/>
  <c r="AG38" i="4"/>
  <c r="AF38" i="4"/>
  <c r="I18" i="4"/>
  <c r="J18" i="4" s="1"/>
  <c r="AI35" i="4"/>
  <c r="AH35" i="4"/>
  <c r="AJ35" i="4"/>
  <c r="AF35" i="4"/>
  <c r="BD46" i="4"/>
  <c r="BA46" i="4"/>
  <c r="AZ46" i="4"/>
  <c r="AY46" i="4"/>
  <c r="AW46" i="4"/>
  <c r="AX46" i="4"/>
  <c r="BD59" i="4"/>
  <c r="AZ59" i="4"/>
  <c r="AY59" i="4"/>
  <c r="AX59" i="4"/>
  <c r="AW59" i="4"/>
  <c r="BA59" i="4"/>
  <c r="AM11" i="4"/>
  <c r="AI11" i="4"/>
  <c r="AJ11" i="4"/>
  <c r="AG11" i="4"/>
  <c r="AH11" i="4"/>
  <c r="AF11" i="4"/>
  <c r="I12" i="4"/>
  <c r="J12" i="4" s="1"/>
  <c r="AH17" i="4"/>
  <c r="AG17" i="4"/>
  <c r="AM17" i="4"/>
  <c r="AN17" i="4" s="1"/>
  <c r="AF17" i="4"/>
  <c r="AJ17" i="4"/>
  <c r="AI17" i="4"/>
  <c r="AM36" i="4"/>
  <c r="AJ36" i="4"/>
  <c r="AI36" i="4"/>
  <c r="AH36" i="4"/>
  <c r="AG36" i="4"/>
  <c r="AF36" i="4"/>
  <c r="AJ50" i="4"/>
  <c r="AH50" i="4"/>
  <c r="AG50" i="4"/>
  <c r="AF50" i="4"/>
  <c r="BD8" i="4"/>
  <c r="AZ8" i="4"/>
  <c r="BA8" i="4"/>
  <c r="AY8" i="4"/>
  <c r="AW8" i="4"/>
  <c r="AX8" i="4"/>
  <c r="BA11" i="4"/>
  <c r="BD11" i="4"/>
  <c r="AI60" i="4"/>
  <c r="AH60" i="4"/>
  <c r="AF60" i="4"/>
  <c r="AG6" i="4"/>
  <c r="AF6" i="4"/>
  <c r="AM6" i="4"/>
  <c r="BD7" i="4"/>
  <c r="AX7" i="4"/>
  <c r="AY7" i="4"/>
  <c r="AW7" i="4"/>
  <c r="BA7" i="4"/>
  <c r="AZ7" i="4"/>
  <c r="AY20" i="4"/>
  <c r="AX20" i="4"/>
  <c r="AW20" i="4"/>
  <c r="BA20" i="4"/>
  <c r="AZ20" i="4"/>
  <c r="BD20" i="4"/>
  <c r="AW32" i="4"/>
  <c r="AH32" i="4"/>
  <c r="AF32" i="4"/>
  <c r="AW41" i="4"/>
  <c r="AZ41" i="4"/>
  <c r="BG41" i="4" s="1"/>
  <c r="AY41" i="4"/>
  <c r="AX41" i="4"/>
  <c r="AW27" i="4"/>
  <c r="AZ27" i="4"/>
  <c r="BA27" i="4"/>
  <c r="AY27" i="4"/>
  <c r="AX27" i="4"/>
  <c r="BA41" i="4"/>
  <c r="AJ7" i="4"/>
  <c r="AI7" i="4"/>
  <c r="AM7" i="4"/>
  <c r="AG7" i="4"/>
  <c r="BA15" i="4"/>
  <c r="I19" i="4"/>
  <c r="J19" i="4" s="1"/>
  <c r="AF30" i="4"/>
  <c r="AI30" i="4"/>
  <c r="AG30" i="4"/>
  <c r="AM30" i="4"/>
  <c r="J10" i="4"/>
  <c r="J22" i="4"/>
  <c r="I22" i="4"/>
  <c r="I35" i="4"/>
  <c r="J35" i="4" s="1"/>
  <c r="I41" i="4"/>
  <c r="J41" i="4" s="1"/>
  <c r="AI47" i="4"/>
  <c r="AH47" i="4"/>
  <c r="AG47" i="4"/>
  <c r="AF47" i="4"/>
  <c r="AZ56" i="4"/>
  <c r="BG56" i="4" s="1"/>
  <c r="AX56" i="4"/>
  <c r="BD56" i="4"/>
  <c r="AW56" i="4"/>
  <c r="AF29" i="4"/>
  <c r="AF27" i="4"/>
  <c r="AJ27" i="4"/>
  <c r="AI27" i="4"/>
  <c r="AH27" i="4"/>
  <c r="AM10" i="4"/>
  <c r="AI10" i="4"/>
  <c r="AF10" i="4"/>
  <c r="AH10" i="4"/>
  <c r="AG10" i="4"/>
  <c r="AF45" i="4"/>
  <c r="BD10" i="4"/>
  <c r="BE10" i="4" s="1"/>
  <c r="AZ10" i="4"/>
  <c r="AF13" i="4"/>
  <c r="AJ19" i="4"/>
  <c r="AI19" i="4"/>
  <c r="AH19" i="4"/>
  <c r="AM19" i="4"/>
  <c r="AI20" i="4"/>
  <c r="AM26" i="4"/>
  <c r="AG32" i="4"/>
  <c r="I38" i="4"/>
  <c r="J38" i="4" s="1"/>
  <c r="AF41" i="4"/>
  <c r="AM41" i="4"/>
  <c r="AI41" i="4"/>
  <c r="AJ41" i="4"/>
  <c r="AH41" i="4"/>
  <c r="AG41" i="4"/>
  <c r="AH45" i="4"/>
  <c r="AW10" i="4"/>
  <c r="AH12" i="4"/>
  <c r="AY19" i="4"/>
  <c r="AJ20" i="4"/>
  <c r="AF21" i="4"/>
  <c r="AH23" i="4"/>
  <c r="AG28" i="4"/>
  <c r="AJ28" i="4"/>
  <c r="AI28" i="4"/>
  <c r="AH28" i="4"/>
  <c r="AF28" i="4"/>
  <c r="I39" i="4"/>
  <c r="J39" i="4" s="1"/>
  <c r="AK39" i="4"/>
  <c r="AI45" i="4"/>
  <c r="AJ47" i="4"/>
  <c r="AJ56" i="4"/>
  <c r="AJ62" i="4"/>
  <c r="AH62" i="4"/>
  <c r="BD6" i="4"/>
  <c r="BA6" i="4"/>
  <c r="AZ6" i="4"/>
  <c r="AX6" i="4"/>
  <c r="AY6" i="4"/>
  <c r="AW6" i="4"/>
  <c r="AW9" i="4"/>
  <c r="AX10" i="4"/>
  <c r="AW13" i="4"/>
  <c r="AG16" i="4"/>
  <c r="AN16" i="4" s="1"/>
  <c r="AI16" i="4"/>
  <c r="AH16" i="4"/>
  <c r="AF16" i="4"/>
  <c r="BA16" i="4"/>
  <c r="BD16" i="4"/>
  <c r="AY16" i="4"/>
  <c r="AM23" i="4"/>
  <c r="AH24" i="4"/>
  <c r="AJ25" i="4"/>
  <c r="AF25" i="4"/>
  <c r="AM25" i="4"/>
  <c r="AM61" i="4"/>
  <c r="AF61" i="4"/>
  <c r="AI61" i="4"/>
  <c r="AH61" i="4"/>
  <c r="AG61" i="4"/>
  <c r="BA17" i="4"/>
  <c r="AZ17" i="4"/>
  <c r="AY17" i="4"/>
  <c r="AX17" i="4"/>
  <c r="BD17" i="4"/>
  <c r="AW17" i="4"/>
  <c r="AM21" i="4"/>
  <c r="AN21" i="4" s="1"/>
  <c r="AH21" i="4"/>
  <c r="AH58" i="4"/>
  <c r="I8" i="4"/>
  <c r="J8" i="4" s="1"/>
  <c r="AY9" i="4"/>
  <c r="BA10" i="4"/>
  <c r="AX16" i="4"/>
  <c r="AM20" i="4"/>
  <c r="AX26" i="4"/>
  <c r="AI33" i="4"/>
  <c r="AW49" i="4"/>
  <c r="I53" i="4"/>
  <c r="J53" i="4" s="1"/>
  <c r="AW54" i="4"/>
  <c r="BD54" i="4"/>
  <c r="BA54" i="4"/>
  <c r="AZ54" i="4"/>
  <c r="BG54" i="4" s="1"/>
  <c r="AY54" i="4"/>
  <c r="AX54" i="4"/>
  <c r="AM56" i="4"/>
  <c r="AI18" i="4"/>
  <c r="AH18" i="4"/>
  <c r="AJ18" i="4"/>
  <c r="AZ18" i="4"/>
  <c r="AX18" i="4"/>
  <c r="AW18" i="4"/>
  <c r="AZ26" i="4"/>
  <c r="AM29" i="4"/>
  <c r="AI29" i="4"/>
  <c r="AG29" i="4"/>
  <c r="I32" i="4"/>
  <c r="J32" i="4" s="1"/>
  <c r="BD48" i="4"/>
  <c r="BA48" i="4"/>
  <c r="AZ48" i="4"/>
  <c r="AX48" i="4"/>
  <c r="AY48" i="4"/>
  <c r="AW48" i="4"/>
  <c r="AX49" i="4"/>
  <c r="AM52" i="4"/>
  <c r="AN52" i="4" s="1"/>
  <c r="AJ52" i="4"/>
  <c r="AI52" i="4"/>
  <c r="AH52" i="4"/>
  <c r="AF52" i="4"/>
  <c r="BA57" i="4"/>
  <c r="I21" i="4"/>
  <c r="J21" i="4" s="1"/>
  <c r="AY14" i="4"/>
  <c r="BD14" i="4"/>
  <c r="AX14" i="4"/>
  <c r="BD27" i="4"/>
  <c r="I36" i="4"/>
  <c r="J36" i="4"/>
  <c r="I13" i="4"/>
  <c r="J13" i="4" s="1"/>
  <c r="AW38" i="4"/>
  <c r="BA38" i="4"/>
  <c r="AZ38" i="4"/>
  <c r="BG38" i="4" s="1"/>
  <c r="AY38" i="4"/>
  <c r="AX38" i="4"/>
  <c r="AH46" i="4"/>
  <c r="AM46" i="4"/>
  <c r="AJ46" i="4"/>
  <c r="AI46" i="4"/>
  <c r="AG46" i="4"/>
  <c r="AF46" i="4"/>
  <c r="J25" i="4"/>
  <c r="I16" i="4"/>
  <c r="J16" i="4" s="1"/>
  <c r="AG24" i="4"/>
  <c r="AF24" i="4"/>
  <c r="AJ26" i="4"/>
  <c r="AM9" i="4"/>
  <c r="AN9" i="4" s="1"/>
  <c r="AJ9" i="4"/>
  <c r="AL9" i="4" s="1"/>
  <c r="AI24" i="4"/>
  <c r="AZ32" i="4"/>
  <c r="I23" i="4"/>
  <c r="J23" i="4" s="1"/>
  <c r="BA9" i="4"/>
  <c r="AY12" i="4"/>
  <c r="AF14" i="4"/>
  <c r="AY18" i="4"/>
  <c r="AW21" i="4"/>
  <c r="AW23" i="4"/>
  <c r="AM27" i="4"/>
  <c r="AH30" i="4"/>
  <c r="BD32" i="4"/>
  <c r="BE32" i="4" s="1"/>
  <c r="AN37" i="4"/>
  <c r="AN40" i="4"/>
  <c r="AF44" i="4"/>
  <c r="AI44" i="4"/>
  <c r="AM44" i="4"/>
  <c r="AX47" i="4"/>
  <c r="AW47" i="4"/>
  <c r="BD47" i="4"/>
  <c r="AZ47" i="4"/>
  <c r="AY47" i="4"/>
  <c r="AZ52" i="4"/>
  <c r="AY52" i="4"/>
  <c r="AX52" i="4"/>
  <c r="AW52" i="4"/>
  <c r="I54" i="4"/>
  <c r="J54" i="4"/>
  <c r="AJ61" i="4"/>
  <c r="AP61" i="4" s="1"/>
  <c r="AG62" i="4"/>
  <c r="AZ11" i="4"/>
  <c r="AG45" i="4"/>
  <c r="AJ45" i="4"/>
  <c r="AJ54" i="4"/>
  <c r="AI54" i="4"/>
  <c r="AH54" i="4"/>
  <c r="AF54" i="4"/>
  <c r="AG54" i="4"/>
  <c r="AN54" i="4" s="1"/>
  <c r="AF57" i="4"/>
  <c r="AM57" i="4"/>
  <c r="AJ57" i="4"/>
  <c r="AH57" i="4"/>
  <c r="AI57" i="4"/>
  <c r="AG57" i="4"/>
  <c r="AK9" i="4"/>
  <c r="AP9" i="4" s="1"/>
  <c r="AX28" i="4"/>
  <c r="BA28" i="4"/>
  <c r="BD28" i="4"/>
  <c r="AZ28" i="4"/>
  <c r="BG28" i="4" s="1"/>
  <c r="AW28" i="4"/>
  <c r="BD41" i="4"/>
  <c r="AJ6" i="4"/>
  <c r="AI6" i="4"/>
  <c r="AH6" i="4"/>
  <c r="AY28" i="4"/>
  <c r="AG27" i="4"/>
  <c r="BD49" i="4"/>
  <c r="AM12" i="4"/>
  <c r="AJ12" i="4"/>
  <c r="AL12" i="4" s="1"/>
  <c r="AP12" i="4" s="1"/>
  <c r="AI12" i="4"/>
  <c r="AG12" i="4"/>
  <c r="AF7" i="4"/>
  <c r="AF15" i="4"/>
  <c r="AM15" i="4"/>
  <c r="AG15" i="4"/>
  <c r="AJ15" i="4"/>
  <c r="AP15" i="4" s="1"/>
  <c r="AI15" i="4"/>
  <c r="AH15" i="4"/>
  <c r="AZ15" i="4"/>
  <c r="BG15" i="4" s="1"/>
  <c r="BA18" i="4"/>
  <c r="AX21" i="4"/>
  <c r="AF22" i="4"/>
  <c r="AM24" i="4"/>
  <c r="I30" i="4"/>
  <c r="J30" i="4" s="1"/>
  <c r="AJ30" i="4"/>
  <c r="I46" i="4"/>
  <c r="J46" i="4" s="1"/>
  <c r="BA47" i="4"/>
  <c r="AZ49" i="4"/>
  <c r="AX55" i="4"/>
  <c r="BD55" i="4"/>
  <c r="BE55" i="4" s="1"/>
  <c r="BA55" i="4"/>
  <c r="AZ55" i="4"/>
  <c r="BG55" i="4" s="1"/>
  <c r="AW55" i="4"/>
  <c r="AY55" i="4"/>
  <c r="BD26" i="4"/>
  <c r="BA26" i="4"/>
  <c r="BC26" i="4" s="1"/>
  <c r="I6" i="4"/>
  <c r="J6" i="4" s="1"/>
  <c r="AY23" i="4"/>
  <c r="AX23" i="4"/>
  <c r="BE23" i="4" s="1"/>
  <c r="AY36" i="4"/>
  <c r="AX36" i="4"/>
  <c r="AW36" i="4"/>
  <c r="BA36" i="4"/>
  <c r="AZ36" i="4"/>
  <c r="BG36" i="4" s="1"/>
  <c r="AG20" i="4"/>
  <c r="AF20" i="4"/>
  <c r="BD36" i="4"/>
  <c r="AM49" i="4"/>
  <c r="AJ49" i="4"/>
  <c r="AH49" i="4"/>
  <c r="AI49" i="4"/>
  <c r="AG49" i="4"/>
  <c r="AF49" i="4"/>
  <c r="AW24" i="4"/>
  <c r="BA24" i="4"/>
  <c r="AZ24" i="4"/>
  <c r="BD24" i="4"/>
  <c r="AY24" i="4"/>
  <c r="AX24" i="4"/>
  <c r="AZ14" i="4"/>
  <c r="BG14" i="4" s="1"/>
  <c r="BA14" i="4"/>
  <c r="BD51" i="4"/>
  <c r="BA51" i="4"/>
  <c r="AW51" i="4"/>
  <c r="AY51" i="4"/>
  <c r="AX51" i="4"/>
  <c r="AF23" i="4"/>
  <c r="AY43" i="4"/>
  <c r="BD43" i="4"/>
  <c r="AZ43" i="4"/>
  <c r="BG43" i="4" s="1"/>
  <c r="BA43" i="4"/>
  <c r="AX43" i="4"/>
  <c r="AW43" i="4"/>
  <c r="AX58" i="4"/>
  <c r="AF58" i="4"/>
  <c r="AG23" i="4"/>
  <c r="AY10" i="4"/>
  <c r="AW16" i="4"/>
  <c r="AI21" i="4"/>
  <c r="BD25" i="4"/>
  <c r="AZ25" i="4"/>
  <c r="BG25" i="4" s="1"/>
  <c r="AM47" i="4"/>
  <c r="AW12" i="4"/>
  <c r="AX12" i="4"/>
  <c r="BD12" i="4"/>
  <c r="BE12" i="4" s="1"/>
  <c r="AH7" i="4"/>
  <c r="AJ8" i="4"/>
  <c r="AF8" i="4"/>
  <c r="BA12" i="4"/>
  <c r="AW15" i="4"/>
  <c r="I17" i="4"/>
  <c r="J17" i="4" s="1"/>
  <c r="BD18" i="4"/>
  <c r="AY21" i="4"/>
  <c r="AJ23" i="4"/>
  <c r="AI23" i="4"/>
  <c r="AI26" i="4"/>
  <c r="AH26" i="4"/>
  <c r="AG26" i="4"/>
  <c r="AF26" i="4"/>
  <c r="AM28" i="4"/>
  <c r="BA49" i="4"/>
  <c r="I55" i="4"/>
  <c r="J55" i="4" s="1"/>
  <c r="I56" i="4"/>
  <c r="J56" i="4" s="1"/>
  <c r="I42" i="4"/>
  <c r="J42" i="4" s="1"/>
  <c r="AZ44" i="4"/>
  <c r="BD44" i="4"/>
  <c r="BE44" i="4" s="1"/>
  <c r="BA44" i="4"/>
  <c r="AY44" i="4"/>
  <c r="AW44" i="4"/>
  <c r="AJ14" i="4"/>
  <c r="AP14" i="4" s="1"/>
  <c r="AI14" i="4"/>
  <c r="AH14" i="4"/>
  <c r="I37" i="4"/>
  <c r="J37" i="4" s="1"/>
  <c r="AX44" i="4"/>
  <c r="BD37" i="4"/>
  <c r="AZ37" i="4"/>
  <c r="BG37" i="4" s="1"/>
  <c r="BA37" i="4"/>
  <c r="AY37" i="4"/>
  <c r="AX37" i="4"/>
  <c r="AW37" i="4"/>
  <c r="AN55" i="4"/>
  <c r="AI59" i="4"/>
  <c r="AM59" i="4"/>
  <c r="AJ59" i="4"/>
  <c r="AG59" i="4"/>
  <c r="AH59" i="4"/>
  <c r="AF59" i="4"/>
  <c r="AW11" i="4"/>
  <c r="AW22" i="4"/>
  <c r="BA35" i="4"/>
  <c r="AZ35" i="4"/>
  <c r="BG35" i="4" s="1"/>
  <c r="AY35" i="4"/>
  <c r="AX35" i="4"/>
  <c r="AJ37" i="4"/>
  <c r="AI37" i="4"/>
  <c r="AH37" i="4"/>
  <c r="I45" i="4"/>
  <c r="J45" i="4" s="1"/>
  <c r="I48" i="4"/>
  <c r="J48" i="4" s="1"/>
  <c r="BA50" i="4"/>
  <c r="AZ50" i="4"/>
  <c r="AY50" i="4"/>
  <c r="AX50" i="4"/>
  <c r="AW50" i="4"/>
  <c r="AY53" i="4"/>
  <c r="AX53" i="4"/>
  <c r="BD53" i="4"/>
  <c r="AW53" i="4"/>
  <c r="AX11" i="4"/>
  <c r="AX22" i="4"/>
  <c r="BE22" i="4" s="1"/>
  <c r="AZ23" i="4"/>
  <c r="BG23" i="4" s="1"/>
  <c r="AH29" i="4"/>
  <c r="AW35" i="4"/>
  <c r="AG56" i="4"/>
  <c r="AF56" i="4"/>
  <c r="AI56" i="4"/>
  <c r="AH56" i="4"/>
  <c r="AW57" i="4"/>
  <c r="AZ57" i="4"/>
  <c r="BG57" i="4" s="1"/>
  <c r="BD57" i="4"/>
  <c r="AY11" i="4"/>
  <c r="BD19" i="4"/>
  <c r="AW19" i="4"/>
  <c r="AY22" i="4"/>
  <c r="BD35" i="4"/>
  <c r="BD39" i="4"/>
  <c r="BE39" i="4" s="1"/>
  <c r="AM50" i="4"/>
  <c r="AI50" i="4"/>
  <c r="I52" i="4"/>
  <c r="J52" i="4" s="1"/>
  <c r="I57" i="4"/>
  <c r="J57" i="4" s="1"/>
  <c r="AG60" i="4"/>
  <c r="AJ60" i="4"/>
  <c r="AM60" i="4"/>
  <c r="AX13" i="4"/>
  <c r="BA13" i="4"/>
  <c r="AZ13" i="4"/>
  <c r="AY13" i="4"/>
  <c r="AX19" i="4"/>
  <c r="BD21" i="4"/>
  <c r="BE21" i="4" s="1"/>
  <c r="BA21" i="4"/>
  <c r="AZ21" i="4"/>
  <c r="AM35" i="4"/>
  <c r="AG35" i="4"/>
  <c r="BA45" i="4"/>
  <c r="BD45" i="4"/>
  <c r="AZ45" i="4"/>
  <c r="AY45" i="4"/>
  <c r="AX45" i="4"/>
  <c r="AW45" i="4"/>
  <c r="AJ48" i="4"/>
  <c r="AM48" i="4"/>
  <c r="AH48" i="4"/>
  <c r="AG48" i="4"/>
  <c r="AF48" i="4"/>
  <c r="AI48" i="4"/>
  <c r="BD50" i="4"/>
  <c r="BE50" i="4" s="1"/>
  <c r="AF55" i="4"/>
  <c r="AY57" i="4"/>
  <c r="AZ60" i="4"/>
  <c r="AX60" i="4"/>
  <c r="AW60" i="4"/>
  <c r="AJ21" i="4"/>
  <c r="AJ32" i="4"/>
  <c r="AI32" i="4"/>
  <c r="AM32" i="4"/>
  <c r="AJ40" i="4"/>
  <c r="AP40" i="4" s="1"/>
  <c r="AG42" i="4"/>
  <c r="AM42" i="4"/>
  <c r="AN42" i="4" s="1"/>
  <c r="AF53" i="4"/>
  <c r="AM53" i="4"/>
  <c r="BD58" i="4"/>
  <c r="AM51" i="4"/>
  <c r="AJ51" i="4"/>
  <c r="AI51" i="4"/>
  <c r="AH51" i="4"/>
  <c r="AF51" i="4"/>
  <c r="AY29" i="4"/>
  <c r="AX31" i="4"/>
  <c r="BE31" i="4" s="1"/>
  <c r="BA31" i="4"/>
  <c r="AZ31" i="4"/>
  <c r="AY31" i="4"/>
  <c r="AX42" i="4"/>
  <c r="BA42" i="4"/>
  <c r="AZ42" i="4"/>
  <c r="BG42" i="4" s="1"/>
  <c r="AY42" i="4"/>
  <c r="AW42" i="4"/>
  <c r="BA53" i="4"/>
  <c r="AY58" i="4"/>
  <c r="BB58" i="4" s="1"/>
  <c r="BG58" i="4" s="1"/>
  <c r="BD62" i="4"/>
  <c r="BA62" i="4"/>
  <c r="AY62" i="4"/>
  <c r="AW29" i="4"/>
  <c r="AW31" i="4"/>
  <c r="AY32" i="4"/>
  <c r="BG32" i="4" s="1"/>
  <c r="BA32" i="4"/>
  <c r="AM33" i="4"/>
  <c r="AH33" i="4"/>
  <c r="AG33" i="4"/>
  <c r="AF33" i="4"/>
  <c r="I34" i="4"/>
  <c r="J34" i="4" s="1"/>
  <c r="AZ58" i="4"/>
  <c r="AW62" i="4"/>
  <c r="AX25" i="4"/>
  <c r="BA25" i="4"/>
  <c r="AX29" i="4"/>
  <c r="AY40" i="4"/>
  <c r="BG40" i="4" s="1"/>
  <c r="BD40" i="4"/>
  <c r="AZ40" i="4"/>
  <c r="BA58" i="4"/>
  <c r="BC58" i="4" s="1"/>
  <c r="AX62" i="4"/>
  <c r="AW25" i="4"/>
  <c r="AZ29" i="4"/>
  <c r="AZ30" i="4"/>
  <c r="BG30" i="4" s="1"/>
  <c r="BD30" i="4"/>
  <c r="BA30" i="4"/>
  <c r="AX32" i="4"/>
  <c r="AW40" i="4"/>
  <c r="BD42" i="4"/>
  <c r="AM58" i="4"/>
  <c r="AJ58" i="4"/>
  <c r="AI58" i="4"/>
  <c r="AG58" i="4"/>
  <c r="AZ62" i="4"/>
  <c r="BG62" i="4" s="1"/>
  <c r="AY56" i="4"/>
  <c r="AM62" i="4"/>
  <c r="AI62" i="4"/>
  <c r="AH43" i="4"/>
  <c r="AF43" i="4"/>
  <c r="AX39" i="4"/>
  <c r="AG40" i="4"/>
  <c r="AG43" i="4"/>
  <c r="AN43" i="4" s="1"/>
  <c r="I50" i="4"/>
  <c r="J50" i="4" s="1"/>
  <c r="AW61" i="4"/>
  <c r="AZ61" i="4"/>
  <c r="AY61" i="4"/>
  <c r="BG61" i="4" s="1"/>
  <c r="AW39" i="4"/>
  <c r="AH40" i="4"/>
  <c r="AK40" i="4" s="1"/>
  <c r="AI43" i="4"/>
  <c r="AZ53" i="4"/>
  <c r="BG53" i="4" s="1"/>
  <c r="BA56" i="4"/>
  <c r="AX61" i="4"/>
  <c r="BE61" i="4" s="1"/>
  <c r="AY39" i="4"/>
  <c r="AI40" i="4"/>
  <c r="AJ43" i="4"/>
  <c r="BA61" i="4"/>
  <c r="AY26" i="4"/>
  <c r="BB26" i="4" s="1"/>
  <c r="BG26" i="4" s="1"/>
  <c r="AZ39" i="4"/>
  <c r="BG39" i="4" s="1"/>
  <c r="BA60" i="4"/>
  <c r="AY60" i="4"/>
  <c r="BD60" i="4"/>
  <c r="AF62" i="4"/>
  <c r="AZ33" i="1"/>
  <c r="AX50" i="1"/>
  <c r="AX34" i="1"/>
  <c r="AX18" i="1"/>
  <c r="AX62" i="1"/>
  <c r="AX46" i="1"/>
  <c r="AX30" i="1"/>
  <c r="AX14" i="1"/>
  <c r="AX53" i="1"/>
  <c r="AX37" i="1"/>
  <c r="AX21" i="1"/>
  <c r="AX44" i="1"/>
  <c r="AX28" i="1"/>
  <c r="AX12" i="1"/>
  <c r="AX51" i="1"/>
  <c r="AX35" i="1"/>
  <c r="AX19" i="1"/>
  <c r="AX58" i="1"/>
  <c r="AX42" i="1"/>
  <c r="AX26" i="1"/>
  <c r="AX10" i="1"/>
  <c r="AX60" i="1"/>
  <c r="AL54" i="1"/>
  <c r="AL38" i="1"/>
  <c r="AL22" i="1"/>
  <c r="AL45" i="1"/>
  <c r="AL52" i="1"/>
  <c r="AL36" i="1"/>
  <c r="AK29" i="1"/>
  <c r="AL47" i="1"/>
  <c r="AL43" i="1"/>
  <c r="AL27" i="1"/>
  <c r="AL50" i="1"/>
  <c r="AL41" i="1"/>
  <c r="AL25" i="1"/>
  <c r="AL57" i="1"/>
  <c r="AL16" i="1"/>
  <c r="AL7" i="1"/>
  <c r="AL14" i="1"/>
  <c r="AL12" i="1"/>
  <c r="AL19" i="1"/>
  <c r="AL10" i="1"/>
  <c r="BE56" i="4" l="1"/>
  <c r="BE46" i="4"/>
  <c r="BE42" i="4"/>
  <c r="BE15" i="4"/>
  <c r="AL39" i="4"/>
  <c r="AP39" i="4" s="1"/>
  <c r="AN28" i="4"/>
  <c r="AK19" i="4"/>
  <c r="AL40" i="4"/>
  <c r="BE38" i="4"/>
  <c r="BC14" i="4"/>
  <c r="AN44" i="4"/>
  <c r="AL18" i="4"/>
  <c r="BE28" i="4"/>
  <c r="AN45" i="4"/>
  <c r="BE40" i="4"/>
  <c r="BC30" i="4"/>
  <c r="AP31" i="4"/>
  <c r="AL31" i="4"/>
  <c r="AK31" i="4"/>
  <c r="AL37" i="4"/>
  <c r="AP37" i="4" s="1"/>
  <c r="BE60" i="4"/>
  <c r="AN53" i="4"/>
  <c r="BE53" i="4"/>
  <c r="BE49" i="4"/>
  <c r="AN25" i="4"/>
  <c r="AL42" i="4"/>
  <c r="BE35" i="4"/>
  <c r="AN8" i="4"/>
  <c r="AN51" i="4"/>
  <c r="BE52" i="4"/>
  <c r="AN19" i="4"/>
  <c r="AN11" i="4"/>
  <c r="AN58" i="4"/>
  <c r="AN12" i="4"/>
  <c r="AN56" i="4"/>
  <c r="BE57" i="4"/>
  <c r="AN31" i="4"/>
  <c r="BE30" i="4"/>
  <c r="AN30" i="4"/>
  <c r="BE29" i="4"/>
  <c r="AN47" i="4"/>
  <c r="AN32" i="4"/>
  <c r="AK12" i="4"/>
  <c r="AL19" i="4"/>
  <c r="AP19" i="4" s="1"/>
  <c r="AK37" i="4"/>
  <c r="BE58" i="4"/>
  <c r="AN60" i="4"/>
  <c r="BE36" i="4"/>
  <c r="BE17" i="4"/>
  <c r="BE16" i="4"/>
  <c r="AK18" i="4"/>
  <c r="AP18" i="4" s="1"/>
  <c r="BE7" i="4"/>
  <c r="BE47" i="4"/>
  <c r="AN6" i="4"/>
  <c r="AL62" i="4"/>
  <c r="AP62" i="4" s="1"/>
  <c r="AK62" i="4"/>
  <c r="BB46" i="4"/>
  <c r="BG46" i="4" s="1"/>
  <c r="BC46" i="4"/>
  <c r="BC18" i="4"/>
  <c r="BB18" i="4"/>
  <c r="BG18" i="4" s="1"/>
  <c r="BC10" i="4"/>
  <c r="BB10" i="4"/>
  <c r="BG10" i="4" s="1"/>
  <c r="AL24" i="4"/>
  <c r="AP24" i="4" s="1"/>
  <c r="AK24" i="4"/>
  <c r="BB53" i="4"/>
  <c r="BC53" i="4"/>
  <c r="AN48" i="4"/>
  <c r="AL23" i="4"/>
  <c r="AK23" i="4"/>
  <c r="AP23" i="4" s="1"/>
  <c r="BB21" i="4"/>
  <c r="BC21" i="4"/>
  <c r="BG21" i="4"/>
  <c r="AL47" i="4"/>
  <c r="AP47" i="4"/>
  <c r="AK47" i="4"/>
  <c r="AL36" i="4"/>
  <c r="AP36" i="4" s="1"/>
  <c r="AK36" i="4"/>
  <c r="AN38" i="4"/>
  <c r="BC25" i="4"/>
  <c r="BB25" i="4"/>
  <c r="BC11" i="4"/>
  <c r="BB11" i="4"/>
  <c r="BG11" i="4" s="1"/>
  <c r="BC51" i="4"/>
  <c r="BB51" i="4"/>
  <c r="BG51" i="4" s="1"/>
  <c r="BC9" i="4"/>
  <c r="BB9" i="4"/>
  <c r="AL41" i="4"/>
  <c r="AP41" i="4" s="1"/>
  <c r="AK41" i="4"/>
  <c r="BC8" i="4"/>
  <c r="BB8" i="4"/>
  <c r="BG8" i="4" s="1"/>
  <c r="BE59" i="4"/>
  <c r="AK59" i="4"/>
  <c r="AP59" i="4"/>
  <c r="AL59" i="4"/>
  <c r="BE41" i="4"/>
  <c r="AL54" i="4"/>
  <c r="AK54" i="4"/>
  <c r="AP54" i="4"/>
  <c r="AN61" i="4"/>
  <c r="BC6" i="4"/>
  <c r="BB6" i="4"/>
  <c r="BG6" i="4" s="1"/>
  <c r="AN34" i="4"/>
  <c r="AK16" i="4"/>
  <c r="AL16" i="4"/>
  <c r="BC59" i="4"/>
  <c r="BG59" i="4"/>
  <c r="BB59" i="4"/>
  <c r="AN33" i="4"/>
  <c r="BC16" i="4"/>
  <c r="BB16" i="4"/>
  <c r="BE51" i="4"/>
  <c r="AK49" i="4"/>
  <c r="AP49" i="4"/>
  <c r="AL49" i="4"/>
  <c r="BB28" i="4"/>
  <c r="BC28" i="4"/>
  <c r="AL10" i="4"/>
  <c r="AP10" i="4" s="1"/>
  <c r="AK10" i="4"/>
  <c r="BE11" i="4"/>
  <c r="AN24" i="4"/>
  <c r="AN46" i="4"/>
  <c r="AL25" i="4"/>
  <c r="AP25" i="4" s="1"/>
  <c r="AK25" i="4"/>
  <c r="BC41" i="4"/>
  <c r="BB41" i="4"/>
  <c r="BC55" i="4"/>
  <c r="BB55" i="4"/>
  <c r="AL27" i="4"/>
  <c r="AP27" i="4" s="1"/>
  <c r="AK27" i="4"/>
  <c r="AP53" i="4"/>
  <c r="AL53" i="4"/>
  <c r="AK53" i="4"/>
  <c r="AK38" i="4"/>
  <c r="AL38" i="4"/>
  <c r="AP38" i="4" s="1"/>
  <c r="BC48" i="4"/>
  <c r="BB48" i="4"/>
  <c r="BG48" i="4" s="1"/>
  <c r="BC52" i="4"/>
  <c r="BB52" i="4"/>
  <c r="BG52" i="4" s="1"/>
  <c r="AK13" i="4"/>
  <c r="AL13" i="4"/>
  <c r="AP13" i="4" s="1"/>
  <c r="AL34" i="4"/>
  <c r="AP34" i="4" s="1"/>
  <c r="AK34" i="4"/>
  <c r="BG12" i="4"/>
  <c r="BC12" i="4"/>
  <c r="BB12" i="4"/>
  <c r="AN20" i="4"/>
  <c r="BC50" i="4"/>
  <c r="BB50" i="4"/>
  <c r="BG50" i="4" s="1"/>
  <c r="AN41" i="4"/>
  <c r="BE48" i="4"/>
  <c r="BC31" i="4"/>
  <c r="BB31" i="4"/>
  <c r="BG31" i="4" s="1"/>
  <c r="BE18" i="4"/>
  <c r="AP22" i="4"/>
  <c r="AK22" i="4"/>
  <c r="AL22" i="4"/>
  <c r="BE54" i="4"/>
  <c r="AN26" i="4"/>
  <c r="AN10" i="4"/>
  <c r="AK32" i="4"/>
  <c r="AL32" i="4"/>
  <c r="AP32" i="4" s="1"/>
  <c r="AK6" i="4"/>
  <c r="AL6" i="4"/>
  <c r="AP6" i="4" s="1"/>
  <c r="BE8" i="4"/>
  <c r="AN36" i="4"/>
  <c r="AL8" i="4"/>
  <c r="AK8" i="4"/>
  <c r="AP8" i="4"/>
  <c r="BC62" i="4"/>
  <c r="BB62" i="4"/>
  <c r="BB61" i="4"/>
  <c r="BC61" i="4"/>
  <c r="BE43" i="4"/>
  <c r="AL50" i="4"/>
  <c r="AP50" i="4"/>
  <c r="AK50" i="4"/>
  <c r="BE19" i="4"/>
  <c r="AN27" i="4"/>
  <c r="AK26" i="4"/>
  <c r="AL26" i="4"/>
  <c r="AP26" i="4" s="1"/>
  <c r="BC36" i="4"/>
  <c r="BB36" i="4"/>
  <c r="BB23" i="4"/>
  <c r="BC23" i="4"/>
  <c r="AK30" i="4"/>
  <c r="AL30" i="4"/>
  <c r="AP30" i="4" s="1"/>
  <c r="AL15" i="4"/>
  <c r="AK15" i="4"/>
  <c r="AK43" i="4"/>
  <c r="AL43" i="4"/>
  <c r="AP43" i="4" s="1"/>
  <c r="AL57" i="4"/>
  <c r="AK57" i="4"/>
  <c r="AP57" i="4"/>
  <c r="AL28" i="4"/>
  <c r="AP28" i="4" s="1"/>
  <c r="AK28" i="4"/>
  <c r="BC7" i="4"/>
  <c r="BB7" i="4"/>
  <c r="BG7" i="4" s="1"/>
  <c r="BE14" i="4"/>
  <c r="BE45" i="4"/>
  <c r="AN59" i="4"/>
  <c r="AL58" i="4"/>
  <c r="AP58" i="4" s="1"/>
  <c r="AK58" i="4"/>
  <c r="BE26" i="4"/>
  <c r="AK7" i="4"/>
  <c r="AL7" i="4"/>
  <c r="AP7" i="4" s="1"/>
  <c r="AP52" i="4"/>
  <c r="AK52" i="4"/>
  <c r="AL52" i="4"/>
  <c r="BC54" i="4"/>
  <c r="BB54" i="4"/>
  <c r="AP21" i="4"/>
  <c r="AL21" i="4"/>
  <c r="AK21" i="4"/>
  <c r="AL11" i="4"/>
  <c r="AK11" i="4"/>
  <c r="AP11" i="4" s="1"/>
  <c r="BC49" i="4"/>
  <c r="BB49" i="4"/>
  <c r="BG49" i="4" s="1"/>
  <c r="AP20" i="4"/>
  <c r="AL20" i="4"/>
  <c r="AK20" i="4"/>
  <c r="BC40" i="4"/>
  <c r="BB40" i="4"/>
  <c r="AL48" i="4"/>
  <c r="AK48" i="4"/>
  <c r="AP48" i="4"/>
  <c r="AL29" i="4"/>
  <c r="AP29" i="4" s="1"/>
  <c r="AK29" i="4"/>
  <c r="BB20" i="4"/>
  <c r="BG20" i="4"/>
  <c r="BC20" i="4"/>
  <c r="BC56" i="4"/>
  <c r="BB56" i="4"/>
  <c r="AN15" i="4"/>
  <c r="AN57" i="4"/>
  <c r="BB45" i="4"/>
  <c r="BG45" i="4"/>
  <c r="BC45" i="4"/>
  <c r="BE25" i="4"/>
  <c r="AL14" i="4"/>
  <c r="AK14" i="4"/>
  <c r="AL61" i="4"/>
  <c r="AK61" i="4"/>
  <c r="BB29" i="4"/>
  <c r="BG29" i="4" s="1"/>
  <c r="BC29" i="4"/>
  <c r="BC60" i="4"/>
  <c r="BB60" i="4"/>
  <c r="BG60" i="4" s="1"/>
  <c r="AP56" i="4"/>
  <c r="AL56" i="4"/>
  <c r="AK56" i="4"/>
  <c r="BC47" i="4"/>
  <c r="BB47" i="4"/>
  <c r="BG47" i="4" s="1"/>
  <c r="BE62" i="4"/>
  <c r="AN35" i="4"/>
  <c r="BC35" i="4"/>
  <c r="BB35" i="4"/>
  <c r="BB15" i="4"/>
  <c r="BC15" i="4"/>
  <c r="AN23" i="4"/>
  <c r="BE6" i="4"/>
  <c r="BC32" i="4"/>
  <c r="BB32" i="4"/>
  <c r="BE13" i="4"/>
  <c r="BB37" i="4"/>
  <c r="BC37" i="4"/>
  <c r="BC42" i="4"/>
  <c r="BB42" i="4"/>
  <c r="BB38" i="4"/>
  <c r="BC38" i="4"/>
  <c r="BC19" i="4"/>
  <c r="BB19" i="4"/>
  <c r="BG19" i="4" s="1"/>
  <c r="AL33" i="4"/>
  <c r="AP33" i="4" s="1"/>
  <c r="AK33" i="4"/>
  <c r="BC44" i="4"/>
  <c r="BB44" i="4"/>
  <c r="BG44" i="4"/>
  <c r="BE37" i="4"/>
  <c r="BE24" i="4"/>
  <c r="AL35" i="4"/>
  <c r="AP35" i="4" s="1"/>
  <c r="AK35" i="4"/>
  <c r="BE27" i="4"/>
  <c r="BC13" i="4"/>
  <c r="BB13" i="4"/>
  <c r="BG13" i="4" s="1"/>
  <c r="BC22" i="4"/>
  <c r="BB22" i="4"/>
  <c r="BG22" i="4" s="1"/>
  <c r="AK46" i="4"/>
  <c r="AL46" i="4"/>
  <c r="AP46" i="4"/>
  <c r="AP45" i="4"/>
  <c r="AL45" i="4"/>
  <c r="AK45" i="4"/>
  <c r="BB27" i="4"/>
  <c r="BG27" i="4" s="1"/>
  <c r="BC27" i="4"/>
  <c r="BC57" i="4"/>
  <c r="BB57" i="4"/>
  <c r="BB24" i="4"/>
  <c r="BC24" i="4"/>
  <c r="BG24" i="4"/>
  <c r="AN62" i="4"/>
  <c r="AL51" i="4"/>
  <c r="AK51" i="4"/>
  <c r="AP51" i="4"/>
  <c r="BB39" i="4"/>
  <c r="BC39" i="4"/>
  <c r="AP55" i="4"/>
  <c r="AK55" i="4"/>
  <c r="AL55" i="4"/>
  <c r="AN50" i="4"/>
  <c r="BB43" i="4"/>
  <c r="BC43" i="4"/>
  <c r="AN49" i="4"/>
  <c r="AK44" i="4"/>
  <c r="AP44" i="4" s="1"/>
  <c r="AL44" i="4"/>
  <c r="AN29" i="4"/>
  <c r="BB17" i="4"/>
  <c r="BG17" i="4" s="1"/>
  <c r="BC17" i="4"/>
  <c r="AN7" i="4"/>
  <c r="BE20" i="4"/>
  <c r="AL60" i="4"/>
  <c r="AK60" i="4"/>
  <c r="AP60" i="4" s="1"/>
  <c r="AL17" i="4"/>
  <c r="AK17" i="4"/>
  <c r="AP17" i="4" s="1"/>
  <c r="AN64" i="4" l="1"/>
  <c r="BE64" i="4"/>
  <c r="BF12" i="1"/>
  <c r="BG12" i="1" s="1"/>
  <c r="BF13" i="1"/>
  <c r="BG13" i="1" s="1"/>
  <c r="BF14" i="1"/>
  <c r="BG14" i="1" s="1"/>
  <c r="BF15" i="1"/>
  <c r="BG15" i="1" s="1"/>
  <c r="BF16" i="1"/>
  <c r="BG16" i="1" s="1"/>
  <c r="BF17" i="1"/>
  <c r="BG17" i="1" s="1"/>
  <c r="BF18" i="1"/>
  <c r="BG18" i="1" s="1"/>
  <c r="BF19" i="1"/>
  <c r="BG19" i="1" s="1"/>
  <c r="BF20" i="1"/>
  <c r="BG20" i="1" s="1"/>
  <c r="BF21" i="1"/>
  <c r="BG21" i="1" s="1"/>
  <c r="BF22" i="1"/>
  <c r="BG22" i="1" s="1"/>
  <c r="BF23" i="1"/>
  <c r="BG23" i="1" s="1"/>
  <c r="BF24" i="1"/>
  <c r="BG24" i="1" s="1"/>
  <c r="BF25" i="1"/>
  <c r="BG25" i="1" s="1"/>
  <c r="BF26" i="1"/>
  <c r="BG26" i="1" s="1"/>
  <c r="BF27" i="1"/>
  <c r="BG27" i="1" s="1"/>
  <c r="BF28" i="1"/>
  <c r="BG28" i="1" s="1"/>
  <c r="BF29" i="1"/>
  <c r="BG29" i="1" s="1"/>
  <c r="BF30" i="1"/>
  <c r="BG30" i="1" s="1"/>
  <c r="BF31" i="1"/>
  <c r="BG31" i="1" s="1"/>
  <c r="BF32" i="1"/>
  <c r="BG32" i="1" s="1"/>
  <c r="BF33" i="1"/>
  <c r="BG33" i="1" s="1"/>
  <c r="BF34" i="1"/>
  <c r="BG34" i="1" s="1"/>
  <c r="BF35" i="1"/>
  <c r="BG35" i="1" s="1"/>
  <c r="BF36" i="1"/>
  <c r="BG36" i="1" s="1"/>
  <c r="BF37" i="1"/>
  <c r="BG37" i="1" s="1"/>
  <c r="BF38" i="1"/>
  <c r="BG38" i="1" s="1"/>
  <c r="BF39" i="1"/>
  <c r="BG39" i="1" s="1"/>
  <c r="BF40" i="1"/>
  <c r="BG40" i="1" s="1"/>
  <c r="BF41" i="1"/>
  <c r="BG41" i="1" s="1"/>
  <c r="BF42" i="1"/>
  <c r="BG42" i="1" s="1"/>
  <c r="BF43" i="1"/>
  <c r="BG43" i="1" s="1"/>
  <c r="BF44" i="1"/>
  <c r="BG44" i="1" s="1"/>
  <c r="BF45" i="1"/>
  <c r="BG45" i="1" s="1"/>
  <c r="BF46" i="1"/>
  <c r="BG46" i="1" s="1"/>
  <c r="BF47" i="1"/>
  <c r="BG47" i="1" s="1"/>
  <c r="BF48" i="1"/>
  <c r="BG48" i="1" s="1"/>
  <c r="BF49" i="1"/>
  <c r="BG49" i="1" s="1"/>
  <c r="BF50" i="1"/>
  <c r="BG50" i="1" s="1"/>
  <c r="BF51" i="1"/>
  <c r="BG51" i="1" s="1"/>
  <c r="BF52" i="1"/>
  <c r="BG52" i="1" s="1"/>
  <c r="BF53" i="1"/>
  <c r="BG53" i="1" s="1"/>
  <c r="BF54" i="1"/>
  <c r="BG54" i="1" s="1"/>
  <c r="BF55" i="1"/>
  <c r="BG55" i="1" s="1"/>
  <c r="BF56" i="1"/>
  <c r="BG56" i="1" s="1"/>
  <c r="BF57" i="1"/>
  <c r="BG57" i="1" s="1"/>
  <c r="BF58" i="1"/>
  <c r="BG58" i="1" s="1"/>
  <c r="BF59" i="1"/>
  <c r="BG59" i="1" s="1"/>
  <c r="BF60" i="1"/>
  <c r="BG60" i="1" s="1"/>
  <c r="BF61" i="1"/>
  <c r="BG61" i="1" s="1"/>
  <c r="BF62" i="1"/>
  <c r="BG62" i="1" s="1"/>
  <c r="BF7" i="1"/>
  <c r="BG7" i="1" s="1"/>
  <c r="BF8" i="1"/>
  <c r="BG8" i="1" s="1"/>
  <c r="BF9" i="1"/>
  <c r="BG9" i="1" s="1"/>
  <c r="BF10" i="1"/>
  <c r="BG10" i="1" s="1"/>
  <c r="BF11" i="1"/>
  <c r="BG11" i="1" s="1"/>
  <c r="BF6" i="1"/>
  <c r="BG6" i="1" s="1"/>
  <c r="Y14" i="1"/>
  <c r="Z14" i="1" s="1"/>
  <c r="Y15" i="1"/>
  <c r="Z15" i="1" s="1"/>
  <c r="Y16" i="1"/>
  <c r="Z16" i="1" s="1"/>
  <c r="Y17" i="1"/>
  <c r="Z17" i="1" s="1"/>
  <c r="Y18" i="1"/>
  <c r="Z18" i="1" s="1"/>
  <c r="Y19" i="1"/>
  <c r="Z19" i="1" s="1"/>
  <c r="Y20" i="1"/>
  <c r="Z20" i="1" s="1"/>
  <c r="Y21" i="1"/>
  <c r="Z21" i="1" s="1"/>
  <c r="Y22" i="1"/>
  <c r="Z22" i="1" s="1"/>
  <c r="Y23" i="1"/>
  <c r="Z23" i="1" s="1"/>
  <c r="Y24" i="1"/>
  <c r="Z24" i="1" s="1"/>
  <c r="Y25" i="1"/>
  <c r="Z25" i="1" s="1"/>
  <c r="Y26" i="1"/>
  <c r="Z26" i="1" s="1"/>
  <c r="Y27" i="1"/>
  <c r="Z27" i="1" s="1"/>
  <c r="Y28" i="1"/>
  <c r="Z28" i="1" s="1"/>
  <c r="Y29" i="1"/>
  <c r="Z29" i="1" s="1"/>
  <c r="Y30" i="1"/>
  <c r="Z30" i="1" s="1"/>
  <c r="Y31" i="1"/>
  <c r="Z31" i="1" s="1"/>
  <c r="Y32" i="1"/>
  <c r="Z32" i="1" s="1"/>
  <c r="Y33" i="1"/>
  <c r="Z33" i="1" s="1"/>
  <c r="Y34" i="1"/>
  <c r="Z34" i="1" s="1"/>
  <c r="Y35" i="1"/>
  <c r="Z35" i="1" s="1"/>
  <c r="Y36" i="1"/>
  <c r="Z36" i="1" s="1"/>
  <c r="Y37" i="1"/>
  <c r="Z37" i="1" s="1"/>
  <c r="Y38" i="1"/>
  <c r="Z38" i="1" s="1"/>
  <c r="Y39" i="1"/>
  <c r="Z39" i="1" s="1"/>
  <c r="Y40" i="1"/>
  <c r="Z40" i="1" s="1"/>
  <c r="Y41" i="1"/>
  <c r="Z41" i="1" s="1"/>
  <c r="Y42" i="1"/>
  <c r="Z42" i="1" s="1"/>
  <c r="Y43" i="1"/>
  <c r="Z43" i="1" s="1"/>
  <c r="Y44" i="1"/>
  <c r="Z44" i="1" s="1"/>
  <c r="Y45" i="1"/>
  <c r="Z45" i="1" s="1"/>
  <c r="Y46" i="1"/>
  <c r="Z46" i="1" s="1"/>
  <c r="Y47" i="1"/>
  <c r="Z47" i="1" s="1"/>
  <c r="Y48" i="1"/>
  <c r="Z48" i="1" s="1"/>
  <c r="Y49" i="1"/>
  <c r="Z49" i="1" s="1"/>
  <c r="Y50" i="1"/>
  <c r="Z50" i="1" s="1"/>
  <c r="Y51" i="1"/>
  <c r="Z51" i="1" s="1"/>
  <c r="Y52" i="1"/>
  <c r="Z52" i="1" s="1"/>
  <c r="Y53" i="1"/>
  <c r="Z53" i="1" s="1"/>
  <c r="Y54" i="1"/>
  <c r="Z54" i="1" s="1"/>
  <c r="Y55" i="1"/>
  <c r="Z55" i="1" s="1"/>
  <c r="Y56" i="1"/>
  <c r="Z56" i="1" s="1"/>
  <c r="Y57" i="1"/>
  <c r="Z57" i="1" s="1"/>
  <c r="Y58" i="1"/>
  <c r="Z58" i="1" s="1"/>
  <c r="Y59" i="1"/>
  <c r="Z59" i="1" s="1"/>
  <c r="Y60" i="1"/>
  <c r="Z60" i="1" s="1"/>
  <c r="Y61" i="1"/>
  <c r="Z61" i="1" s="1"/>
  <c r="Y62" i="1"/>
  <c r="Z62" i="1" s="1"/>
  <c r="Y7" i="1"/>
  <c r="Z7" i="1" s="1"/>
  <c r="Y8" i="1"/>
  <c r="Z8" i="1" s="1"/>
  <c r="Y9" i="1"/>
  <c r="Z9" i="1" s="1"/>
  <c r="Y10" i="1"/>
  <c r="Z10" i="1" s="1"/>
  <c r="Y11" i="1"/>
  <c r="Z11" i="1" s="1"/>
  <c r="Y12" i="1"/>
  <c r="Z12" i="1" s="1"/>
  <c r="Y13" i="1"/>
  <c r="Z13" i="1" s="1"/>
  <c r="Y6" i="1"/>
  <c r="Z6" i="1" s="1"/>
  <c r="U11" i="1" l="1"/>
  <c r="V11" i="1" s="1"/>
  <c r="BP11" i="1" s="1"/>
  <c r="U12" i="1"/>
  <c r="V12" i="1" s="1"/>
  <c r="U13" i="1"/>
  <c r="V13" i="1" s="1"/>
  <c r="BM13" i="1" s="1"/>
  <c r="U14" i="1"/>
  <c r="V14" i="1" s="1"/>
  <c r="BK14" i="1" s="1"/>
  <c r="U15" i="1"/>
  <c r="V15" i="1" s="1"/>
  <c r="BM15" i="1" s="1"/>
  <c r="U16" i="1"/>
  <c r="V16" i="1" s="1"/>
  <c r="BI16" i="1" s="1"/>
  <c r="U17" i="1"/>
  <c r="V17" i="1" s="1"/>
  <c r="BP17" i="1" s="1"/>
  <c r="U18" i="1"/>
  <c r="V18" i="1" s="1"/>
  <c r="BP18" i="1" s="1"/>
  <c r="U19" i="1"/>
  <c r="V19" i="1" s="1"/>
  <c r="BM19" i="1" s="1"/>
  <c r="U20" i="1"/>
  <c r="V20" i="1" s="1"/>
  <c r="BP20" i="1" s="1"/>
  <c r="U21" i="1"/>
  <c r="V21" i="1" s="1"/>
  <c r="BJ21" i="1" s="1"/>
  <c r="U22" i="1"/>
  <c r="V22" i="1" s="1"/>
  <c r="BK22" i="1" s="1"/>
  <c r="U23" i="1"/>
  <c r="V23" i="1" s="1"/>
  <c r="BP23" i="1" s="1"/>
  <c r="U24" i="1"/>
  <c r="V24" i="1" s="1"/>
  <c r="BP24" i="1" s="1"/>
  <c r="U25" i="1"/>
  <c r="V25" i="1" s="1"/>
  <c r="BK25" i="1" s="1"/>
  <c r="U26" i="1"/>
  <c r="V26" i="1" s="1"/>
  <c r="BK26" i="1" s="1"/>
  <c r="U27" i="1"/>
  <c r="V27" i="1" s="1"/>
  <c r="BL27" i="1" s="1"/>
  <c r="U28" i="1"/>
  <c r="V28" i="1" s="1"/>
  <c r="BI28" i="1" s="1"/>
  <c r="U29" i="1"/>
  <c r="V29" i="1" s="1"/>
  <c r="BP29" i="1" s="1"/>
  <c r="U30" i="1"/>
  <c r="V30" i="1" s="1"/>
  <c r="BI30" i="1" s="1"/>
  <c r="U31" i="1"/>
  <c r="V31" i="1" s="1"/>
  <c r="BJ31" i="1" s="1"/>
  <c r="U32" i="1"/>
  <c r="V32" i="1" s="1"/>
  <c r="BJ32" i="1" s="1"/>
  <c r="U33" i="1"/>
  <c r="V33" i="1" s="1"/>
  <c r="U34" i="1"/>
  <c r="V34" i="1" s="1"/>
  <c r="BI34" i="1" s="1"/>
  <c r="U35" i="1"/>
  <c r="V35" i="1" s="1"/>
  <c r="BK35" i="1" s="1"/>
  <c r="U36" i="1"/>
  <c r="V36" i="1" s="1"/>
  <c r="BI36" i="1" s="1"/>
  <c r="U37" i="1"/>
  <c r="V37" i="1" s="1"/>
  <c r="BM37" i="1" s="1"/>
  <c r="U38" i="1"/>
  <c r="V38" i="1" s="1"/>
  <c r="BL38" i="1" s="1"/>
  <c r="BS38" i="1" s="1"/>
  <c r="U39" i="1"/>
  <c r="V39" i="1" s="1"/>
  <c r="BL39" i="1" s="1"/>
  <c r="BS39" i="1" s="1"/>
  <c r="U40" i="1"/>
  <c r="V40" i="1" s="1"/>
  <c r="U41" i="1"/>
  <c r="V41" i="1" s="1"/>
  <c r="BP41" i="1" s="1"/>
  <c r="U42" i="1"/>
  <c r="V42" i="1" s="1"/>
  <c r="BJ42" i="1" s="1"/>
  <c r="U43" i="1"/>
  <c r="V43" i="1" s="1"/>
  <c r="U44" i="1"/>
  <c r="V44" i="1" s="1"/>
  <c r="BJ44" i="1" s="1"/>
  <c r="U45" i="1"/>
  <c r="V45" i="1" s="1"/>
  <c r="BI45" i="1" s="1"/>
  <c r="BS45" i="1" s="1"/>
  <c r="U46" i="1"/>
  <c r="V46" i="1" s="1"/>
  <c r="BP46" i="1" s="1"/>
  <c r="U47" i="1"/>
  <c r="V47" i="1" s="1"/>
  <c r="BP47" i="1" s="1"/>
  <c r="U48" i="1"/>
  <c r="V48" i="1" s="1"/>
  <c r="BM48" i="1" s="1"/>
  <c r="U49" i="1"/>
  <c r="V49" i="1" s="1"/>
  <c r="BK49" i="1" s="1"/>
  <c r="U50" i="1"/>
  <c r="V50" i="1" s="1"/>
  <c r="BL50" i="1" s="1"/>
  <c r="U51" i="1"/>
  <c r="V51" i="1" s="1"/>
  <c r="BM51" i="1" s="1"/>
  <c r="U52" i="1"/>
  <c r="V52" i="1" s="1"/>
  <c r="BM52" i="1" s="1"/>
  <c r="U53" i="1"/>
  <c r="V53" i="1" s="1"/>
  <c r="BL53" i="1" s="1"/>
  <c r="BS53" i="1" s="1"/>
  <c r="U54" i="1"/>
  <c r="V54" i="1" s="1"/>
  <c r="BJ54" i="1" s="1"/>
  <c r="U55" i="1"/>
  <c r="V55" i="1" s="1"/>
  <c r="BP55" i="1" s="1"/>
  <c r="U56" i="1"/>
  <c r="V56" i="1" s="1"/>
  <c r="BL56" i="1" s="1"/>
  <c r="BS56" i="1" s="1"/>
  <c r="U57" i="1"/>
  <c r="V57" i="1" s="1"/>
  <c r="BI57" i="1" s="1"/>
  <c r="U58" i="1"/>
  <c r="V58" i="1" s="1"/>
  <c r="BK58" i="1" s="1"/>
  <c r="U59" i="1"/>
  <c r="V59" i="1" s="1"/>
  <c r="BP59" i="1" s="1"/>
  <c r="U60" i="1"/>
  <c r="V60" i="1" s="1"/>
  <c r="U61" i="1"/>
  <c r="V61" i="1" s="1"/>
  <c r="BK61" i="1" s="1"/>
  <c r="BS61" i="1" s="1"/>
  <c r="U62" i="1"/>
  <c r="V62" i="1" s="1"/>
  <c r="BJ62" i="1" s="1"/>
  <c r="U7" i="1"/>
  <c r="V7" i="1" s="1"/>
  <c r="BK7" i="1" s="1"/>
  <c r="U8" i="1"/>
  <c r="V8" i="1" s="1"/>
  <c r="BJ8" i="1" s="1"/>
  <c r="U9" i="1"/>
  <c r="V9" i="1" s="1"/>
  <c r="BJ9" i="1" s="1"/>
  <c r="U10" i="1"/>
  <c r="V10" i="1" s="1"/>
  <c r="BJ10" i="1" s="1"/>
  <c r="U6" i="1"/>
  <c r="V6" i="1" s="1"/>
  <c r="BP6" i="1" s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7" i="1"/>
  <c r="N8" i="1"/>
  <c r="N9" i="1"/>
  <c r="N6" i="1"/>
  <c r="Q7" i="1"/>
  <c r="R7" i="1" s="1"/>
  <c r="Q8" i="1"/>
  <c r="R8" i="1" s="1"/>
  <c r="Q9" i="1"/>
  <c r="R9" i="1" s="1"/>
  <c r="Q10" i="1"/>
  <c r="R10" i="1" s="1"/>
  <c r="Q11" i="1"/>
  <c r="R11" i="1" s="1"/>
  <c r="Q12" i="1"/>
  <c r="R12" i="1" s="1"/>
  <c r="Q13" i="1"/>
  <c r="R13" i="1" s="1"/>
  <c r="Q14" i="1"/>
  <c r="R14" i="1" s="1"/>
  <c r="Q15" i="1"/>
  <c r="R15" i="1" s="1"/>
  <c r="Q16" i="1"/>
  <c r="R16" i="1" s="1"/>
  <c r="Q17" i="1"/>
  <c r="R17" i="1" s="1"/>
  <c r="Q18" i="1"/>
  <c r="R18" i="1" s="1"/>
  <c r="Q19" i="1"/>
  <c r="R19" i="1" s="1"/>
  <c r="Q20" i="1"/>
  <c r="R20" i="1" s="1"/>
  <c r="Q21" i="1"/>
  <c r="R21" i="1" s="1"/>
  <c r="Q22" i="1"/>
  <c r="R22" i="1" s="1"/>
  <c r="Q23" i="1"/>
  <c r="R23" i="1" s="1"/>
  <c r="Q24" i="1"/>
  <c r="R24" i="1" s="1"/>
  <c r="Q25" i="1"/>
  <c r="R25" i="1" s="1"/>
  <c r="Q26" i="1"/>
  <c r="R26" i="1" s="1"/>
  <c r="Q27" i="1"/>
  <c r="R27" i="1" s="1"/>
  <c r="Q28" i="1"/>
  <c r="R28" i="1" s="1"/>
  <c r="Q29" i="1"/>
  <c r="R29" i="1" s="1"/>
  <c r="Q30" i="1"/>
  <c r="R30" i="1" s="1"/>
  <c r="Q31" i="1"/>
  <c r="R31" i="1" s="1"/>
  <c r="Q32" i="1"/>
  <c r="R32" i="1" s="1"/>
  <c r="Q33" i="1"/>
  <c r="R33" i="1" s="1"/>
  <c r="Q34" i="1"/>
  <c r="R34" i="1" s="1"/>
  <c r="Q35" i="1"/>
  <c r="R35" i="1" s="1"/>
  <c r="Q36" i="1"/>
  <c r="R36" i="1" s="1"/>
  <c r="Q37" i="1"/>
  <c r="R37" i="1" s="1"/>
  <c r="Q38" i="1"/>
  <c r="R38" i="1" s="1"/>
  <c r="Q39" i="1"/>
  <c r="R39" i="1" s="1"/>
  <c r="Q40" i="1"/>
  <c r="R40" i="1" s="1"/>
  <c r="Q41" i="1"/>
  <c r="R41" i="1" s="1"/>
  <c r="Q42" i="1"/>
  <c r="R42" i="1" s="1"/>
  <c r="Q43" i="1"/>
  <c r="R43" i="1" s="1"/>
  <c r="Q44" i="1"/>
  <c r="R44" i="1" s="1"/>
  <c r="Q45" i="1"/>
  <c r="R45" i="1" s="1"/>
  <c r="Q46" i="1"/>
  <c r="R46" i="1" s="1"/>
  <c r="Q47" i="1"/>
  <c r="R47" i="1" s="1"/>
  <c r="Q48" i="1"/>
  <c r="R48" i="1" s="1"/>
  <c r="Q49" i="1"/>
  <c r="R49" i="1" s="1"/>
  <c r="Q50" i="1"/>
  <c r="R50" i="1" s="1"/>
  <c r="Q51" i="1"/>
  <c r="R51" i="1" s="1"/>
  <c r="Q52" i="1"/>
  <c r="R52" i="1" s="1"/>
  <c r="Q53" i="1"/>
  <c r="R53" i="1" s="1"/>
  <c r="Q54" i="1"/>
  <c r="R54" i="1" s="1"/>
  <c r="Q55" i="1"/>
  <c r="R55" i="1" s="1"/>
  <c r="Q56" i="1"/>
  <c r="R56" i="1" s="1"/>
  <c r="Q57" i="1"/>
  <c r="R57" i="1" s="1"/>
  <c r="Q58" i="1"/>
  <c r="R58" i="1" s="1"/>
  <c r="Q59" i="1"/>
  <c r="R59" i="1" s="1"/>
  <c r="Q60" i="1"/>
  <c r="R60" i="1" s="1"/>
  <c r="Q61" i="1"/>
  <c r="R61" i="1" s="1"/>
  <c r="Q62" i="1"/>
  <c r="R62" i="1" s="1"/>
  <c r="Q6" i="1"/>
  <c r="R6" i="1" s="1"/>
  <c r="I58" i="1"/>
  <c r="J58" i="1" s="1"/>
  <c r="I59" i="1"/>
  <c r="J59" i="1" s="1"/>
  <c r="I60" i="1"/>
  <c r="J60" i="1" s="1"/>
  <c r="I61" i="1"/>
  <c r="J61" i="1" s="1"/>
  <c r="I62" i="1"/>
  <c r="J62" i="1" s="1"/>
  <c r="G7" i="1"/>
  <c r="H7" i="1" s="1"/>
  <c r="G8" i="1"/>
  <c r="H8" i="1" s="1"/>
  <c r="G9" i="1"/>
  <c r="H9" i="1" s="1"/>
  <c r="G10" i="1"/>
  <c r="H10" i="1" s="1"/>
  <c r="G11" i="1"/>
  <c r="H11" i="1" s="1"/>
  <c r="I11" i="1" s="1"/>
  <c r="G12" i="1"/>
  <c r="H12" i="1" s="1"/>
  <c r="I12" i="1" s="1"/>
  <c r="G13" i="1"/>
  <c r="H13" i="1" s="1"/>
  <c r="I13" i="1" s="1"/>
  <c r="G14" i="1"/>
  <c r="H14" i="1" s="1"/>
  <c r="I14" i="1" s="1"/>
  <c r="G15" i="1"/>
  <c r="H15" i="1" s="1"/>
  <c r="I15" i="1" s="1"/>
  <c r="G16" i="1"/>
  <c r="H16" i="1" s="1"/>
  <c r="I16" i="1" s="1"/>
  <c r="G17" i="1"/>
  <c r="H17" i="1" s="1"/>
  <c r="I17" i="1" s="1"/>
  <c r="G18" i="1"/>
  <c r="H18" i="1" s="1"/>
  <c r="G19" i="1"/>
  <c r="H19" i="1" s="1"/>
  <c r="G20" i="1"/>
  <c r="H20" i="1" s="1"/>
  <c r="G21" i="1"/>
  <c r="H21" i="1" s="1"/>
  <c r="G22" i="1"/>
  <c r="H22" i="1" s="1"/>
  <c r="I22" i="1" s="1"/>
  <c r="G23" i="1"/>
  <c r="H23" i="1" s="1"/>
  <c r="I23" i="1" s="1"/>
  <c r="G24" i="1"/>
  <c r="H24" i="1" s="1"/>
  <c r="I24" i="1" s="1"/>
  <c r="G25" i="1"/>
  <c r="H25" i="1" s="1"/>
  <c r="I25" i="1" s="1"/>
  <c r="G26" i="1"/>
  <c r="H26" i="1" s="1"/>
  <c r="I26" i="1" s="1"/>
  <c r="G27" i="1"/>
  <c r="H27" i="1" s="1"/>
  <c r="I27" i="1" s="1"/>
  <c r="G28" i="1"/>
  <c r="H28" i="1" s="1"/>
  <c r="I28" i="1" s="1"/>
  <c r="G29" i="1"/>
  <c r="H29" i="1" s="1"/>
  <c r="I29" i="1" s="1"/>
  <c r="G30" i="1"/>
  <c r="H30" i="1" s="1"/>
  <c r="I30" i="1" s="1"/>
  <c r="G31" i="1"/>
  <c r="H31" i="1" s="1"/>
  <c r="I31" i="1" s="1"/>
  <c r="G32" i="1"/>
  <c r="H32" i="1" s="1"/>
  <c r="I32" i="1" s="1"/>
  <c r="G33" i="1"/>
  <c r="H33" i="1" s="1"/>
  <c r="G34" i="1"/>
  <c r="H34" i="1" s="1"/>
  <c r="G35" i="1"/>
  <c r="H35" i="1" s="1"/>
  <c r="G36" i="1"/>
  <c r="H36" i="1" s="1"/>
  <c r="G37" i="1"/>
  <c r="H37" i="1" s="1"/>
  <c r="I37" i="1" s="1"/>
  <c r="G38" i="1"/>
  <c r="H38" i="1" s="1"/>
  <c r="I38" i="1" s="1"/>
  <c r="G39" i="1"/>
  <c r="H39" i="1" s="1"/>
  <c r="G40" i="1"/>
  <c r="H40" i="1" s="1"/>
  <c r="G41" i="1"/>
  <c r="H41" i="1" s="1"/>
  <c r="G42" i="1"/>
  <c r="H42" i="1" s="1"/>
  <c r="I42" i="1" s="1"/>
  <c r="G43" i="1"/>
  <c r="H43" i="1" s="1"/>
  <c r="I43" i="1" s="1"/>
  <c r="G44" i="1"/>
  <c r="H44" i="1" s="1"/>
  <c r="I44" i="1" s="1"/>
  <c r="G45" i="1"/>
  <c r="H45" i="1" s="1"/>
  <c r="I45" i="1" s="1"/>
  <c r="G46" i="1"/>
  <c r="H46" i="1" s="1"/>
  <c r="I46" i="1" s="1"/>
  <c r="G47" i="1"/>
  <c r="H47" i="1" s="1"/>
  <c r="I47" i="1" s="1"/>
  <c r="G48" i="1"/>
  <c r="H48" i="1" s="1"/>
  <c r="I48" i="1" s="1"/>
  <c r="G49" i="1"/>
  <c r="H49" i="1" s="1"/>
  <c r="I49" i="1" s="1"/>
  <c r="G50" i="1"/>
  <c r="H50" i="1" s="1"/>
  <c r="G51" i="1"/>
  <c r="H51" i="1" s="1"/>
  <c r="G52" i="1"/>
  <c r="H52" i="1" s="1"/>
  <c r="G53" i="1"/>
  <c r="H53" i="1" s="1"/>
  <c r="G54" i="1"/>
  <c r="H54" i="1" s="1"/>
  <c r="G55" i="1"/>
  <c r="H55" i="1" s="1"/>
  <c r="G56" i="1"/>
  <c r="H56" i="1" s="1"/>
  <c r="I56" i="1" s="1"/>
  <c r="G57" i="1"/>
  <c r="H57" i="1" s="1"/>
  <c r="I57" i="1" s="1"/>
  <c r="G58" i="1"/>
  <c r="G59" i="1"/>
  <c r="G60" i="1"/>
  <c r="G61" i="1"/>
  <c r="G62" i="1"/>
  <c r="G6" i="1"/>
  <c r="H6" i="1" s="1"/>
  <c r="I6" i="1" s="1"/>
  <c r="BJ22" i="1" l="1"/>
  <c r="BK39" i="1"/>
  <c r="BL32" i="1"/>
  <c r="BP48" i="1"/>
  <c r="BI46" i="1"/>
  <c r="BP32" i="1"/>
  <c r="BQ32" i="1" s="1"/>
  <c r="BM57" i="1"/>
  <c r="BL55" i="1"/>
  <c r="BS55" i="1" s="1"/>
  <c r="BP38" i="1"/>
  <c r="BM38" i="1"/>
  <c r="BK54" i="1"/>
  <c r="BM16" i="1"/>
  <c r="BO16" i="1" s="1"/>
  <c r="BM32" i="1"/>
  <c r="BM41" i="1"/>
  <c r="BL46" i="1"/>
  <c r="BK46" i="1"/>
  <c r="BN46" i="1" s="1"/>
  <c r="BS46" i="1" s="1"/>
  <c r="BP7" i="1"/>
  <c r="BI44" i="1"/>
  <c r="BS44" i="1" s="1"/>
  <c r="BP14" i="1"/>
  <c r="BM54" i="1"/>
  <c r="BL7" i="1"/>
  <c r="BM14" i="1"/>
  <c r="BP54" i="1"/>
  <c r="BQ54" i="1" s="1"/>
  <c r="BI41" i="1"/>
  <c r="BP27" i="1"/>
  <c r="BL24" i="1"/>
  <c r="BI38" i="1"/>
  <c r="BI26" i="1"/>
  <c r="BN26" i="1" s="1"/>
  <c r="BS26" i="1" s="1"/>
  <c r="BJ57" i="1"/>
  <c r="BI62" i="1"/>
  <c r="BI55" i="1"/>
  <c r="BP62" i="1"/>
  <c r="BQ62" i="1" s="1"/>
  <c r="BM7" i="1"/>
  <c r="BI47" i="1"/>
  <c r="BP57" i="1"/>
  <c r="BK57" i="1"/>
  <c r="BN57" i="1" s="1"/>
  <c r="BK24" i="1"/>
  <c r="BM62" i="1"/>
  <c r="BL57" i="1"/>
  <c r="BS57" i="1" s="1"/>
  <c r="BM47" i="1"/>
  <c r="BJ46" i="1"/>
  <c r="BQ46" i="1" s="1"/>
  <c r="BJ53" i="1"/>
  <c r="BL35" i="1"/>
  <c r="BS35" i="1" s="1"/>
  <c r="BM53" i="1"/>
  <c r="BL36" i="1"/>
  <c r="BS36" i="1" s="1"/>
  <c r="BK48" i="1"/>
  <c r="BK53" i="1"/>
  <c r="BI49" i="1"/>
  <c r="BM46" i="1"/>
  <c r="BL49" i="1"/>
  <c r="BL9" i="1"/>
  <c r="BS9" i="1" s="1"/>
  <c r="BK15" i="1"/>
  <c r="BK52" i="1"/>
  <c r="BL10" i="1"/>
  <c r="BL6" i="1"/>
  <c r="BK20" i="1"/>
  <c r="BL31" i="1"/>
  <c r="BP52" i="1"/>
  <c r="BJ20" i="1"/>
  <c r="BQ20" i="1" s="1"/>
  <c r="BJ52" i="1"/>
  <c r="BP22" i="1"/>
  <c r="BK30" i="1"/>
  <c r="BN30" i="1" s="1"/>
  <c r="BI20" i="1"/>
  <c r="BS20" i="1" s="1"/>
  <c r="BJ24" i="1"/>
  <c r="BQ24" i="1" s="1"/>
  <c r="BM31" i="1"/>
  <c r="BL37" i="1"/>
  <c r="BS37" i="1" s="1"/>
  <c r="BI58" i="1"/>
  <c r="BN58" i="1" s="1"/>
  <c r="BS58" i="1" s="1"/>
  <c r="BI52" i="1"/>
  <c r="BI19" i="1"/>
  <c r="BO19" i="1" s="1"/>
  <c r="BP49" i="1"/>
  <c r="BJ7" i="1"/>
  <c r="BK36" i="1"/>
  <c r="BN36" i="1" s="1"/>
  <c r="BP51" i="1"/>
  <c r="BM17" i="1"/>
  <c r="BP50" i="1"/>
  <c r="BL20" i="1"/>
  <c r="BM6" i="1"/>
  <c r="BI31" i="1"/>
  <c r="BP37" i="1"/>
  <c r="BQ37" i="1" s="1"/>
  <c r="BL22" i="1"/>
  <c r="BJ30" i="1"/>
  <c r="BL21" i="1"/>
  <c r="BI24" i="1"/>
  <c r="BS24" i="1" s="1"/>
  <c r="BL47" i="1"/>
  <c r="BK37" i="1"/>
  <c r="BL62" i="1"/>
  <c r="BS62" i="1" s="1"/>
  <c r="BL25" i="1"/>
  <c r="BS25" i="1" s="1"/>
  <c r="BK21" i="1"/>
  <c r="BI37" i="1"/>
  <c r="BP53" i="1"/>
  <c r="BI53" i="1"/>
  <c r="BM36" i="1"/>
  <c r="BO36" i="1" s="1"/>
  <c r="BM8" i="1"/>
  <c r="BM49" i="1"/>
  <c r="BL15" i="1"/>
  <c r="BS15" i="1" s="1"/>
  <c r="BI51" i="1"/>
  <c r="BO51" i="1" s="1"/>
  <c r="BP15" i="1"/>
  <c r="BK31" i="1"/>
  <c r="BL52" i="1"/>
  <c r="BP42" i="1"/>
  <c r="BQ42" i="1" s="1"/>
  <c r="BJ17" i="1"/>
  <c r="BQ17" i="1" s="1"/>
  <c r="BM42" i="1"/>
  <c r="BJ55" i="1"/>
  <c r="BQ55" i="1" s="1"/>
  <c r="BL16" i="1"/>
  <c r="BS16" i="1" s="1"/>
  <c r="BJ37" i="1"/>
  <c r="BK62" i="1"/>
  <c r="BJ25" i="1"/>
  <c r="BO57" i="1"/>
  <c r="BK60" i="1"/>
  <c r="BP60" i="1"/>
  <c r="BI60" i="1"/>
  <c r="BJ60" i="1"/>
  <c r="BI61" i="1"/>
  <c r="BI43" i="1"/>
  <c r="BJ43" i="1"/>
  <c r="BP43" i="1"/>
  <c r="BJ27" i="1"/>
  <c r="BK27" i="1"/>
  <c r="BM27" i="1"/>
  <c r="BP19" i="1"/>
  <c r="BI6" i="1"/>
  <c r="BL43" i="1"/>
  <c r="BS43" i="1" s="1"/>
  <c r="BJ19" i="1"/>
  <c r="BQ19" i="1" s="1"/>
  <c r="BP45" i="1"/>
  <c r="BK13" i="1"/>
  <c r="BK42" i="1"/>
  <c r="BM60" i="1"/>
  <c r="BK29" i="1"/>
  <c r="BJ26" i="1"/>
  <c r="BM9" i="1"/>
  <c r="BJ23" i="1"/>
  <c r="BQ23" i="1" s="1"/>
  <c r="BK23" i="1"/>
  <c r="BM23" i="1"/>
  <c r="BM56" i="1"/>
  <c r="BL60" i="1"/>
  <c r="BL59" i="1"/>
  <c r="BJ29" i="1"/>
  <c r="BQ29" i="1" s="1"/>
  <c r="BJ49" i="1"/>
  <c r="BL41" i="1"/>
  <c r="BS41" i="1" s="1"/>
  <c r="BI42" i="1"/>
  <c r="BI22" i="1"/>
  <c r="BM22" i="1"/>
  <c r="BK59" i="1"/>
  <c r="BM29" i="1"/>
  <c r="BL8" i="1"/>
  <c r="BL48" i="1"/>
  <c r="BP9" i="1"/>
  <c r="BQ9" i="1" s="1"/>
  <c r="BL54" i="1"/>
  <c r="BS54" i="1" s="1"/>
  <c r="BL23" i="1"/>
  <c r="BS23" i="1" s="1"/>
  <c r="BI15" i="1"/>
  <c r="BK16" i="1"/>
  <c r="BN16" i="1" s="1"/>
  <c r="BK50" i="1"/>
  <c r="BK41" i="1"/>
  <c r="BP58" i="1"/>
  <c r="BP36" i="1"/>
  <c r="BM21" i="1"/>
  <c r="BP21" i="1"/>
  <c r="BQ21" i="1" s="1"/>
  <c r="BK28" i="1"/>
  <c r="BN28" i="1" s="1"/>
  <c r="BI7" i="1"/>
  <c r="BK8" i="1"/>
  <c r="BK18" i="1"/>
  <c r="BI8" i="1"/>
  <c r="BI9" i="1"/>
  <c r="BI54" i="1"/>
  <c r="BK10" i="1"/>
  <c r="BK38" i="1"/>
  <c r="BJ15" i="1"/>
  <c r="BJ16" i="1"/>
  <c r="BJ50" i="1"/>
  <c r="BJ41" i="1"/>
  <c r="BQ41" i="1" s="1"/>
  <c r="BM58" i="1"/>
  <c r="BJ36" i="1"/>
  <c r="BI25" i="1"/>
  <c r="BM44" i="1"/>
  <c r="BP44" i="1"/>
  <c r="BQ44" i="1" s="1"/>
  <c r="BJ12" i="1"/>
  <c r="BK12" i="1"/>
  <c r="BL12" i="1"/>
  <c r="BM12" i="1"/>
  <c r="BJ28" i="1"/>
  <c r="BK45" i="1"/>
  <c r="BN45" i="1" s="1"/>
  <c r="BI59" i="1"/>
  <c r="BS59" i="1" s="1"/>
  <c r="BJ59" i="1"/>
  <c r="BQ59" i="1" s="1"/>
  <c r="BI11" i="1"/>
  <c r="BL11" i="1"/>
  <c r="BM11" i="1"/>
  <c r="BK11" i="1"/>
  <c r="BM43" i="1"/>
  <c r="BJ13" i="1"/>
  <c r="BK44" i="1"/>
  <c r="BL61" i="1"/>
  <c r="BP13" i="1"/>
  <c r="BL42" i="1"/>
  <c r="BS42" i="1" s="1"/>
  <c r="BI29" i="1"/>
  <c r="BK43" i="1"/>
  <c r="BL29" i="1"/>
  <c r="BI56" i="1"/>
  <c r="BP56" i="1"/>
  <c r="BJ56" i="1"/>
  <c r="BK56" i="1"/>
  <c r="BI40" i="1"/>
  <c r="BL40" i="1"/>
  <c r="BM40" i="1"/>
  <c r="BQ22" i="1"/>
  <c r="BM59" i="1"/>
  <c r="BK9" i="1"/>
  <c r="BJ11" i="1"/>
  <c r="BQ11" i="1" s="1"/>
  <c r="BM39" i="1"/>
  <c r="BP39" i="1"/>
  <c r="BI39" i="1"/>
  <c r="BJ39" i="1"/>
  <c r="BI23" i="1"/>
  <c r="BL19" i="1"/>
  <c r="BP16" i="1"/>
  <c r="BP40" i="1"/>
  <c r="BI27" i="1"/>
  <c r="BL45" i="1"/>
  <c r="BM45" i="1"/>
  <c r="BO45" i="1" s="1"/>
  <c r="BP8" i="1"/>
  <c r="BQ8" i="1" s="1"/>
  <c r="BM20" i="1"/>
  <c r="BM55" i="1"/>
  <c r="BK47" i="1"/>
  <c r="BI50" i="1"/>
  <c r="BJ58" i="1"/>
  <c r="BM25" i="1"/>
  <c r="BJ61" i="1"/>
  <c r="BI13" i="1"/>
  <c r="BL28" i="1"/>
  <c r="BS28" i="1" s="1"/>
  <c r="BM28" i="1"/>
  <c r="BO28" i="1" s="1"/>
  <c r="BP28" i="1"/>
  <c r="BL13" i="1"/>
  <c r="BM35" i="1"/>
  <c r="BJ45" i="1"/>
  <c r="BM10" i="1"/>
  <c r="BP10" i="1"/>
  <c r="BQ10" i="1" s="1"/>
  <c r="BM61" i="1"/>
  <c r="BM18" i="1"/>
  <c r="BI10" i="1"/>
  <c r="BM50" i="1"/>
  <c r="BL58" i="1"/>
  <c r="BL17" i="1"/>
  <c r="BL18" i="1"/>
  <c r="BK19" i="1"/>
  <c r="BP26" i="1"/>
  <c r="BL51" i="1"/>
  <c r="BP25" i="1"/>
  <c r="BI48" i="1"/>
  <c r="BJ48" i="1"/>
  <c r="BK40" i="1"/>
  <c r="BS40" i="1" s="1"/>
  <c r="BI12" i="1"/>
  <c r="BS12" i="1" s="1"/>
  <c r="BK17" i="1"/>
  <c r="BJ18" i="1"/>
  <c r="BQ18" i="1" s="1"/>
  <c r="BM24" i="1"/>
  <c r="BI32" i="1"/>
  <c r="BJ6" i="1"/>
  <c r="BQ6" i="1" s="1"/>
  <c r="BL26" i="1"/>
  <c r="BK51" i="1"/>
  <c r="BJ40" i="1"/>
  <c r="BL44" i="1"/>
  <c r="BI17" i="1"/>
  <c r="BI18" i="1"/>
  <c r="BP61" i="1"/>
  <c r="BK55" i="1"/>
  <c r="BI35" i="1"/>
  <c r="BJ38" i="1"/>
  <c r="BQ38" i="1" s="1"/>
  <c r="BP31" i="1"/>
  <c r="BQ31" i="1" s="1"/>
  <c r="BK32" i="1"/>
  <c r="BS32" i="1" s="1"/>
  <c r="BK6" i="1"/>
  <c r="BM26" i="1"/>
  <c r="BJ51" i="1"/>
  <c r="BL30" i="1"/>
  <c r="BS30" i="1" s="1"/>
  <c r="BP30" i="1"/>
  <c r="BM30" i="1"/>
  <c r="BO30" i="1" s="1"/>
  <c r="BJ14" i="1"/>
  <c r="BL14" i="1"/>
  <c r="BS14" i="1" s="1"/>
  <c r="BP12" i="1"/>
  <c r="BI14" i="1"/>
  <c r="BJ47" i="1"/>
  <c r="BQ47" i="1" s="1"/>
  <c r="BI21" i="1"/>
  <c r="BS21" i="1" s="1"/>
  <c r="BP35" i="1"/>
  <c r="BJ35" i="1"/>
  <c r="BB16" i="1"/>
  <c r="BB57" i="1"/>
  <c r="BB15" i="1"/>
  <c r="BB54" i="1"/>
  <c r="BB52" i="1"/>
  <c r="BB20" i="1"/>
  <c r="BB61" i="1"/>
  <c r="BB56" i="1"/>
  <c r="BB40" i="1"/>
  <c r="BB14" i="1"/>
  <c r="BB55" i="1"/>
  <c r="BB53" i="1"/>
  <c r="BB21" i="1"/>
  <c r="BB51" i="1"/>
  <c r="BB50" i="1"/>
  <c r="BB48" i="1"/>
  <c r="BB49" i="1"/>
  <c r="BB47" i="1"/>
  <c r="BB46" i="1"/>
  <c r="I55" i="1"/>
  <c r="J55" i="1" s="1"/>
  <c r="I39" i="1"/>
  <c r="J39" i="1" s="1"/>
  <c r="I54" i="1"/>
  <c r="J54" i="1" s="1"/>
  <c r="I41" i="1"/>
  <c r="J41" i="1" s="1"/>
  <c r="I9" i="1"/>
  <c r="J9" i="1" s="1"/>
  <c r="I40" i="1"/>
  <c r="J40" i="1" s="1"/>
  <c r="I50" i="1"/>
  <c r="J50" i="1" s="1"/>
  <c r="I53" i="1"/>
  <c r="J53" i="1" s="1"/>
  <c r="I21" i="1"/>
  <c r="J21" i="1" s="1"/>
  <c r="I52" i="1"/>
  <c r="J52" i="1" s="1"/>
  <c r="I20" i="1"/>
  <c r="J20" i="1" s="1"/>
  <c r="I51" i="1"/>
  <c r="J51" i="1" s="1"/>
  <c r="I19" i="1"/>
  <c r="J19" i="1" s="1"/>
  <c r="I18" i="1"/>
  <c r="J18" i="1" s="1"/>
  <c r="I10" i="1"/>
  <c r="J10" i="1" s="1"/>
  <c r="J11" i="1"/>
  <c r="J43" i="1"/>
  <c r="J37" i="1"/>
  <c r="J17" i="1"/>
  <c r="J48" i="1"/>
  <c r="J26" i="1"/>
  <c r="J42" i="1"/>
  <c r="J38" i="1"/>
  <c r="J49" i="1"/>
  <c r="J27" i="1"/>
  <c r="J16" i="1"/>
  <c r="J6" i="1"/>
  <c r="J31" i="1"/>
  <c r="J15" i="1"/>
  <c r="J30" i="1"/>
  <c r="J24" i="1"/>
  <c r="I36" i="1"/>
  <c r="J36" i="1" s="1"/>
  <c r="I35" i="1"/>
  <c r="J35" i="1" s="1"/>
  <c r="J32" i="1"/>
  <c r="J47" i="1"/>
  <c r="J25" i="1"/>
  <c r="J46" i="1"/>
  <c r="J14" i="1"/>
  <c r="J45" i="1"/>
  <c r="J29" i="1"/>
  <c r="J13" i="1"/>
  <c r="I8" i="1"/>
  <c r="J8" i="1" s="1"/>
  <c r="I34" i="1"/>
  <c r="J34" i="1" s="1"/>
  <c r="J57" i="1"/>
  <c r="J23" i="1"/>
  <c r="J44" i="1"/>
  <c r="J28" i="1"/>
  <c r="J12" i="1"/>
  <c r="I7" i="1"/>
  <c r="J7" i="1" s="1"/>
  <c r="I33" i="1"/>
  <c r="J33" i="1" s="1"/>
  <c r="J56" i="1"/>
  <c r="J22" i="1"/>
  <c r="BQ48" i="1" l="1"/>
  <c r="BO55" i="1"/>
  <c r="BN20" i="1"/>
  <c r="BQ43" i="1"/>
  <c r="BN37" i="1"/>
  <c r="BQ12" i="1"/>
  <c r="BQ60" i="1"/>
  <c r="BO46" i="1"/>
  <c r="BQ7" i="1"/>
  <c r="BN55" i="1"/>
  <c r="BO38" i="1"/>
  <c r="BO41" i="1"/>
  <c r="BN44" i="1"/>
  <c r="BQ45" i="1"/>
  <c r="BO49" i="1"/>
  <c r="BQ14" i="1"/>
  <c r="BO62" i="1"/>
  <c r="BQ49" i="1"/>
  <c r="BQ57" i="1"/>
  <c r="BQ30" i="1"/>
  <c r="BN52" i="1"/>
  <c r="BS52" i="1" s="1"/>
  <c r="BO24" i="1"/>
  <c r="BQ27" i="1"/>
  <c r="BN24" i="1"/>
  <c r="BO47" i="1"/>
  <c r="BN47" i="1"/>
  <c r="BS47" i="1" s="1"/>
  <c r="BQ58" i="1"/>
  <c r="BN41" i="1"/>
  <c r="BN49" i="1"/>
  <c r="BS49" i="1" s="1"/>
  <c r="BO26" i="1"/>
  <c r="BO37" i="1"/>
  <c r="BQ51" i="1"/>
  <c r="BN38" i="1"/>
  <c r="BO44" i="1"/>
  <c r="BQ15" i="1"/>
  <c r="BN31" i="1"/>
  <c r="BS31" i="1" s="1"/>
  <c r="BN19" i="1"/>
  <c r="BS19" i="1" s="1"/>
  <c r="BN62" i="1"/>
  <c r="BN51" i="1"/>
  <c r="BS51" i="1" s="1"/>
  <c r="BQ16" i="1"/>
  <c r="BB24" i="1"/>
  <c r="BO31" i="1"/>
  <c r="BQ52" i="1"/>
  <c r="BB18" i="1"/>
  <c r="BQ13" i="1"/>
  <c r="BQ28" i="1"/>
  <c r="BO52" i="1"/>
  <c r="BB6" i="1"/>
  <c r="BB29" i="1"/>
  <c r="BB17" i="1"/>
  <c r="BB58" i="1"/>
  <c r="BN53" i="1"/>
  <c r="BO53" i="1"/>
  <c r="BB44" i="1"/>
  <c r="BB30" i="1"/>
  <c r="BO6" i="1"/>
  <c r="BN6" i="1"/>
  <c r="BS6" i="1" s="1"/>
  <c r="BB28" i="1"/>
  <c r="BB12" i="1"/>
  <c r="BB9" i="1"/>
  <c r="BB60" i="1"/>
  <c r="BB23" i="1"/>
  <c r="BQ25" i="1"/>
  <c r="BO58" i="1"/>
  <c r="BQ36" i="1"/>
  <c r="BB33" i="1"/>
  <c r="BB19" i="1"/>
  <c r="BQ40" i="1"/>
  <c r="BQ50" i="1"/>
  <c r="BQ53" i="1"/>
  <c r="BB27" i="1"/>
  <c r="BB25" i="1"/>
  <c r="BO20" i="1"/>
  <c r="BN48" i="1"/>
  <c r="BS48" i="1" s="1"/>
  <c r="BO48" i="1"/>
  <c r="BN9" i="1"/>
  <c r="BO9" i="1"/>
  <c r="BN32" i="1"/>
  <c r="BO32" i="1"/>
  <c r="BO7" i="1"/>
  <c r="BN7" i="1"/>
  <c r="BS7" i="1" s="1"/>
  <c r="BO25" i="1"/>
  <c r="BN25" i="1"/>
  <c r="BQ35" i="1"/>
  <c r="BN15" i="1"/>
  <c r="BO15" i="1"/>
  <c r="BN43" i="1"/>
  <c r="BO43" i="1"/>
  <c r="BN13" i="1"/>
  <c r="BS13" i="1" s="1"/>
  <c r="BO13" i="1"/>
  <c r="BO11" i="1"/>
  <c r="BN11" i="1"/>
  <c r="BS11" i="1" s="1"/>
  <c r="BO61" i="1"/>
  <c r="BN61" i="1"/>
  <c r="BN29" i="1"/>
  <c r="BS29" i="1" s="1"/>
  <c r="BO29" i="1"/>
  <c r="BQ39" i="1"/>
  <c r="BN59" i="1"/>
  <c r="BO59" i="1"/>
  <c r="BN21" i="1"/>
  <c r="BO21" i="1"/>
  <c r="BN35" i="1"/>
  <c r="BO35" i="1"/>
  <c r="BN27" i="1"/>
  <c r="BS27" i="1" s="1"/>
  <c r="BO27" i="1"/>
  <c r="BQ61" i="1"/>
  <c r="BO40" i="1"/>
  <c r="BN40" i="1"/>
  <c r="BO18" i="1"/>
  <c r="BN18" i="1"/>
  <c r="BS18" i="1" s="1"/>
  <c r="BN10" i="1"/>
  <c r="BS10" i="1" s="1"/>
  <c r="BO10" i="1"/>
  <c r="BN42" i="1"/>
  <c r="BO42" i="1"/>
  <c r="BO56" i="1"/>
  <c r="BN56" i="1"/>
  <c r="BN54" i="1"/>
  <c r="BO54" i="1"/>
  <c r="BN23" i="1"/>
  <c r="BO23" i="1"/>
  <c r="BN8" i="1"/>
  <c r="BS8" i="1" s="1"/>
  <c r="BO8" i="1"/>
  <c r="BN39" i="1"/>
  <c r="BO39" i="1"/>
  <c r="BN50" i="1"/>
  <c r="BS50" i="1" s="1"/>
  <c r="BO50" i="1"/>
  <c r="BN60" i="1"/>
  <c r="BS60" i="1" s="1"/>
  <c r="BO60" i="1"/>
  <c r="BQ26" i="1"/>
  <c r="BN22" i="1"/>
  <c r="BS22" i="1" s="1"/>
  <c r="BO22" i="1"/>
  <c r="BN12" i="1"/>
  <c r="BO12" i="1"/>
  <c r="BN14" i="1"/>
  <c r="BO14" i="1"/>
  <c r="BO17" i="1"/>
  <c r="BN17" i="1"/>
  <c r="BS17" i="1" s="1"/>
  <c r="BQ56" i="1"/>
  <c r="AP55" i="1"/>
  <c r="AP49" i="1"/>
  <c r="AP52" i="1"/>
  <c r="AP38" i="1"/>
  <c r="AP42" i="1"/>
  <c r="AP53" i="1"/>
  <c r="AP47" i="1"/>
  <c r="AP50" i="1"/>
  <c r="AP40" i="1"/>
  <c r="AP43" i="1"/>
  <c r="AP44" i="1"/>
  <c r="AP45" i="1"/>
  <c r="AP46" i="1"/>
  <c r="AP56" i="1"/>
  <c r="AP48" i="1"/>
  <c r="AP41" i="1"/>
  <c r="AP57" i="1"/>
  <c r="AP54" i="1"/>
  <c r="AP51" i="1"/>
  <c r="AP39" i="1"/>
  <c r="AZ6" i="1"/>
  <c r="BQ64" i="1" l="1"/>
  <c r="AN64" i="1" l="1"/>
</calcChain>
</file>

<file path=xl/sharedStrings.xml><?xml version="1.0" encoding="utf-8"?>
<sst xmlns="http://schemas.openxmlformats.org/spreadsheetml/2006/main" count="255" uniqueCount="101">
  <si>
    <t>ITEM</t>
  </si>
  <si>
    <t>UNIDAD</t>
  </si>
  <si>
    <t>DESCRIPCION DE BIEN O SERVICIO</t>
  </si>
  <si>
    <t>CANTIDAD</t>
  </si>
  <si>
    <t>CEMIL</t>
  </si>
  <si>
    <t>MONEDA CEMIL</t>
  </si>
  <si>
    <t xml:space="preserve">ES EL ESCUDO DEL CEMIL CIRCULAR DE 70 MM </t>
  </si>
  <si>
    <t>ESCUDO DEL CEMIL ES CIRCULAR DIÁMETRO 127 MM (+/-3 MM)</t>
  </si>
  <si>
    <t>ESACE</t>
  </si>
  <si>
    <t>DISTINTIVO DE INSTRUCTOR</t>
  </si>
  <si>
    <t>PREMIO GALARDÓN ESACE</t>
  </si>
  <si>
    <t>MEDALLA MILITAR</t>
  </si>
  <si>
    <t xml:space="preserve">MONEDA CONMEMORATIVA "ESCUELA DE ARMAS COMBINADAS DEL EJÉRCITO </t>
  </si>
  <si>
    <t>ESAVE</t>
  </si>
  <si>
    <t>ESCUDO RECONOCIMIENTO ALAS DE LA AVIACIÓN DEL EJÉRCITO</t>
  </si>
  <si>
    <t>ESCUDOS DE ARMAS AVIACION DEL EJERCITO</t>
  </si>
  <si>
    <t xml:space="preserve">ESCUDO ESCUELA DE AVIACION </t>
  </si>
  <si>
    <t>FIGURA JOSÉ DELFÍN TORRES</t>
  </si>
  <si>
    <t>FIGURA DE SAN MIGUEL ARCÁNGEL</t>
  </si>
  <si>
    <t>FIGURA A ESCALA AZOR DE AVIACIÓN</t>
  </si>
  <si>
    <t>ESCUDO DE RECONOCIMIENTO ESCUELA DE AVIACIÓN</t>
  </si>
  <si>
    <t>BOTÓN ESCUELA DE AVIACIÓN</t>
  </si>
  <si>
    <t>ESCOM</t>
  </si>
  <si>
    <t>ESCUDO SENCILLO ESCOM</t>
  </si>
  <si>
    <t>ESCUDO ESPECIAL ESCOM</t>
  </si>
  <si>
    <t xml:space="preserve">ESTATUILLA SOLDADO COMUNICACIONES FIGURA TRIDIMENSIONAL </t>
  </si>
  <si>
    <t>ESCUDO ELABORADO DE ACUERDO CON DISEÑO APROBADO POR LA DERECHOS HUMANOS</t>
  </si>
  <si>
    <t>MONEDA ELABORADA DE ACUERDO CON DISEÑO APROBADO POR LA ESCUELA DE DERECHOS HUMANOS</t>
  </si>
  <si>
    <t>FIGURA REPRESENTATIVA DE LOS DERECHOS HUMANOS</t>
  </si>
  <si>
    <t>ESICI</t>
  </si>
  <si>
    <t>ESCUDO ELABORADO DE ACUERDO CON DISEÑO APROBADO POR LA ESCUELA DE INTELIGENCIA Y CONTRAINTELIGENCIA</t>
  </si>
  <si>
    <t>MONEDA ELABORADA DE ACUERDO CON DISEÑO APROBADO POR LA ESCUELA DE INTELIGENCIA Y CONTRAINTELIGENCIA</t>
  </si>
  <si>
    <t>FIGURA REPRESENTATIVA DE LA INTELIGENCIA MILITAR, DE ACUERDO CON DISEÑO APROBADO POR LA ESCUELA DE INTELIGENCIA Y CONTRAINTELIGENCIA</t>
  </si>
  <si>
    <t>ESING</t>
  </si>
  <si>
    <t>ESCUDO DE ARMAS ESCUELA DE INGENIEROS MILITARES.</t>
  </si>
  <si>
    <t>PREMIO FERROVIARIO</t>
  </si>
  <si>
    <t>PREMIO QRN</t>
  </si>
  <si>
    <t>RECONOCIMIENTO ESPECIAL ESING</t>
  </si>
  <si>
    <t>PREMIO ZAPADOR</t>
  </si>
  <si>
    <t>PREMIO EOD</t>
  </si>
  <si>
    <t>PREMIO TORRE DE CASTILLA</t>
  </si>
  <si>
    <t>OPERACIONES EN RÍO</t>
  </si>
  <si>
    <t xml:space="preserve">PREMIO CASCO DE INGENIEROS </t>
  </si>
  <si>
    <t>PREMIO FIGURA SAN MIGUEL ARCÁNGEL</t>
  </si>
  <si>
    <t>PREMIO BUSTO “FRANCISCO JOSÉ DE CALDAS”</t>
  </si>
  <si>
    <t>PREMIO EXCAVADORA</t>
  </si>
  <si>
    <t xml:space="preserve">ESTATUILLA ZAPADOR </t>
  </si>
  <si>
    <t>MEDALLA "TORRE DE CASTILLA" SEGÚN FICHA TÉCNICA NO. LÍNEA DE MANDO - ESING - 001</t>
  </si>
  <si>
    <t>DISTINTIVO EXPLOSIVOS BASICO</t>
  </si>
  <si>
    <t>DISTINTIVO EXPLOSIVOS AVANZADO</t>
  </si>
  <si>
    <t xml:space="preserve">DISTINTIVO GUIA CANINO BASICO </t>
  </si>
  <si>
    <t xml:space="preserve">DISTINTIVO GUIA CANINO AVANZADO </t>
  </si>
  <si>
    <t>DISTINTIVO - TOPOGRAFO BASICO</t>
  </si>
  <si>
    <t>DISTINTIVO ESCUELA DIRECTOR</t>
  </si>
  <si>
    <t>DISTINTIVO SUBDIRECTOR</t>
  </si>
  <si>
    <t>DISTINTIVO INSTRUCTOR</t>
  </si>
  <si>
    <t>BOTON - PIN / INGENIERO CIVIL</t>
  </si>
  <si>
    <t xml:space="preserve">BOTON - PIN / ESPECIALISTA </t>
  </si>
  <si>
    <t>BOTON - PIN / MAESTRIA</t>
  </si>
  <si>
    <t>BOTON - PIN / CURSO MILITAR</t>
  </si>
  <si>
    <t>ESLOG</t>
  </si>
  <si>
    <t>ESTATUA FRANCISCO DE PAULA SANTANDER</t>
  </si>
  <si>
    <t>AGUILA FIGURA AGUILA</t>
  </si>
  <si>
    <t xml:space="preserve">GALARDON RECONOCIMIENTO ESPECIAL ESLOG </t>
  </si>
  <si>
    <t xml:space="preserve">BOTON - PIN </t>
  </si>
  <si>
    <t>ESCUDO DE ARMAS ESCUELA DE LOGISTICA MILITAR</t>
  </si>
  <si>
    <t>PRECIOS DE REFERENCIA 2024</t>
  </si>
  <si>
    <t>ESCUDO ESPECIAL ESACE</t>
  </si>
  <si>
    <t>ESDAE</t>
  </si>
  <si>
    <t>PRECIO HISTÓRICO 2024</t>
  </si>
  <si>
    <t>INCREMENTO IPC  5,20%</t>
  </si>
  <si>
    <t>VALOR CON IPC 2025</t>
  </si>
  <si>
    <t>INCREMENTO IPC 5,1%</t>
  </si>
  <si>
    <t>PRECIO HISTORICO TRAIDO AL VALOR PRESENTE</t>
  </si>
  <si>
    <t>PRECIOS DE REFERENCIA 2025</t>
  </si>
  <si>
    <t>PRECIO HISTÓRICO 2025</t>
  </si>
  <si>
    <t>PRECIO SOBRE ECONÓMICO OFERTA ADJUDICADA</t>
  </si>
  <si>
    <t>DIFERENCIA % ENTRE PRECIO DE REFERENCIA Y LA SUBASTA</t>
  </si>
  <si>
    <t>DIFERENCIA % SOBRE PRECIO DE REFERENCIA Y OFERTA INICIAL</t>
  </si>
  <si>
    <t>HISTÓRICO 2024:  PROCESO No 447-SAMC-CENACEDUCACIÓN-2024  /  CONTRATO No. 447-CENACEDUCACION-2024</t>
  </si>
  <si>
    <t>HISTORICO 2025: PROCESO No 438-SASI-CENACEDUCACIÓN-2025 / CONTRATO DE COMPRAVENTA N° 493-CENACEDUCACIÓN-2025</t>
  </si>
  <si>
    <t>PEAK PUBLICIDAD SAS - 901.981.963-4</t>
  </si>
  <si>
    <t>WIGAB STUDIO CREATIVO SOCIEDAD POR ACCIONES  SIMPLIFICADA - 902.053.000-1</t>
  </si>
  <si>
    <t>VALOR UNITARIO ANTES DE IVA</t>
  </si>
  <si>
    <t>VALOR IVA</t>
  </si>
  <si>
    <t>VALOR TOTAL INCLUIDO IVA</t>
  </si>
  <si>
    <t xml:space="preserve">MENOR VALOR </t>
  </si>
  <si>
    <t xml:space="preserve">PROMEDIO </t>
  </si>
  <si>
    <t xml:space="preserve">MEDIANA </t>
  </si>
  <si>
    <t xml:space="preserve">MEDIA GEOMETRICA </t>
  </si>
  <si>
    <t xml:space="preserve">PROMEDIO ENTRE MENOR VALOR Y  MEDIANA COTIZADO E HISTORICO </t>
  </si>
  <si>
    <t>DESVIACIÓN ESTANDAR</t>
  </si>
  <si>
    <t xml:space="preserve">% DISPERSION </t>
  </si>
  <si>
    <t>MEDIA ARMONICA</t>
  </si>
  <si>
    <t>PROMEDIO ENTRE MENOR VALOR Y  MEDIA ARMONICA</t>
  </si>
  <si>
    <t>PROMEDIO DISPERCION</t>
  </si>
  <si>
    <t xml:space="preserve"> PRECIO DE REFERENCIA UNITARIO  </t>
  </si>
  <si>
    <t>PROMEDIO DISPERSION</t>
  </si>
  <si>
    <t xml:space="preserve">CRITERIO  </t>
  </si>
  <si>
    <t>TIENDA MILITAR HERCULES - 1073154200</t>
  </si>
  <si>
    <t>PROMEDIO ENTRE MENOR VALOR Y  MEDIANA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</si>
</sst>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&quot;$&quot;\ #,##0.00"/>
    <numFmt numFmtId="165" formatCode="&quot;$&quot;\ #,##0"/>
    <numFmt numFmtId="166" formatCode="#,##0;[Red]#,##0"/>
    <numFmt numFmtId="167" formatCode="_-&quot;$&quot;* #,##0.00_-;\-&quot;$&quot;* #,##0.00_-;_-&quot;$&quot;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rial"/>
      <family val="2"/>
    </font>
    <font>
      <b/>
      <sz val="11"/>
      <name val="Aptos Narrow"/>
      <family val="2"/>
    </font>
    <font>
      <b/>
      <sz val="11"/>
      <color theme="1"/>
      <name val="Aptos Narrow"/>
      <family val="2"/>
    </font>
    <font>
      <sz val="11"/>
      <name val="Aptos Narrow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A0CEC2"/>
        <bgColor indexed="64"/>
      </patternFill>
    </fill>
    <fill>
      <patternFill patternType="solid">
        <fgColor rgb="FFFFACD3"/>
        <bgColor indexed="64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FF3F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FA9BA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72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165" fontId="0" fillId="0" borderId="1" xfId="1" applyNumberFormat="1" applyFont="1" applyBorder="1" applyAlignment="1">
      <alignment horizontal="right" vertical="center"/>
    </xf>
    <xf numFmtId="165" fontId="0" fillId="0" borderId="1" xfId="1" applyNumberFormat="1" applyFont="1" applyBorder="1" applyAlignment="1">
      <alignment horizontal="right"/>
    </xf>
    <xf numFmtId="165" fontId="0" fillId="0" borderId="0" xfId="1" applyNumberFormat="1" applyFont="1" applyAlignment="1">
      <alignment horizontal="right"/>
    </xf>
    <xf numFmtId="165" fontId="2" fillId="0" borderId="1" xfId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44" fontId="4" fillId="4" borderId="1" xfId="1" applyFont="1" applyFill="1" applyBorder="1" applyAlignment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Border="1" applyAlignment="1">
      <alignment horizontal="center" vertical="center" wrapText="1"/>
    </xf>
    <xf numFmtId="1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0" borderId="0" xfId="0" applyNumberFormat="1"/>
    <xf numFmtId="164" fontId="0" fillId="0" borderId="0" xfId="2" applyNumberFormat="1" applyFont="1"/>
    <xf numFmtId="164" fontId="0" fillId="0" borderId="0" xfId="2" applyNumberFormat="1" applyFont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0" fontId="4" fillId="7" borderId="0" xfId="3" applyFont="1" applyFill="1" applyAlignment="1">
      <alignment horizontal="center" vertical="center"/>
    </xf>
    <xf numFmtId="0" fontId="4" fillId="9" borderId="1" xfId="3" applyFont="1" applyFill="1" applyBorder="1" applyAlignment="1">
      <alignment horizontal="center" vertical="center" wrapText="1"/>
    </xf>
    <xf numFmtId="9" fontId="0" fillId="0" borderId="0" xfId="0" applyNumberFormat="1"/>
    <xf numFmtId="164" fontId="0" fillId="10" borderId="1" xfId="0" applyNumberFormat="1" applyFill="1" applyBorder="1" applyAlignment="1">
      <alignment horizontal="right" vertical="center"/>
    </xf>
    <xf numFmtId="164" fontId="0" fillId="11" borderId="1" xfId="0" applyNumberFormat="1" applyFill="1" applyBorder="1" applyAlignment="1">
      <alignment horizontal="right" vertical="center"/>
    </xf>
    <xf numFmtId="164" fontId="0" fillId="12" borderId="1" xfId="0" applyNumberForma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9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/>
    </xf>
    <xf numFmtId="166" fontId="0" fillId="0" borderId="0" xfId="0" applyNumberFormat="1"/>
    <xf numFmtId="166" fontId="0" fillId="7" borderId="0" xfId="0" applyNumberFormat="1" applyFill="1"/>
    <xf numFmtId="0" fontId="0" fillId="7" borderId="0" xfId="0" applyFill="1"/>
    <xf numFmtId="164" fontId="4" fillId="13" borderId="1" xfId="0" applyNumberFormat="1" applyFont="1" applyFill="1" applyBorder="1" applyAlignment="1" applyProtection="1">
      <alignment horizontal="center" vertical="center" wrapText="1"/>
      <protection hidden="1"/>
    </xf>
    <xf numFmtId="165" fontId="2" fillId="0" borderId="1" xfId="1" applyNumberFormat="1" applyFont="1" applyFill="1" applyBorder="1" applyAlignment="1">
      <alignment horizontal="center" vertical="center" wrapText="1"/>
    </xf>
    <xf numFmtId="44" fontId="4" fillId="4" borderId="1" xfId="1" applyFont="1" applyFill="1" applyBorder="1" applyAlignment="1">
      <alignment horizontal="center" vertical="center" wrapText="1"/>
    </xf>
    <xf numFmtId="0" fontId="5" fillId="5" borderId="0" xfId="0" applyFont="1" applyFill="1" applyAlignment="1" applyProtection="1">
      <alignment horizontal="center" vertical="center" wrapText="1"/>
      <protection locked="0"/>
    </xf>
    <xf numFmtId="0" fontId="5" fillId="5" borderId="8" xfId="0" applyFont="1" applyFill="1" applyBorder="1" applyAlignment="1" applyProtection="1">
      <alignment horizontal="center" vertical="center" wrapText="1"/>
      <protection locked="0"/>
    </xf>
    <xf numFmtId="0" fontId="3" fillId="13" borderId="1" xfId="0" applyFont="1" applyFill="1" applyBorder="1" applyAlignment="1" applyProtection="1">
      <alignment horizontal="center" vertical="center" wrapText="1"/>
      <protection hidden="1"/>
    </xf>
    <xf numFmtId="9" fontId="3" fillId="13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6" fontId="3" fillId="13" borderId="1" xfId="0" applyNumberFormat="1" applyFont="1" applyFill="1" applyBorder="1" applyAlignment="1" applyProtection="1">
      <alignment horizontal="center" vertical="center" wrapText="1"/>
      <protection hidden="1"/>
    </xf>
    <xf numFmtId="167" fontId="4" fillId="13" borderId="1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2" fillId="0" borderId="5" xfId="1" applyNumberFormat="1" applyFont="1" applyBorder="1" applyAlignment="1">
      <alignment horizontal="center" wrapText="1"/>
    </xf>
    <xf numFmtId="165" fontId="2" fillId="0" borderId="6" xfId="1" applyNumberFormat="1" applyFont="1" applyBorder="1" applyAlignment="1">
      <alignment horizontal="center" wrapText="1"/>
    </xf>
    <xf numFmtId="165" fontId="2" fillId="0" borderId="7" xfId="1" applyNumberFormat="1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4" fillId="8" borderId="1" xfId="3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14" borderId="1" xfId="3" applyFont="1" applyFill="1" applyBorder="1" applyAlignment="1">
      <alignment horizontal="center" vertical="center" wrapText="1"/>
    </xf>
    <xf numFmtId="0" fontId="4" fillId="6" borderId="1" xfId="3" applyFont="1" applyFill="1" applyBorder="1" applyAlignment="1">
      <alignment horizontal="center" vertical="center" wrapText="1"/>
    </xf>
    <xf numFmtId="164" fontId="0" fillId="15" borderId="1" xfId="0" applyNumberFormat="1" applyFill="1" applyBorder="1" applyAlignment="1">
      <alignment horizontal="right" vertical="center"/>
    </xf>
    <xf numFmtId="0" fontId="0" fillId="0" borderId="0" xfId="0" applyAlignment="1">
      <alignment vertical="center"/>
    </xf>
    <xf numFmtId="164" fontId="2" fillId="0" borderId="1" xfId="0" applyNumberFormat="1" applyFont="1" applyBorder="1" applyAlignment="1">
      <alignment horizontal="right" vertical="center"/>
    </xf>
    <xf numFmtId="166" fontId="2" fillId="0" borderId="1" xfId="0" applyNumberFormat="1" applyFont="1" applyBorder="1" applyAlignment="1">
      <alignment horizontal="center" vertical="center" wrapText="1"/>
    </xf>
    <xf numFmtId="166" fontId="2" fillId="7" borderId="1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164" fontId="0" fillId="0" borderId="3" xfId="0" applyNumberFormat="1" applyFill="1" applyBorder="1" applyAlignment="1">
      <alignment horizontal="right" vertical="center"/>
    </xf>
    <xf numFmtId="9" fontId="0" fillId="0" borderId="3" xfId="2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2 3" xfId="3" xr:uid="{CD924E6C-D022-4130-9152-5284C396CB5F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F700D-780A-462E-92FE-A65458EC665C}">
  <dimension ref="A2:BR64"/>
  <sheetViews>
    <sheetView topLeftCell="AD62" zoomScale="50" zoomScaleNormal="50" workbookViewId="0">
      <selection activeCell="AM17" sqref="AM17"/>
    </sheetView>
  </sheetViews>
  <sheetFormatPr baseColWidth="10" defaultRowHeight="14.5" x14ac:dyDescent="0.35"/>
  <cols>
    <col min="2" max="2" width="9.6328125" customWidth="1"/>
    <col min="3" max="3" width="37.08984375" customWidth="1"/>
    <col min="4" max="4" width="9.453125" customWidth="1"/>
    <col min="5" max="5" width="12.90625" style="14" customWidth="1"/>
    <col min="6" max="7" width="13.7265625" customWidth="1"/>
    <col min="8" max="10" width="12.453125" customWidth="1"/>
    <col min="11" max="11" width="0.90625" customWidth="1"/>
    <col min="12" max="13" width="12.6328125" customWidth="1"/>
    <col min="14" max="14" width="11.7265625" style="2" customWidth="1"/>
    <col min="15" max="15" width="12.6328125" customWidth="1"/>
    <col min="16" max="16" width="12.6328125" style="2" customWidth="1"/>
    <col min="17" max="17" width="12.6328125" customWidth="1"/>
    <col min="18" max="18" width="14" customWidth="1"/>
    <col min="19" max="19" width="0.90625" customWidth="1"/>
    <col min="20" max="22" width="13" customWidth="1"/>
    <col min="23" max="23" width="0.90625" customWidth="1"/>
    <col min="24" max="26" width="13.36328125" customWidth="1"/>
    <col min="27" max="27" width="0.90625" customWidth="1"/>
    <col min="28" max="30" width="15.6328125" customWidth="1"/>
    <col min="31" max="31" width="0.90625" customWidth="1"/>
    <col min="32" max="40" width="14.7265625" customWidth="1"/>
    <col min="41" max="41" width="0.81640625" customWidth="1"/>
    <col min="42" max="42" width="16.6328125" customWidth="1"/>
    <col min="43" max="43" width="35.36328125" customWidth="1"/>
    <col min="44" max="44" width="0.81640625" customWidth="1"/>
    <col min="45" max="45" width="12.6328125" hidden="1" customWidth="1"/>
    <col min="46" max="47" width="13" hidden="1" customWidth="1"/>
    <col min="48" max="48" width="0.7265625" hidden="1" customWidth="1"/>
    <col min="49" max="57" width="13.453125" hidden="1" customWidth="1"/>
    <col min="58" max="58" width="0.90625" hidden="1" customWidth="1"/>
    <col min="59" max="59" width="13.1796875" hidden="1" customWidth="1"/>
    <col min="60" max="60" width="19.453125" customWidth="1"/>
  </cols>
  <sheetData>
    <row r="2" spans="1:60" ht="15" thickBot="1" x14ac:dyDescent="0.4">
      <c r="U2" s="29"/>
    </row>
    <row r="3" spans="1:60" ht="27.5" customHeight="1" thickBot="1" x14ac:dyDescent="0.4">
      <c r="E3" s="52" t="s">
        <v>79</v>
      </c>
      <c r="F3" s="53"/>
      <c r="G3" s="53"/>
      <c r="H3" s="53"/>
      <c r="I3" s="53"/>
      <c r="J3" s="54"/>
      <c r="L3" s="55" t="s">
        <v>80</v>
      </c>
      <c r="M3" s="56"/>
      <c r="N3" s="56"/>
      <c r="O3" s="56"/>
      <c r="P3" s="56"/>
      <c r="Q3" s="56"/>
      <c r="R3" s="57"/>
      <c r="T3" s="63" t="s">
        <v>81</v>
      </c>
      <c r="U3" s="63"/>
      <c r="V3" s="63"/>
      <c r="W3" s="27"/>
      <c r="X3" s="58" t="s">
        <v>82</v>
      </c>
      <c r="Y3" s="58"/>
      <c r="Z3" s="58"/>
      <c r="AB3" s="62" t="s">
        <v>99</v>
      </c>
      <c r="AC3" s="62"/>
      <c r="AD3" s="62"/>
      <c r="AF3" s="48" t="s">
        <v>86</v>
      </c>
      <c r="AG3" s="48" t="s">
        <v>87</v>
      </c>
      <c r="AH3" s="48" t="s">
        <v>88</v>
      </c>
      <c r="AI3" s="48" t="s">
        <v>89</v>
      </c>
      <c r="AJ3" s="48" t="s">
        <v>93</v>
      </c>
      <c r="AK3" s="44" t="s">
        <v>100</v>
      </c>
      <c r="AL3" s="44" t="s">
        <v>94</v>
      </c>
      <c r="AM3" s="44" t="s">
        <v>91</v>
      </c>
      <c r="AN3" s="45" t="s">
        <v>92</v>
      </c>
      <c r="AP3" s="39" t="s">
        <v>96</v>
      </c>
      <c r="AQ3" s="39" t="s">
        <v>98</v>
      </c>
      <c r="AS3" s="40" t="s">
        <v>74</v>
      </c>
      <c r="AT3" s="41" t="s">
        <v>72</v>
      </c>
      <c r="AU3" s="42" t="s">
        <v>73</v>
      </c>
      <c r="AW3" s="48" t="s">
        <v>86</v>
      </c>
      <c r="AX3" s="48" t="s">
        <v>87</v>
      </c>
      <c r="AY3" s="48" t="s">
        <v>88</v>
      </c>
      <c r="AZ3" s="48" t="s">
        <v>89</v>
      </c>
      <c r="BA3" s="48" t="s">
        <v>93</v>
      </c>
      <c r="BB3" s="44" t="s">
        <v>90</v>
      </c>
      <c r="BC3" s="44" t="s">
        <v>94</v>
      </c>
      <c r="BD3" s="44" t="s">
        <v>91</v>
      </c>
      <c r="BE3" s="45" t="s">
        <v>92</v>
      </c>
      <c r="BG3" s="39" t="s">
        <v>96</v>
      </c>
    </row>
    <row r="4" spans="1:60" ht="14.5" customHeight="1" x14ac:dyDescent="0.35">
      <c r="G4" s="21">
        <v>5.1999999999999998E-2</v>
      </c>
      <c r="H4" s="22"/>
      <c r="I4" s="21">
        <v>5.0999999999999997E-2</v>
      </c>
      <c r="L4" s="23"/>
      <c r="M4" s="24"/>
      <c r="N4" s="25"/>
      <c r="Q4" s="21">
        <v>5.0999999999999997E-2</v>
      </c>
      <c r="T4" s="63"/>
      <c r="U4" s="63"/>
      <c r="V4" s="63"/>
      <c r="W4" s="27"/>
      <c r="X4" s="58"/>
      <c r="Y4" s="58"/>
      <c r="Z4" s="58"/>
      <c r="AB4" s="62"/>
      <c r="AC4" s="62"/>
      <c r="AD4" s="62"/>
      <c r="AF4" s="48"/>
      <c r="AG4" s="48"/>
      <c r="AH4" s="48"/>
      <c r="AI4" s="48"/>
      <c r="AJ4" s="48"/>
      <c r="AK4" s="44"/>
      <c r="AL4" s="44"/>
      <c r="AM4" s="44"/>
      <c r="AN4" s="45"/>
      <c r="AP4" s="39"/>
      <c r="AQ4" s="39"/>
      <c r="AS4" s="40"/>
      <c r="AT4" s="41"/>
      <c r="AU4" s="42"/>
      <c r="AW4" s="48"/>
      <c r="AX4" s="48"/>
      <c r="AY4" s="48"/>
      <c r="AZ4" s="48"/>
      <c r="BA4" s="48"/>
      <c r="BB4" s="44"/>
      <c r="BC4" s="44"/>
      <c r="BD4" s="44"/>
      <c r="BE4" s="45"/>
      <c r="BG4" s="39"/>
    </row>
    <row r="5" spans="1:60" s="7" customFormat="1" ht="83.5" customHeight="1" x14ac:dyDescent="0.35">
      <c r="A5" s="8" t="s">
        <v>0</v>
      </c>
      <c r="B5" s="8" t="s">
        <v>1</v>
      </c>
      <c r="C5" s="8" t="s">
        <v>2</v>
      </c>
      <c r="D5" s="8" t="s">
        <v>3</v>
      </c>
      <c r="E5" s="15" t="s">
        <v>66</v>
      </c>
      <c r="F5" s="20" t="s">
        <v>69</v>
      </c>
      <c r="G5" s="16" t="s">
        <v>70</v>
      </c>
      <c r="H5" s="17" t="s">
        <v>71</v>
      </c>
      <c r="I5" s="18" t="s">
        <v>72</v>
      </c>
      <c r="J5" s="19" t="s">
        <v>73</v>
      </c>
      <c r="L5" s="15" t="s">
        <v>74</v>
      </c>
      <c r="M5" s="15" t="s">
        <v>76</v>
      </c>
      <c r="N5" s="15" t="s">
        <v>78</v>
      </c>
      <c r="O5" s="20" t="s">
        <v>75</v>
      </c>
      <c r="P5" s="15" t="s">
        <v>77</v>
      </c>
      <c r="Q5" s="18" t="s">
        <v>72</v>
      </c>
      <c r="R5" s="19" t="s">
        <v>73</v>
      </c>
      <c r="T5" s="28" t="s">
        <v>83</v>
      </c>
      <c r="U5" s="28" t="s">
        <v>84</v>
      </c>
      <c r="V5" s="28" t="s">
        <v>85</v>
      </c>
      <c r="X5" s="28" t="s">
        <v>83</v>
      </c>
      <c r="Y5" s="28" t="s">
        <v>84</v>
      </c>
      <c r="Z5" s="28" t="s">
        <v>85</v>
      </c>
      <c r="AB5" s="28" t="s">
        <v>83</v>
      </c>
      <c r="AC5" s="28" t="s">
        <v>84</v>
      </c>
      <c r="AD5" s="28" t="s">
        <v>85</v>
      </c>
      <c r="AF5" s="48"/>
      <c r="AG5" s="48"/>
      <c r="AH5" s="48"/>
      <c r="AI5" s="48"/>
      <c r="AJ5" s="48"/>
      <c r="AK5" s="44"/>
      <c r="AL5" s="44"/>
      <c r="AM5" s="44"/>
      <c r="AN5" s="45"/>
      <c r="AP5" s="39"/>
      <c r="AQ5" s="39"/>
      <c r="AS5" s="40"/>
      <c r="AT5" s="41"/>
      <c r="AU5" s="43"/>
      <c r="AW5" s="48"/>
      <c r="AX5" s="48"/>
      <c r="AY5" s="48"/>
      <c r="AZ5" s="48"/>
      <c r="BA5" s="48"/>
      <c r="BB5" s="44"/>
      <c r="BC5" s="44"/>
      <c r="BD5" s="44"/>
      <c r="BE5" s="45"/>
      <c r="BG5" s="39"/>
    </row>
    <row r="6" spans="1:60" ht="29" x14ac:dyDescent="0.35">
      <c r="A6" s="3">
        <v>1</v>
      </c>
      <c r="B6" s="50" t="s">
        <v>4</v>
      </c>
      <c r="C6" s="5" t="s">
        <v>7</v>
      </c>
      <c r="D6" s="4">
        <v>1</v>
      </c>
      <c r="E6" s="12">
        <v>368900</v>
      </c>
      <c r="F6" s="10">
        <v>238000</v>
      </c>
      <c r="G6" s="10">
        <f>F6*G$4</f>
        <v>12376</v>
      </c>
      <c r="H6" s="10">
        <f>F6+G6</f>
        <v>250376</v>
      </c>
      <c r="I6" s="10">
        <f>H6*I$4</f>
        <v>12769.175999999999</v>
      </c>
      <c r="J6" s="32">
        <f>H6+I6</f>
        <v>263145.17599999998</v>
      </c>
      <c r="L6" s="10">
        <v>260000</v>
      </c>
      <c r="M6" s="10">
        <v>254902</v>
      </c>
      <c r="N6" s="26">
        <f>(L6-M6)/L6</f>
        <v>1.9607692307692309E-2</v>
      </c>
      <c r="O6" s="10">
        <v>184010.06</v>
      </c>
      <c r="P6" s="26">
        <f>(L6-O6)/L6</f>
        <v>0.292269</v>
      </c>
      <c r="Q6" s="10">
        <f>O6*Q$4</f>
        <v>9384.5130599999993</v>
      </c>
      <c r="R6" s="32">
        <f>O6+Q6</f>
        <v>193394.57306</v>
      </c>
      <c r="T6" s="10">
        <v>430000</v>
      </c>
      <c r="U6" s="10">
        <f>T6*19%</f>
        <v>81700</v>
      </c>
      <c r="V6" s="30">
        <f>T6+U6</f>
        <v>511700</v>
      </c>
      <c r="X6" s="10">
        <v>240000</v>
      </c>
      <c r="Y6" s="10">
        <f>X6*19%</f>
        <v>45600</v>
      </c>
      <c r="Z6" s="31">
        <f>X6+Y6</f>
        <v>285600</v>
      </c>
      <c r="AB6" s="10">
        <v>400000</v>
      </c>
      <c r="AC6" s="10">
        <f>AB6*19%</f>
        <v>76000</v>
      </c>
      <c r="AD6" s="64">
        <f>AB6+AC6</f>
        <v>476000</v>
      </c>
      <c r="AF6" s="10">
        <f>MIN(R6,V6,Z6,AD6)</f>
        <v>193394.57306</v>
      </c>
      <c r="AG6" s="10">
        <f>AVERAGE(R6,V6,Z6,AD6)</f>
        <v>366673.64326499996</v>
      </c>
      <c r="AH6" s="10">
        <f>MEDIAN(R6,V6,Z6,AD6)</f>
        <v>380800</v>
      </c>
      <c r="AI6" s="10">
        <f>GEOMEAN(R6,V6,Z6,AD6)</f>
        <v>340569.8624496921</v>
      </c>
      <c r="AJ6" s="10">
        <f>HARMEAN(R6,V6,Z6,AD6)</f>
        <v>314285.36457687221</v>
      </c>
      <c r="AK6" s="10">
        <f>AVERAGE(AF6,AH6)</f>
        <v>287097.28652999998</v>
      </c>
      <c r="AL6" s="10">
        <f>AVERAGE(AF6,AJ6)</f>
        <v>253839.96881843609</v>
      </c>
      <c r="AM6" s="10">
        <f>STDEVA(R6,V6,Z6,AD6)</f>
        <v>152297.3716430522</v>
      </c>
      <c r="AN6" s="26">
        <f>AM6/AG6</f>
        <v>0.41534856524439323</v>
      </c>
      <c r="AP6" s="66">
        <f>AL6</f>
        <v>253839.96881843609</v>
      </c>
      <c r="AQ6" s="8" t="str">
        <f>AL3</f>
        <v>PROMEDIO ENTRE MENOR VALOR Y  MEDIA ARMONICA</v>
      </c>
      <c r="AS6" s="10">
        <v>260000</v>
      </c>
      <c r="AT6" s="9">
        <f>AS6*5.1%</f>
        <v>13260</v>
      </c>
      <c r="AU6" s="10">
        <f>AS6+AT6</f>
        <v>273260</v>
      </c>
      <c r="AW6" s="10">
        <f>MIN(AU6,V6,Z6)</f>
        <v>273260</v>
      </c>
      <c r="AX6" s="10">
        <f>AVERAGE(AU6,V6,Z6)</f>
        <v>356853.33333333331</v>
      </c>
      <c r="AY6" s="10">
        <f>MEDIAN(AU6,V6,Z6)</f>
        <v>285600</v>
      </c>
      <c r="AZ6" s="10">
        <f>GEOMEAN(AU6,V6,Z6)</f>
        <v>341808.79088346398</v>
      </c>
      <c r="BA6" s="10">
        <f>HARMEAN(AU6,V6,Z6)</f>
        <v>329120.9852359753</v>
      </c>
      <c r="BB6" s="10">
        <f>AVERAGE(AW6,AY6)</f>
        <v>279430</v>
      </c>
      <c r="BC6" s="10">
        <f>AVERAGE(AW6,BA6)</f>
        <v>301190.49261798768</v>
      </c>
      <c r="BD6" s="10">
        <f>STDEVA(AU6,V6,Z6)</f>
        <v>134243.01297770898</v>
      </c>
      <c r="BE6" s="26">
        <f>BD6/AX6</f>
        <v>0.37618539729966277</v>
      </c>
      <c r="BG6" s="10">
        <f>BB6</f>
        <v>279430</v>
      </c>
      <c r="BH6" s="23"/>
    </row>
    <row r="7" spans="1:60" ht="29" x14ac:dyDescent="0.35">
      <c r="A7" s="4">
        <v>2</v>
      </c>
      <c r="B7" s="50"/>
      <c r="C7" s="5" t="s">
        <v>5</v>
      </c>
      <c r="D7" s="4">
        <v>1</v>
      </c>
      <c r="E7" s="12">
        <v>130900</v>
      </c>
      <c r="F7" s="10">
        <v>83300</v>
      </c>
      <c r="G7" s="10">
        <f t="shared" ref="G7:G62" si="0">F7*G$4</f>
        <v>4331.5999999999995</v>
      </c>
      <c r="H7" s="10">
        <f t="shared" ref="H7:H57" si="1">F7+G7</f>
        <v>87631.6</v>
      </c>
      <c r="I7" s="10">
        <f t="shared" ref="I7:I62" si="2">H7*I$4</f>
        <v>4469.2115999999996</v>
      </c>
      <c r="J7" s="32">
        <f t="shared" ref="J7:J62" si="3">H7+I7</f>
        <v>92100.811600000001</v>
      </c>
      <c r="L7" s="10">
        <v>103242</v>
      </c>
      <c r="M7" s="10">
        <v>101218</v>
      </c>
      <c r="N7" s="26">
        <f t="shared" ref="N7:N62" si="4">(L7-M7)/L7</f>
        <v>1.9604424555897792E-2</v>
      </c>
      <c r="O7" s="10">
        <v>73008.039999999994</v>
      </c>
      <c r="P7" s="26">
        <f t="shared" ref="P7:P62" si="5">(L7-O7)/L7</f>
        <v>0.29284554735475876</v>
      </c>
      <c r="Q7" s="10">
        <f t="shared" ref="Q7:Q62" si="6">O7*Q$4</f>
        <v>3723.4100399999993</v>
      </c>
      <c r="R7" s="32">
        <f>O7+Q7</f>
        <v>76731.450039999996</v>
      </c>
      <c r="T7" s="10">
        <v>125000</v>
      </c>
      <c r="U7" s="10">
        <f t="shared" ref="U7:U62" si="7">T7*19%</f>
        <v>23750</v>
      </c>
      <c r="V7" s="30">
        <f t="shared" ref="V7:V62" si="8">T7+U7</f>
        <v>148750</v>
      </c>
      <c r="X7" s="10">
        <v>70000</v>
      </c>
      <c r="Y7" s="10">
        <f t="shared" ref="Y7:Y62" si="9">X7*19%</f>
        <v>13300</v>
      </c>
      <c r="Z7" s="31">
        <f t="shared" ref="Z7:Z62" si="10">X7+Y7</f>
        <v>83300</v>
      </c>
      <c r="AB7" s="10">
        <v>110000</v>
      </c>
      <c r="AC7" s="10">
        <f t="shared" ref="AC7:AC62" si="11">AB7*19%</f>
        <v>20900</v>
      </c>
      <c r="AD7" s="64">
        <f t="shared" ref="AD7:AD62" si="12">AB7+AC7</f>
        <v>130900</v>
      </c>
      <c r="AF7" s="10">
        <f>MIN(R7,V7,Z7,AD7)</f>
        <v>76731.450039999996</v>
      </c>
      <c r="AG7" s="10">
        <f>AVERAGE(R7,V7,Z7,AD7)</f>
        <v>109920.36251000001</v>
      </c>
      <c r="AH7" s="10">
        <f>MEDIAN(R7,V7,Z7,AD7)</f>
        <v>107100</v>
      </c>
      <c r="AI7" s="10">
        <f>GEOMEAN(R7,V7,Z7,AD7)</f>
        <v>105621.84681786556</v>
      </c>
      <c r="AJ7" s="10">
        <f>HARMEAN(R7,V7,Z7,AD7)</f>
        <v>101524.44997011058</v>
      </c>
      <c r="AK7" s="10">
        <f t="shared" ref="AK7:AK62" si="13">AVERAGE(AF7,AH7)</f>
        <v>91915.725019999998</v>
      </c>
      <c r="AL7" s="10">
        <f t="shared" ref="AL7:AL62" si="14">AVERAGE(AF7,AJ7)</f>
        <v>89127.950005055289</v>
      </c>
      <c r="AM7" s="10">
        <f>STDEVA(R7,V7,Z7,AD7)</f>
        <v>35393.189306803804</v>
      </c>
      <c r="AN7" s="26">
        <f t="shared" ref="AN7:AN62" si="15">AM7/AG7</f>
        <v>0.3219893793889545</v>
      </c>
      <c r="AP7" s="66">
        <f>AL7</f>
        <v>89127.950005055289</v>
      </c>
      <c r="AQ7" s="20" t="str">
        <f>AL3</f>
        <v>PROMEDIO ENTRE MENOR VALOR Y  MEDIA ARMONICA</v>
      </c>
      <c r="AR7" s="23"/>
      <c r="AS7" s="10">
        <v>103242</v>
      </c>
      <c r="AT7" s="9">
        <f t="shared" ref="AT7:AT62" si="16">AS7*5.1%</f>
        <v>5265.3419999999996</v>
      </c>
      <c r="AU7" s="10">
        <f t="shared" ref="AU7:AU62" si="17">AS7+AT7</f>
        <v>108507.342</v>
      </c>
      <c r="AW7" s="10">
        <f>MIN(AU7,V7,Z7)</f>
        <v>83300</v>
      </c>
      <c r="AX7" s="10">
        <f>AVERAGE(AU7,V7,Z7)</f>
        <v>113519.114</v>
      </c>
      <c r="AY7" s="10">
        <f>MEDIAN(AU7,V7,Z7)</f>
        <v>108507.342</v>
      </c>
      <c r="AZ7" s="10">
        <f>GEOMEAN(AU7,V7,Z7)</f>
        <v>110370.6754347555</v>
      </c>
      <c r="BA7" s="10">
        <f>HARMEAN(AU7,V7,Z7)</f>
        <v>107359.65758558224</v>
      </c>
      <c r="BB7" s="10">
        <f t="shared" ref="BB7:BB62" si="18">AVERAGE(AW7,AY7)</f>
        <v>95903.671000000002</v>
      </c>
      <c r="BC7" s="10">
        <f t="shared" ref="BC7:BC62" si="19">AVERAGE(AW7,BA7)</f>
        <v>95329.828792791115</v>
      </c>
      <c r="BD7" s="10">
        <f>STDEVA(AU7,V7,Z7)</f>
        <v>33011.574014805621</v>
      </c>
      <c r="BE7" s="26">
        <f t="shared" ref="BE7:BE62" si="20">BD7/AX7</f>
        <v>0.29080189979993698</v>
      </c>
      <c r="BG7" s="10">
        <f t="shared" ref="BG7" si="21">BB7</f>
        <v>95903.671000000002</v>
      </c>
      <c r="BH7" s="23"/>
    </row>
    <row r="8" spans="1:60" ht="29" x14ac:dyDescent="0.35">
      <c r="A8" s="4">
        <v>3</v>
      </c>
      <c r="B8" s="50"/>
      <c r="C8" s="6" t="s">
        <v>6</v>
      </c>
      <c r="D8" s="4">
        <v>1</v>
      </c>
      <c r="E8" s="12">
        <v>374850</v>
      </c>
      <c r="F8" s="10">
        <v>142800</v>
      </c>
      <c r="G8" s="10">
        <f t="shared" si="0"/>
        <v>7425.5999999999995</v>
      </c>
      <c r="H8" s="10">
        <f t="shared" si="1"/>
        <v>150225.60000000001</v>
      </c>
      <c r="I8" s="10">
        <f t="shared" si="2"/>
        <v>7661.5055999999995</v>
      </c>
      <c r="J8" s="32">
        <f t="shared" si="3"/>
        <v>157887.10560000001</v>
      </c>
      <c r="L8" s="10">
        <v>228192</v>
      </c>
      <c r="M8" s="10">
        <v>223718</v>
      </c>
      <c r="N8" s="26">
        <f t="shared" si="4"/>
        <v>1.9606296452110504E-2</v>
      </c>
      <c r="O8" s="10">
        <v>161660.66</v>
      </c>
      <c r="P8" s="26">
        <f t="shared" si="5"/>
        <v>0.29155859977562754</v>
      </c>
      <c r="Q8" s="10">
        <f t="shared" si="6"/>
        <v>8244.693659999999</v>
      </c>
      <c r="R8" s="32">
        <f t="shared" ref="R8:R62" si="22">O8+Q8</f>
        <v>169905.35365999999</v>
      </c>
      <c r="T8" s="10">
        <v>230000</v>
      </c>
      <c r="U8" s="10">
        <f t="shared" si="7"/>
        <v>43700</v>
      </c>
      <c r="V8" s="30">
        <f t="shared" si="8"/>
        <v>273700</v>
      </c>
      <c r="X8" s="10">
        <v>120000</v>
      </c>
      <c r="Y8" s="10">
        <f t="shared" si="9"/>
        <v>22800</v>
      </c>
      <c r="Z8" s="31">
        <f t="shared" si="10"/>
        <v>142800</v>
      </c>
      <c r="AB8" s="10">
        <v>200000</v>
      </c>
      <c r="AC8" s="10">
        <f t="shared" si="11"/>
        <v>38000</v>
      </c>
      <c r="AD8" s="64">
        <f t="shared" si="12"/>
        <v>238000</v>
      </c>
      <c r="AF8" s="10">
        <f>MIN(R8,V8,Z8,AD8)</f>
        <v>142800</v>
      </c>
      <c r="AG8" s="10">
        <f>AVERAGE(R8,V8,Z8,AD8)</f>
        <v>206101.33841500001</v>
      </c>
      <c r="AH8" s="10">
        <f>MEDIAN(R8,V8,Z8,AD8)</f>
        <v>203952.67683000001</v>
      </c>
      <c r="AI8" s="10">
        <f>GEOMEAN(R8,V8,Z8,AD8)</f>
        <v>199386.96207638393</v>
      </c>
      <c r="AJ8" s="10">
        <f>HARMEAN(R8,V8,Z8,AD8)</f>
        <v>192829.19436506648</v>
      </c>
      <c r="AK8" s="10">
        <f t="shared" si="13"/>
        <v>173376.33841500001</v>
      </c>
      <c r="AL8" s="10">
        <f t="shared" si="14"/>
        <v>167814.59718253324</v>
      </c>
      <c r="AM8" s="10">
        <f>STDEVA(R8,V8,Z8,AD8)</f>
        <v>60289.060413180181</v>
      </c>
      <c r="AN8" s="26">
        <f t="shared" si="15"/>
        <v>0.29252144055359691</v>
      </c>
      <c r="AP8" s="66">
        <f>AF8</f>
        <v>142800</v>
      </c>
      <c r="AQ8" s="67" t="str">
        <f>AF3</f>
        <v xml:space="preserve">MENOR VALOR </v>
      </c>
      <c r="AS8" s="10">
        <v>228192</v>
      </c>
      <c r="AT8" s="9">
        <f t="shared" si="16"/>
        <v>11637.791999999999</v>
      </c>
      <c r="AU8" s="10">
        <f t="shared" si="17"/>
        <v>239829.79199999999</v>
      </c>
      <c r="AW8" s="10">
        <f>MIN(AU8,V8,Z8)</f>
        <v>142800</v>
      </c>
      <c r="AX8" s="10">
        <f>AVERAGE(AU8,V8,Z8)</f>
        <v>218776.59733333334</v>
      </c>
      <c r="AY8" s="10">
        <f>MEDIAN(AU8,V8,Z8)</f>
        <v>239829.79199999999</v>
      </c>
      <c r="AZ8" s="10">
        <f>GEOMEAN(AU8,V8,Z8)</f>
        <v>210847.62423395886</v>
      </c>
      <c r="BA8" s="10">
        <f>HARMEAN(AU8,V8,Z8)</f>
        <v>202346.40552609571</v>
      </c>
      <c r="BB8" s="10">
        <f t="shared" si="18"/>
        <v>191314.89600000001</v>
      </c>
      <c r="BC8" s="10">
        <f t="shared" si="19"/>
        <v>172573.20276304786</v>
      </c>
      <c r="BD8" s="10">
        <f>STDEVA(AU8,V8,Z8)</f>
        <v>67942.109580542237</v>
      </c>
      <c r="BE8" s="26">
        <f t="shared" si="20"/>
        <v>0.31055474126889354</v>
      </c>
      <c r="BG8" s="10">
        <f>BB8</f>
        <v>191314.89600000001</v>
      </c>
      <c r="BH8" s="23"/>
    </row>
    <row r="9" spans="1:60" ht="29" x14ac:dyDescent="0.35">
      <c r="A9" s="4">
        <v>4</v>
      </c>
      <c r="B9" s="50" t="s">
        <v>8</v>
      </c>
      <c r="C9" s="5" t="s">
        <v>9</v>
      </c>
      <c r="D9" s="4">
        <v>1</v>
      </c>
      <c r="E9" s="12">
        <v>29750</v>
      </c>
      <c r="F9" s="10">
        <v>14280</v>
      </c>
      <c r="G9" s="10">
        <f t="shared" si="0"/>
        <v>742.56</v>
      </c>
      <c r="H9" s="10">
        <f t="shared" si="1"/>
        <v>15022.56</v>
      </c>
      <c r="I9" s="10">
        <f t="shared" si="2"/>
        <v>766.15055999999993</v>
      </c>
      <c r="J9" s="32">
        <f t="shared" si="3"/>
        <v>15788.71056</v>
      </c>
      <c r="L9" s="10">
        <v>46996</v>
      </c>
      <c r="M9" s="10">
        <v>46075</v>
      </c>
      <c r="N9" s="26">
        <f t="shared" si="4"/>
        <v>1.9597412545748573E-2</v>
      </c>
      <c r="O9" s="10">
        <v>32779.120000000003</v>
      </c>
      <c r="P9" s="26">
        <f t="shared" si="5"/>
        <v>0.30251255425993695</v>
      </c>
      <c r="Q9" s="10">
        <f t="shared" si="6"/>
        <v>1671.7351200000001</v>
      </c>
      <c r="R9" s="32">
        <f t="shared" si="22"/>
        <v>34450.85512</v>
      </c>
      <c r="T9" s="10">
        <v>33000</v>
      </c>
      <c r="U9" s="10">
        <f t="shared" si="7"/>
        <v>6270</v>
      </c>
      <c r="V9" s="30">
        <f t="shared" si="8"/>
        <v>39270</v>
      </c>
      <c r="X9" s="10">
        <v>14280</v>
      </c>
      <c r="Y9" s="10">
        <f t="shared" si="9"/>
        <v>2713.2</v>
      </c>
      <c r="Z9" s="31">
        <f t="shared" si="10"/>
        <v>16993.2</v>
      </c>
      <c r="AB9" s="10">
        <v>35000</v>
      </c>
      <c r="AC9" s="10">
        <f t="shared" si="11"/>
        <v>6650</v>
      </c>
      <c r="AD9" s="64">
        <f t="shared" si="12"/>
        <v>41650</v>
      </c>
      <c r="AF9" s="10">
        <f>MIN(R9,V9,Z9,AD9)</f>
        <v>16993.2</v>
      </c>
      <c r="AG9" s="10">
        <f>AVERAGE(R9,V9,Z9,AD9)</f>
        <v>33091.013779999994</v>
      </c>
      <c r="AH9" s="10">
        <f>MEDIAN(R9,V9,Z9,AD9)</f>
        <v>36860.427559999996</v>
      </c>
      <c r="AI9" s="10">
        <f>GEOMEAN(R9,V9,Z9,AD9)</f>
        <v>31281.514440200717</v>
      </c>
      <c r="AJ9" s="10">
        <f>HARMEAN(R9,V9,Z9,AD9)</f>
        <v>29123.048414785237</v>
      </c>
      <c r="AK9" s="10">
        <f t="shared" si="13"/>
        <v>26926.813779999997</v>
      </c>
      <c r="AL9" s="10">
        <f t="shared" si="14"/>
        <v>23058.124207392619</v>
      </c>
      <c r="AM9" s="10">
        <f>STDEVA(R9,V9,Z9,AD9)</f>
        <v>11141.886327228327</v>
      </c>
      <c r="AN9" s="26">
        <f t="shared" si="15"/>
        <v>0.33670429081753955</v>
      </c>
      <c r="AP9" s="66">
        <f>AK9</f>
        <v>26926.813779999997</v>
      </c>
      <c r="AQ9" s="8" t="str">
        <f>AK3</f>
        <v>PROMEDIO ENTRE MENOR VALOR Y  MEDIANA</v>
      </c>
      <c r="AS9" s="10">
        <v>46996</v>
      </c>
      <c r="AT9" s="9">
        <f t="shared" si="16"/>
        <v>2396.7959999999998</v>
      </c>
      <c r="AU9" s="10">
        <f t="shared" si="17"/>
        <v>49392.796000000002</v>
      </c>
      <c r="AW9" s="10">
        <f>MIN(AU9,V9,Z9)</f>
        <v>16993.2</v>
      </c>
      <c r="AX9" s="10">
        <f>AVERAGE(AU9,V9,Z9)</f>
        <v>35218.665333333331</v>
      </c>
      <c r="AY9" s="10">
        <f>MEDIAN(AU9,V9,Z9)</f>
        <v>39270</v>
      </c>
      <c r="AZ9" s="10">
        <f>GEOMEAN(AU9,V9,Z9)</f>
        <v>32062.685401215214</v>
      </c>
      <c r="BA9" s="10">
        <f>HARMEAN(AU9,V9,Z9)</f>
        <v>28692.300483599785</v>
      </c>
      <c r="BB9" s="10">
        <f t="shared" si="18"/>
        <v>28131.599999999999</v>
      </c>
      <c r="BC9" s="10">
        <f t="shared" si="19"/>
        <v>22842.750241799891</v>
      </c>
      <c r="BD9" s="10">
        <f>STDEVA(AU9,V9,Z9)</f>
        <v>16575.386561911775</v>
      </c>
      <c r="BE9" s="26">
        <f t="shared" si="20"/>
        <v>0.47064209858695882</v>
      </c>
      <c r="BG9" s="10">
        <f>AZ9</f>
        <v>32062.685401215214</v>
      </c>
      <c r="BH9" s="23"/>
    </row>
    <row r="10" spans="1:60" ht="29" x14ac:dyDescent="0.35">
      <c r="A10" s="4">
        <v>5</v>
      </c>
      <c r="B10" s="50"/>
      <c r="C10" s="5" t="s">
        <v>67</v>
      </c>
      <c r="D10" s="4">
        <v>1</v>
      </c>
      <c r="E10" s="12">
        <v>190400</v>
      </c>
      <c r="F10" s="10">
        <v>59900</v>
      </c>
      <c r="G10" s="10">
        <f t="shared" si="0"/>
        <v>3114.7999999999997</v>
      </c>
      <c r="H10" s="10">
        <f t="shared" si="1"/>
        <v>63014.8</v>
      </c>
      <c r="I10" s="10">
        <f t="shared" si="2"/>
        <v>3213.7548000000002</v>
      </c>
      <c r="J10" s="32">
        <f t="shared" si="3"/>
        <v>66228.554799999998</v>
      </c>
      <c r="L10" s="10">
        <v>291550</v>
      </c>
      <c r="M10" s="10">
        <v>285833</v>
      </c>
      <c r="N10" s="26">
        <f t="shared" si="4"/>
        <v>1.9608986451723546E-2</v>
      </c>
      <c r="O10" s="10">
        <v>206359.46</v>
      </c>
      <c r="P10" s="26">
        <f t="shared" si="5"/>
        <v>0.29219873092093984</v>
      </c>
      <c r="Q10" s="10">
        <f t="shared" si="6"/>
        <v>10524.33246</v>
      </c>
      <c r="R10" s="32">
        <f t="shared" si="22"/>
        <v>216883.79246</v>
      </c>
      <c r="T10" s="10">
        <v>430000</v>
      </c>
      <c r="U10" s="10">
        <f t="shared" si="7"/>
        <v>81700</v>
      </c>
      <c r="V10" s="30">
        <f t="shared" si="8"/>
        <v>511700</v>
      </c>
      <c r="X10" s="10">
        <v>240000</v>
      </c>
      <c r="Y10" s="10">
        <f t="shared" si="9"/>
        <v>45600</v>
      </c>
      <c r="Z10" s="31">
        <f t="shared" si="10"/>
        <v>285600</v>
      </c>
      <c r="AB10" s="10">
        <v>400000</v>
      </c>
      <c r="AC10" s="10">
        <f t="shared" si="11"/>
        <v>76000</v>
      </c>
      <c r="AD10" s="64">
        <f t="shared" si="12"/>
        <v>476000</v>
      </c>
      <c r="AF10" s="10">
        <f>MIN(R10,V10,Z10,AD10)</f>
        <v>216883.79246</v>
      </c>
      <c r="AG10" s="10">
        <f>AVERAGE(R10,V10,Z10,AD10)</f>
        <v>372545.94811500004</v>
      </c>
      <c r="AH10" s="10">
        <f>MEDIAN(R10,V10,Z10,AD10)</f>
        <v>380800</v>
      </c>
      <c r="AI10" s="10">
        <f>GEOMEAN(R10,V10,Z10,AD10)</f>
        <v>350470.86292736995</v>
      </c>
      <c r="AJ10" s="10">
        <f>HARMEAN(R10,V10,Z10,AD10)</f>
        <v>328750.68420341174</v>
      </c>
      <c r="AK10" s="10">
        <f t="shared" si="13"/>
        <v>298841.89623000001</v>
      </c>
      <c r="AL10" s="10">
        <f t="shared" si="14"/>
        <v>272817.23833170586</v>
      </c>
      <c r="AM10" s="10">
        <f>STDEVA(R10,V10,Z10,AD10)</f>
        <v>143593.05415445773</v>
      </c>
      <c r="AN10" s="26">
        <f t="shared" si="15"/>
        <v>0.38543716521681892</v>
      </c>
      <c r="AP10" s="66">
        <f>AL10</f>
        <v>272817.23833170586</v>
      </c>
      <c r="AQ10" s="8" t="str">
        <f>AL3</f>
        <v>PROMEDIO ENTRE MENOR VALOR Y  MEDIA ARMONICA</v>
      </c>
      <c r="AS10" s="10">
        <v>291550</v>
      </c>
      <c r="AT10" s="9">
        <f t="shared" si="16"/>
        <v>14869.05</v>
      </c>
      <c r="AU10" s="10">
        <f t="shared" si="17"/>
        <v>306419.05</v>
      </c>
      <c r="AW10" s="10">
        <f>MIN(AU10,V10,Z10)</f>
        <v>285600</v>
      </c>
      <c r="AX10" s="10">
        <f>AVERAGE(AU10,V10,Z10)</f>
        <v>367906.35000000003</v>
      </c>
      <c r="AY10" s="10">
        <f>MEDIAN(AU10,V10,Z10)</f>
        <v>306419.05</v>
      </c>
      <c r="AZ10" s="10">
        <f>GEOMEAN(AU10,V10,Z10)</f>
        <v>355110.18393965537</v>
      </c>
      <c r="BA10" s="10">
        <f>HARMEAN(AU10,V10,Z10)</f>
        <v>344069.23750818986</v>
      </c>
      <c r="BB10" s="10">
        <f t="shared" si="18"/>
        <v>296009.52500000002</v>
      </c>
      <c r="BC10" s="10">
        <f t="shared" si="19"/>
        <v>314834.61875409493</v>
      </c>
      <c r="BD10" s="10">
        <f>STDEVA(AU10,V10,Z10)</f>
        <v>124963.26878714187</v>
      </c>
      <c r="BE10" s="26">
        <f t="shared" si="20"/>
        <v>0.3396605380340455</v>
      </c>
      <c r="BG10" s="10">
        <f>BB10</f>
        <v>296009.52500000002</v>
      </c>
      <c r="BH10" s="23"/>
    </row>
    <row r="11" spans="1:60" ht="29" x14ac:dyDescent="0.35">
      <c r="A11" s="4">
        <v>6</v>
      </c>
      <c r="B11" s="50"/>
      <c r="C11" s="5" t="s">
        <v>10</v>
      </c>
      <c r="D11" s="4">
        <v>1</v>
      </c>
      <c r="E11" s="12">
        <v>166600</v>
      </c>
      <c r="F11" s="10">
        <v>41650</v>
      </c>
      <c r="G11" s="10">
        <f t="shared" si="0"/>
        <v>2165.7999999999997</v>
      </c>
      <c r="H11" s="10">
        <f t="shared" si="1"/>
        <v>43815.8</v>
      </c>
      <c r="I11" s="10">
        <f t="shared" si="2"/>
        <v>2234.6057999999998</v>
      </c>
      <c r="J11" s="32">
        <f t="shared" si="3"/>
        <v>46050.4058</v>
      </c>
      <c r="L11" s="10">
        <v>151483</v>
      </c>
      <c r="M11" s="10">
        <v>148513</v>
      </c>
      <c r="N11" s="26">
        <f t="shared" si="4"/>
        <v>1.9606160427242662E-2</v>
      </c>
      <c r="O11" s="10">
        <v>107277.12</v>
      </c>
      <c r="P11" s="26">
        <f t="shared" si="5"/>
        <v>0.2918207323594067</v>
      </c>
      <c r="Q11" s="10">
        <f t="shared" si="6"/>
        <v>5471.1331199999995</v>
      </c>
      <c r="R11" s="32">
        <f t="shared" si="22"/>
        <v>112748.25311999999</v>
      </c>
      <c r="T11" s="10">
        <v>230000</v>
      </c>
      <c r="U11" s="10">
        <f t="shared" si="7"/>
        <v>43700</v>
      </c>
      <c r="V11" s="30">
        <f t="shared" si="8"/>
        <v>273700</v>
      </c>
      <c r="X11" s="10">
        <v>120000</v>
      </c>
      <c r="Y11" s="10">
        <f t="shared" si="9"/>
        <v>22800</v>
      </c>
      <c r="Z11" s="31">
        <f t="shared" si="10"/>
        <v>142800</v>
      </c>
      <c r="AB11" s="10">
        <v>200000</v>
      </c>
      <c r="AC11" s="10">
        <f t="shared" si="11"/>
        <v>38000</v>
      </c>
      <c r="AD11" s="64">
        <f t="shared" si="12"/>
        <v>238000</v>
      </c>
      <c r="AF11" s="10">
        <f>MIN(R11,V11,Z11,AD11)</f>
        <v>112748.25311999999</v>
      </c>
      <c r="AG11" s="10">
        <f>AVERAGE(R11,V11,Z11,AD11)</f>
        <v>191812.06328</v>
      </c>
      <c r="AH11" s="10">
        <f>MEDIAN(R11,V11,Z11,AD11)</f>
        <v>190400</v>
      </c>
      <c r="AI11" s="10">
        <f>GEOMEAN(R11,V11,Z11,AD11)</f>
        <v>179958.53371897788</v>
      </c>
      <c r="AJ11" s="10">
        <f>HARMEAN(R11,V11,Z11,AD11)</f>
        <v>168581.22838853628</v>
      </c>
      <c r="AK11" s="10">
        <f t="shared" si="13"/>
        <v>151574.12656</v>
      </c>
      <c r="AL11" s="10">
        <f t="shared" si="14"/>
        <v>140664.74075426813</v>
      </c>
      <c r="AM11" s="10">
        <f>STDEVA(R11,V11,Z11,AD11)</f>
        <v>76359.300028851896</v>
      </c>
      <c r="AN11" s="26">
        <f t="shared" si="15"/>
        <v>0.39809435716973379</v>
      </c>
      <c r="AP11" s="66">
        <f>AK11</f>
        <v>151574.12656</v>
      </c>
      <c r="AQ11" s="20" t="str">
        <f>AK3</f>
        <v>PROMEDIO ENTRE MENOR VALOR Y  MEDIANA</v>
      </c>
      <c r="AR11" s="23"/>
      <c r="AS11" s="10">
        <v>151483</v>
      </c>
      <c r="AT11" s="9">
        <f t="shared" si="16"/>
        <v>7725.6329999999998</v>
      </c>
      <c r="AU11" s="10">
        <f t="shared" si="17"/>
        <v>159208.633</v>
      </c>
      <c r="AW11" s="10">
        <f>MIN(AU11,V11,Z11)</f>
        <v>142800</v>
      </c>
      <c r="AX11" s="10">
        <f>AVERAGE(AU11,V11,Z11)</f>
        <v>191902.87766666667</v>
      </c>
      <c r="AY11" s="10">
        <f>MEDIAN(AU11,V11,Z11)</f>
        <v>159208.633</v>
      </c>
      <c r="AZ11" s="10">
        <f>GEOMEAN(AU11,V11,Z11)</f>
        <v>183931.68075701297</v>
      </c>
      <c r="BA11" s="10">
        <f>HARMEAN(AU11,V11,Z11)</f>
        <v>177121.74071361215</v>
      </c>
      <c r="BB11" s="10">
        <f t="shared" si="18"/>
        <v>151004.31650000002</v>
      </c>
      <c r="BC11" s="10">
        <f t="shared" si="19"/>
        <v>159960.87035680609</v>
      </c>
      <c r="BD11" s="10">
        <f>STDEVA(AU11,V11,Z11)</f>
        <v>71311.90451630707</v>
      </c>
      <c r="BE11" s="26">
        <f t="shared" si="20"/>
        <v>0.37160414363444366</v>
      </c>
      <c r="BG11" s="10">
        <f>BB11</f>
        <v>151004.31650000002</v>
      </c>
      <c r="BH11" s="23"/>
    </row>
    <row r="12" spans="1:60" ht="29" x14ac:dyDescent="0.35">
      <c r="A12" s="4">
        <v>7</v>
      </c>
      <c r="B12" s="50"/>
      <c r="C12" s="5" t="s">
        <v>11</v>
      </c>
      <c r="D12" s="4">
        <v>1</v>
      </c>
      <c r="E12" s="12">
        <v>172550</v>
      </c>
      <c r="F12" s="10">
        <v>59500</v>
      </c>
      <c r="G12" s="10">
        <f t="shared" si="0"/>
        <v>3094</v>
      </c>
      <c r="H12" s="10">
        <f t="shared" si="1"/>
        <v>62594</v>
      </c>
      <c r="I12" s="10">
        <f t="shared" si="2"/>
        <v>3192.2939999999999</v>
      </c>
      <c r="J12" s="32">
        <f t="shared" si="3"/>
        <v>65786.293999999994</v>
      </c>
      <c r="L12" s="10">
        <v>170695</v>
      </c>
      <c r="M12" s="10">
        <v>167348</v>
      </c>
      <c r="N12" s="26">
        <f t="shared" si="4"/>
        <v>1.9608072878526027E-2</v>
      </c>
      <c r="O12" s="10">
        <v>120686.76</v>
      </c>
      <c r="P12" s="26">
        <f t="shared" si="5"/>
        <v>0.29296839391897833</v>
      </c>
      <c r="Q12" s="10">
        <f t="shared" si="6"/>
        <v>6155.0247599999993</v>
      </c>
      <c r="R12" s="32">
        <f t="shared" si="22"/>
        <v>126841.78476</v>
      </c>
      <c r="T12" s="10">
        <v>190000</v>
      </c>
      <c r="U12" s="10">
        <f t="shared" si="7"/>
        <v>36100</v>
      </c>
      <c r="V12" s="30">
        <f t="shared" si="8"/>
        <v>226100</v>
      </c>
      <c r="X12" s="10">
        <v>220000</v>
      </c>
      <c r="Y12" s="10">
        <f t="shared" si="9"/>
        <v>41800</v>
      </c>
      <c r="Z12" s="31">
        <f t="shared" si="10"/>
        <v>261800</v>
      </c>
      <c r="AB12" s="10">
        <v>180000</v>
      </c>
      <c r="AC12" s="10">
        <f t="shared" si="11"/>
        <v>34200</v>
      </c>
      <c r="AD12" s="64">
        <f t="shared" si="12"/>
        <v>214200</v>
      </c>
      <c r="AF12" s="10">
        <f>MIN(R12,V12,Z12,AD12)</f>
        <v>126841.78476</v>
      </c>
      <c r="AG12" s="10">
        <f>AVERAGE(R12,V12,Z12,AD12)</f>
        <v>207235.44618999999</v>
      </c>
      <c r="AH12" s="10">
        <f>MEDIAN(R12,V12,Z12,AD12)</f>
        <v>220150</v>
      </c>
      <c r="AI12" s="10">
        <f>GEOMEAN(R12,V12,Z12,AD12)</f>
        <v>200257.13741297295</v>
      </c>
      <c r="AJ12" s="10">
        <f>HARMEAN(R12,V12,Z12,AD12)</f>
        <v>192354.82949843496</v>
      </c>
      <c r="AK12" s="10">
        <f t="shared" si="13"/>
        <v>173495.89238</v>
      </c>
      <c r="AL12" s="10">
        <f t="shared" si="14"/>
        <v>159598.30712921749</v>
      </c>
      <c r="AM12" s="10">
        <f>STDEVA(R12,V12,Z12,AD12)</f>
        <v>57285.273648145223</v>
      </c>
      <c r="AN12" s="26">
        <f t="shared" si="15"/>
        <v>0.27642603956672684</v>
      </c>
      <c r="AP12" s="66">
        <f>AL12</f>
        <v>159598.30712921749</v>
      </c>
      <c r="AQ12" s="8" t="str">
        <f>AL3</f>
        <v>PROMEDIO ENTRE MENOR VALOR Y  MEDIA ARMONICA</v>
      </c>
      <c r="AS12" s="10">
        <v>170695</v>
      </c>
      <c r="AT12" s="9">
        <f t="shared" si="16"/>
        <v>8705.4449999999997</v>
      </c>
      <c r="AU12" s="10">
        <f t="shared" si="17"/>
        <v>179400.44500000001</v>
      </c>
      <c r="AW12" s="10">
        <f>MIN(AU12,V12,Z12)</f>
        <v>179400.44500000001</v>
      </c>
      <c r="AX12" s="10">
        <f>AVERAGE(AU12,V12,Z12)</f>
        <v>222433.48166666669</v>
      </c>
      <c r="AY12" s="10">
        <f>MEDIAN(AU12,V12,Z12)</f>
        <v>226100</v>
      </c>
      <c r="AZ12" s="10">
        <f>GEOMEAN(AU12,V12,Z12)</f>
        <v>219801.79774886329</v>
      </c>
      <c r="BA12" s="10">
        <f>HARMEAN(AU12,V12,Z12)</f>
        <v>217129.27581051801</v>
      </c>
      <c r="BB12" s="10">
        <f t="shared" si="18"/>
        <v>202750.2225</v>
      </c>
      <c r="BC12" s="10">
        <f t="shared" si="19"/>
        <v>198264.86040525901</v>
      </c>
      <c r="BD12" s="10">
        <f>STDEVA(AU12,V12,Z12)</f>
        <v>41321.957644404923</v>
      </c>
      <c r="BE12" s="26">
        <f t="shared" si="20"/>
        <v>0.18577220180516252</v>
      </c>
      <c r="BG12" s="10">
        <f>AW12</f>
        <v>179400.44500000001</v>
      </c>
      <c r="BH12" s="23"/>
    </row>
    <row r="13" spans="1:60" ht="29" x14ac:dyDescent="0.35">
      <c r="A13" s="4">
        <v>8</v>
      </c>
      <c r="B13" s="50"/>
      <c r="C13" s="5" t="s">
        <v>12</v>
      </c>
      <c r="D13" s="4">
        <v>1</v>
      </c>
      <c r="E13" s="12">
        <v>95200</v>
      </c>
      <c r="F13" s="10">
        <v>35700</v>
      </c>
      <c r="G13" s="10">
        <f t="shared" si="0"/>
        <v>1856.3999999999999</v>
      </c>
      <c r="H13" s="10">
        <f t="shared" si="1"/>
        <v>37556.400000000001</v>
      </c>
      <c r="I13" s="10">
        <f t="shared" si="2"/>
        <v>1915.3763999999999</v>
      </c>
      <c r="J13" s="32">
        <f t="shared" si="3"/>
        <v>39471.776400000002</v>
      </c>
      <c r="L13" s="10">
        <v>82541</v>
      </c>
      <c r="M13" s="10">
        <v>80923</v>
      </c>
      <c r="N13" s="26">
        <f t="shared" si="4"/>
        <v>1.9602379423559201E-2</v>
      </c>
      <c r="O13" s="10">
        <v>58108.44</v>
      </c>
      <c r="P13" s="26">
        <f t="shared" si="5"/>
        <v>0.29600513684108498</v>
      </c>
      <c r="Q13" s="10">
        <f t="shared" si="6"/>
        <v>2963.53044</v>
      </c>
      <c r="R13" s="32">
        <f t="shared" si="22"/>
        <v>61071.970440000005</v>
      </c>
      <c r="T13" s="10">
        <v>85000</v>
      </c>
      <c r="U13" s="10">
        <f t="shared" si="7"/>
        <v>16150</v>
      </c>
      <c r="V13" s="30">
        <f t="shared" si="8"/>
        <v>101150</v>
      </c>
      <c r="X13" s="10">
        <v>52600</v>
      </c>
      <c r="Y13" s="10">
        <f t="shared" si="9"/>
        <v>9994</v>
      </c>
      <c r="Z13" s="31">
        <f t="shared" si="10"/>
        <v>62594</v>
      </c>
      <c r="AB13" s="10">
        <v>90000</v>
      </c>
      <c r="AC13" s="10">
        <f t="shared" si="11"/>
        <v>17100</v>
      </c>
      <c r="AD13" s="64">
        <f t="shared" si="12"/>
        <v>107100</v>
      </c>
      <c r="AF13" s="10">
        <f>MIN(R13,V13,Z13,AD13)</f>
        <v>61071.970440000005</v>
      </c>
      <c r="AG13" s="10">
        <f>AVERAGE(R13,V13,Z13,AD13)</f>
        <v>82978.992610000001</v>
      </c>
      <c r="AH13" s="10">
        <f>MEDIAN(R13,V13,Z13,AD13)</f>
        <v>81872</v>
      </c>
      <c r="AI13" s="10">
        <f>GEOMEAN(R13,V13,Z13,AD13)</f>
        <v>80219.970690642178</v>
      </c>
      <c r="AJ13" s="10">
        <f>HARMEAN(R13,V13,Z13,AD13)</f>
        <v>77559.254491946587</v>
      </c>
      <c r="AK13" s="10">
        <f t="shared" si="13"/>
        <v>71471.985220000002</v>
      </c>
      <c r="AL13" s="10">
        <f t="shared" si="14"/>
        <v>69315.612465973303</v>
      </c>
      <c r="AM13" s="10">
        <f>STDEVA(R13,V13,Z13,AD13)</f>
        <v>24545.699223709871</v>
      </c>
      <c r="AN13" s="26">
        <f t="shared" si="15"/>
        <v>0.29580618481444193</v>
      </c>
      <c r="AP13" s="66">
        <f>AL13</f>
        <v>69315.612465973303</v>
      </c>
      <c r="AQ13" s="8" t="str">
        <f>AL3</f>
        <v>PROMEDIO ENTRE MENOR VALOR Y  MEDIA ARMONICA</v>
      </c>
      <c r="AS13" s="10">
        <v>82541</v>
      </c>
      <c r="AT13" s="9">
        <f t="shared" si="16"/>
        <v>4209.5909999999994</v>
      </c>
      <c r="AU13" s="10">
        <f t="shared" si="17"/>
        <v>86750.591</v>
      </c>
      <c r="AW13" s="10">
        <f>MIN(AU13,V13,Z13)</f>
        <v>62594</v>
      </c>
      <c r="AX13" s="10">
        <f>AVERAGE(AU13,V13,Z13)</f>
        <v>83498.197</v>
      </c>
      <c r="AY13" s="10">
        <f>MEDIAN(AU13,V13,Z13)</f>
        <v>86750.591</v>
      </c>
      <c r="AZ13" s="10">
        <f>GEOMEAN(AU13,V13,Z13)</f>
        <v>81894.929165269932</v>
      </c>
      <c r="BA13" s="10">
        <f>HARMEAN(AU13,V13,Z13)</f>
        <v>80236.261358974574</v>
      </c>
      <c r="BB13" s="10">
        <f t="shared" si="18"/>
        <v>74672.295500000007</v>
      </c>
      <c r="BC13" s="10">
        <f t="shared" si="19"/>
        <v>71415.13067948728</v>
      </c>
      <c r="BD13" s="10">
        <f>STDEVA(AU13,V13,Z13)</f>
        <v>19482.680360987953</v>
      </c>
      <c r="BE13" s="26">
        <f t="shared" si="20"/>
        <v>0.23333055156853211</v>
      </c>
      <c r="BG13" s="10">
        <f>BB13</f>
        <v>74672.295500000007</v>
      </c>
      <c r="BH13" s="23"/>
    </row>
    <row r="14" spans="1:60" ht="29" x14ac:dyDescent="0.35">
      <c r="A14" s="4">
        <v>9</v>
      </c>
      <c r="B14" s="50" t="s">
        <v>13</v>
      </c>
      <c r="C14" s="5" t="s">
        <v>14</v>
      </c>
      <c r="D14" s="4">
        <v>1</v>
      </c>
      <c r="E14" s="12">
        <v>226100</v>
      </c>
      <c r="F14" s="10">
        <v>59500</v>
      </c>
      <c r="G14" s="10">
        <f t="shared" si="0"/>
        <v>3094</v>
      </c>
      <c r="H14" s="10">
        <f t="shared" si="1"/>
        <v>62594</v>
      </c>
      <c r="I14" s="10">
        <f t="shared" si="2"/>
        <v>3192.2939999999999</v>
      </c>
      <c r="J14" s="32">
        <f t="shared" si="3"/>
        <v>65786.293999999994</v>
      </c>
      <c r="L14" s="10">
        <v>254802</v>
      </c>
      <c r="M14" s="10">
        <v>249806</v>
      </c>
      <c r="N14" s="26">
        <f t="shared" si="4"/>
        <v>1.9607381417728276E-2</v>
      </c>
      <c r="O14" s="10">
        <v>180285.16</v>
      </c>
      <c r="P14" s="26">
        <f t="shared" si="5"/>
        <v>0.29244998076938172</v>
      </c>
      <c r="Q14" s="10">
        <f t="shared" si="6"/>
        <v>9194.5431599999993</v>
      </c>
      <c r="R14" s="32">
        <f t="shared" si="22"/>
        <v>189479.70316</v>
      </c>
      <c r="T14" s="10">
        <v>460000</v>
      </c>
      <c r="U14" s="10">
        <f t="shared" si="7"/>
        <v>87400</v>
      </c>
      <c r="V14" s="30">
        <f t="shared" si="8"/>
        <v>547400</v>
      </c>
      <c r="X14" s="10">
        <v>120000</v>
      </c>
      <c r="Y14" s="10">
        <f t="shared" si="9"/>
        <v>22800</v>
      </c>
      <c r="Z14" s="31">
        <f t="shared" si="10"/>
        <v>142800</v>
      </c>
      <c r="AB14" s="10">
        <v>440000</v>
      </c>
      <c r="AC14" s="10">
        <f t="shared" si="11"/>
        <v>83600</v>
      </c>
      <c r="AD14" s="64">
        <f t="shared" si="12"/>
        <v>523600</v>
      </c>
      <c r="AF14" s="10">
        <f>MIN(R14,V14,Z14,AD14)</f>
        <v>142800</v>
      </c>
      <c r="AG14" s="10">
        <f>AVERAGE(R14,V14,Z14,AD14)</f>
        <v>350819.92579000001</v>
      </c>
      <c r="AH14" s="10">
        <f>MEDIAN(R14,V14,Z14,AD14)</f>
        <v>356539.85158000002</v>
      </c>
      <c r="AI14" s="10">
        <f>GEOMEAN(R14,V14,Z14,AD14)</f>
        <v>296755.53874500806</v>
      </c>
      <c r="AJ14" s="10">
        <f>HARMEAN(R14,V14,Z14,AD14)</f>
        <v>249733.35063757471</v>
      </c>
      <c r="AK14" s="10">
        <f t="shared" si="13"/>
        <v>249669.92579000001</v>
      </c>
      <c r="AL14" s="10">
        <f t="shared" si="14"/>
        <v>196266.67531878734</v>
      </c>
      <c r="AM14" s="10">
        <f>STDEVA(R14,V14,Z14,AD14)</f>
        <v>214320.34946499846</v>
      </c>
      <c r="AN14" s="26">
        <f t="shared" si="15"/>
        <v>0.61091270395311048</v>
      </c>
      <c r="AP14" s="66">
        <f>AJ14</f>
        <v>249733.35063757471</v>
      </c>
      <c r="AQ14" s="67" t="str">
        <f>AJ3</f>
        <v>MEDIA ARMONICA</v>
      </c>
      <c r="AR14" s="36"/>
      <c r="AS14" s="10">
        <v>254802</v>
      </c>
      <c r="AT14" s="9">
        <f t="shared" si="16"/>
        <v>12994.902</v>
      </c>
      <c r="AU14" s="10">
        <f t="shared" si="17"/>
        <v>267796.902</v>
      </c>
      <c r="AW14" s="10">
        <f>MIN(AU14,V14,Z14)</f>
        <v>142800</v>
      </c>
      <c r="AX14" s="10">
        <f>AVERAGE(AU14,V14,Z14)</f>
        <v>319332.30066666665</v>
      </c>
      <c r="AY14" s="10">
        <f>MEDIAN(AU14,V14,Z14)</f>
        <v>267796.902</v>
      </c>
      <c r="AZ14" s="10">
        <f>GEOMEAN(AU14,V14,Z14)</f>
        <v>275600.19236419414</v>
      </c>
      <c r="BA14" s="10">
        <f>HARMEAN(AU14,V14,Z14)</f>
        <v>238781.41344236027</v>
      </c>
      <c r="BB14" s="10">
        <f t="shared" si="18"/>
        <v>205298.451</v>
      </c>
      <c r="BC14" s="10">
        <f t="shared" si="19"/>
        <v>190790.70672118012</v>
      </c>
      <c r="BD14" s="10">
        <f>STDEVA(AU14,V14,Z14)</f>
        <v>207164.70014652397</v>
      </c>
      <c r="BE14" s="26">
        <f t="shared" si="20"/>
        <v>0.64874333011107377</v>
      </c>
      <c r="BG14" s="10">
        <f>AZ14</f>
        <v>275600.19236419414</v>
      </c>
      <c r="BH14" s="23"/>
    </row>
    <row r="15" spans="1:60" ht="29" x14ac:dyDescent="0.35">
      <c r="A15" s="4">
        <v>10</v>
      </c>
      <c r="B15" s="50"/>
      <c r="C15" s="5" t="s">
        <v>15</v>
      </c>
      <c r="D15" s="4">
        <v>1</v>
      </c>
      <c r="E15" s="12">
        <v>226100</v>
      </c>
      <c r="F15" s="10">
        <v>59500</v>
      </c>
      <c r="G15" s="10">
        <f t="shared" si="0"/>
        <v>3094</v>
      </c>
      <c r="H15" s="10">
        <f t="shared" si="1"/>
        <v>62594</v>
      </c>
      <c r="I15" s="10">
        <f t="shared" si="2"/>
        <v>3192.2939999999999</v>
      </c>
      <c r="J15" s="32">
        <f t="shared" si="3"/>
        <v>65786.293999999994</v>
      </c>
      <c r="L15" s="10">
        <v>260000</v>
      </c>
      <c r="M15" s="10">
        <v>254902</v>
      </c>
      <c r="N15" s="26">
        <f t="shared" si="4"/>
        <v>1.9607692307692309E-2</v>
      </c>
      <c r="O15" s="10">
        <v>184010.06</v>
      </c>
      <c r="P15" s="26">
        <f t="shared" si="5"/>
        <v>0.292269</v>
      </c>
      <c r="Q15" s="10">
        <f t="shared" si="6"/>
        <v>9384.5130599999993</v>
      </c>
      <c r="R15" s="32">
        <f t="shared" si="22"/>
        <v>193394.57306</v>
      </c>
      <c r="T15" s="10">
        <v>460000</v>
      </c>
      <c r="U15" s="10">
        <f t="shared" si="7"/>
        <v>87400</v>
      </c>
      <c r="V15" s="30">
        <f t="shared" si="8"/>
        <v>547400</v>
      </c>
      <c r="X15" s="10">
        <v>120000</v>
      </c>
      <c r="Y15" s="10">
        <f t="shared" si="9"/>
        <v>22800</v>
      </c>
      <c r="Z15" s="31">
        <f t="shared" si="10"/>
        <v>142800</v>
      </c>
      <c r="AB15" s="10">
        <v>440000</v>
      </c>
      <c r="AC15" s="10">
        <f t="shared" si="11"/>
        <v>83600</v>
      </c>
      <c r="AD15" s="64">
        <f t="shared" si="12"/>
        <v>523600</v>
      </c>
      <c r="AF15" s="10">
        <f>MIN(R15,V15,Z15,AD15)</f>
        <v>142800</v>
      </c>
      <c r="AG15" s="10">
        <f>AVERAGE(R15,V15,Z15,AD15)</f>
        <v>351798.64326499996</v>
      </c>
      <c r="AH15" s="10">
        <f>MEDIAN(R15,V15,Z15,AD15)</f>
        <v>358497.28653000004</v>
      </c>
      <c r="AI15" s="10">
        <f>GEOMEAN(R15,V15,Z15,AD15)</f>
        <v>298276.63182393502</v>
      </c>
      <c r="AJ15" s="10">
        <f>HARMEAN(R15,V15,Z15,AD15)</f>
        <v>251410.26122776783</v>
      </c>
      <c r="AK15" s="10">
        <f t="shared" si="13"/>
        <v>250648.64326500002</v>
      </c>
      <c r="AL15" s="10">
        <f t="shared" si="14"/>
        <v>197105.1306138839</v>
      </c>
      <c r="AM15" s="10">
        <f>STDEVA(R15,V15,Z15,AD15)</f>
        <v>213344.69704891575</v>
      </c>
      <c r="AN15" s="26">
        <f t="shared" si="15"/>
        <v>0.60643979484653454</v>
      </c>
      <c r="AP15" s="66">
        <f t="shared" ref="AP15:AP16" si="23">AJ15</f>
        <v>251410.26122776783</v>
      </c>
      <c r="AQ15" s="20" t="str">
        <f>AJ3</f>
        <v>MEDIA ARMONICA</v>
      </c>
      <c r="AR15" s="23"/>
      <c r="AS15" s="10">
        <v>260000</v>
      </c>
      <c r="AT15" s="9">
        <f t="shared" si="16"/>
        <v>13260</v>
      </c>
      <c r="AU15" s="10">
        <f t="shared" si="17"/>
        <v>273260</v>
      </c>
      <c r="AW15" s="10">
        <f>MIN(AU15,V15,Z15)</f>
        <v>142800</v>
      </c>
      <c r="AX15" s="10">
        <f>AVERAGE(AU15,V15,Z15)</f>
        <v>321153.33333333331</v>
      </c>
      <c r="AY15" s="10">
        <f>MEDIAN(AU15,V15,Z15)</f>
        <v>273260</v>
      </c>
      <c r="AZ15" s="10">
        <f>GEOMEAN(AU15,V15,Z15)</f>
        <v>277461.68635749345</v>
      </c>
      <c r="BA15" s="10">
        <f>HARMEAN(AU15,V15,Z15)</f>
        <v>240208.74694663368</v>
      </c>
      <c r="BB15" s="10">
        <f t="shared" si="18"/>
        <v>208030</v>
      </c>
      <c r="BC15" s="10">
        <f t="shared" si="19"/>
        <v>191504.37347331684</v>
      </c>
      <c r="BD15" s="10">
        <f>STDEVA(AU15,V15,Z15)</f>
        <v>206508.15609397451</v>
      </c>
      <c r="BE15" s="26">
        <f t="shared" si="20"/>
        <v>0.64302043497594463</v>
      </c>
      <c r="BG15" s="10">
        <f t="shared" ref="BG15:BG16" si="24">AZ15</f>
        <v>277461.68635749345</v>
      </c>
      <c r="BH15" s="23"/>
    </row>
    <row r="16" spans="1:60" x14ac:dyDescent="0.35">
      <c r="A16" s="4">
        <v>11</v>
      </c>
      <c r="B16" s="50"/>
      <c r="C16" s="5" t="s">
        <v>16</v>
      </c>
      <c r="D16" s="4">
        <v>1</v>
      </c>
      <c r="E16" s="12">
        <v>226100</v>
      </c>
      <c r="F16" s="10">
        <v>59500</v>
      </c>
      <c r="G16" s="10">
        <f t="shared" si="0"/>
        <v>3094</v>
      </c>
      <c r="H16" s="10">
        <f t="shared" si="1"/>
        <v>62594</v>
      </c>
      <c r="I16" s="10">
        <f t="shared" si="2"/>
        <v>3192.2939999999999</v>
      </c>
      <c r="J16" s="32">
        <f t="shared" si="3"/>
        <v>65786.293999999994</v>
      </c>
      <c r="L16" s="10">
        <v>254802</v>
      </c>
      <c r="M16" s="10">
        <v>249806</v>
      </c>
      <c r="N16" s="26">
        <f t="shared" si="4"/>
        <v>1.9607381417728276E-2</v>
      </c>
      <c r="O16" s="10">
        <v>180285.16</v>
      </c>
      <c r="P16" s="26">
        <f t="shared" si="5"/>
        <v>0.29244998076938172</v>
      </c>
      <c r="Q16" s="10">
        <f t="shared" si="6"/>
        <v>9194.5431599999993</v>
      </c>
      <c r="R16" s="32">
        <f t="shared" si="22"/>
        <v>189479.70316</v>
      </c>
      <c r="T16" s="10">
        <v>460000</v>
      </c>
      <c r="U16" s="10">
        <f t="shared" si="7"/>
        <v>87400</v>
      </c>
      <c r="V16" s="30">
        <f t="shared" si="8"/>
        <v>547400</v>
      </c>
      <c r="X16" s="10">
        <v>120000</v>
      </c>
      <c r="Y16" s="10">
        <f t="shared" si="9"/>
        <v>22800</v>
      </c>
      <c r="Z16" s="31">
        <f t="shared" si="10"/>
        <v>142800</v>
      </c>
      <c r="AB16" s="10">
        <v>440000</v>
      </c>
      <c r="AC16" s="10">
        <f t="shared" si="11"/>
        <v>83600</v>
      </c>
      <c r="AD16" s="64">
        <f t="shared" si="12"/>
        <v>523600</v>
      </c>
      <c r="AF16" s="10">
        <f>MIN(R16,V16,Z16,AD16)</f>
        <v>142800</v>
      </c>
      <c r="AG16" s="10">
        <f>AVERAGE(R16,V16,Z16,AD16)</f>
        <v>350819.92579000001</v>
      </c>
      <c r="AH16" s="10">
        <f>MEDIAN(R16,V16,Z16,AD16)</f>
        <v>356539.85158000002</v>
      </c>
      <c r="AI16" s="10">
        <f>GEOMEAN(R16,V16,Z16,AD16)</f>
        <v>296755.53874500806</v>
      </c>
      <c r="AJ16" s="10">
        <f>HARMEAN(R16,V16,Z16,AD16)</f>
        <v>249733.35063757471</v>
      </c>
      <c r="AK16" s="10">
        <f t="shared" si="13"/>
        <v>249669.92579000001</v>
      </c>
      <c r="AL16" s="10">
        <f t="shared" si="14"/>
        <v>196266.67531878734</v>
      </c>
      <c r="AM16" s="10">
        <f>STDEVA(R16,V16,Z16,AD16)</f>
        <v>214320.34946499846</v>
      </c>
      <c r="AN16" s="26">
        <f t="shared" si="15"/>
        <v>0.61091270395311048</v>
      </c>
      <c r="AP16" s="66">
        <f t="shared" si="23"/>
        <v>249733.35063757471</v>
      </c>
      <c r="AQ16" s="67" t="str">
        <f>AJ3</f>
        <v>MEDIA ARMONICA</v>
      </c>
      <c r="AR16" s="36"/>
      <c r="AS16" s="10">
        <v>254802</v>
      </c>
      <c r="AT16" s="9">
        <f t="shared" si="16"/>
        <v>12994.902</v>
      </c>
      <c r="AU16" s="10">
        <f t="shared" si="17"/>
        <v>267796.902</v>
      </c>
      <c r="AW16" s="10">
        <f>MIN(AU16,V16,Z16)</f>
        <v>142800</v>
      </c>
      <c r="AX16" s="10">
        <f>AVERAGE(AU16,V16,Z16)</f>
        <v>319332.30066666665</v>
      </c>
      <c r="AY16" s="10">
        <f>MEDIAN(AU16,V16,Z16)</f>
        <v>267796.902</v>
      </c>
      <c r="AZ16" s="10">
        <f>GEOMEAN(AU16,V16,Z16)</f>
        <v>275600.19236419414</v>
      </c>
      <c r="BA16" s="10">
        <f>HARMEAN(AU16,V16,Z16)</f>
        <v>238781.41344236027</v>
      </c>
      <c r="BB16" s="10">
        <f t="shared" si="18"/>
        <v>205298.451</v>
      </c>
      <c r="BC16" s="10">
        <f t="shared" si="19"/>
        <v>190790.70672118012</v>
      </c>
      <c r="BD16" s="10">
        <f>STDEVA(AU16,V16,Z16)</f>
        <v>207164.70014652397</v>
      </c>
      <c r="BE16" s="26">
        <f t="shared" si="20"/>
        <v>0.64874333011107377</v>
      </c>
      <c r="BG16" s="10">
        <f t="shared" si="24"/>
        <v>275600.19236419414</v>
      </c>
      <c r="BH16" s="23"/>
    </row>
    <row r="17" spans="1:60" ht="29" x14ac:dyDescent="0.35">
      <c r="A17" s="4">
        <v>12</v>
      </c>
      <c r="B17" s="50"/>
      <c r="C17" s="5" t="s">
        <v>17</v>
      </c>
      <c r="D17" s="4">
        <v>1</v>
      </c>
      <c r="E17" s="12">
        <v>202300</v>
      </c>
      <c r="F17" s="10">
        <v>71400</v>
      </c>
      <c r="G17" s="10">
        <f t="shared" si="0"/>
        <v>3712.7999999999997</v>
      </c>
      <c r="H17" s="10">
        <f t="shared" si="1"/>
        <v>75112.800000000003</v>
      </c>
      <c r="I17" s="10">
        <f t="shared" si="2"/>
        <v>3830.7527999999998</v>
      </c>
      <c r="J17" s="32">
        <f t="shared" si="3"/>
        <v>78943.552800000005</v>
      </c>
      <c r="L17" s="10">
        <v>263747</v>
      </c>
      <c r="M17" s="10">
        <v>258575</v>
      </c>
      <c r="N17" s="26">
        <f t="shared" si="4"/>
        <v>1.9609701721725745E-2</v>
      </c>
      <c r="O17" s="10">
        <v>186245</v>
      </c>
      <c r="P17" s="26">
        <f t="shared" si="5"/>
        <v>0.29384978786488569</v>
      </c>
      <c r="Q17" s="10">
        <f t="shared" si="6"/>
        <v>9498.494999999999</v>
      </c>
      <c r="R17" s="32">
        <f t="shared" si="22"/>
        <v>195743.495</v>
      </c>
      <c r="T17" s="10">
        <v>270000</v>
      </c>
      <c r="U17" s="10">
        <f t="shared" si="7"/>
        <v>51300</v>
      </c>
      <c r="V17" s="30">
        <f t="shared" si="8"/>
        <v>321300</v>
      </c>
      <c r="X17" s="10">
        <v>160000</v>
      </c>
      <c r="Y17" s="10">
        <f t="shared" si="9"/>
        <v>30400</v>
      </c>
      <c r="Z17" s="31">
        <f t="shared" si="10"/>
        <v>190400</v>
      </c>
      <c r="AB17" s="10">
        <v>240000</v>
      </c>
      <c r="AC17" s="10">
        <f t="shared" si="11"/>
        <v>45600</v>
      </c>
      <c r="AD17" s="64">
        <f t="shared" si="12"/>
        <v>285600</v>
      </c>
      <c r="AF17" s="10">
        <f>MIN(R17,V17,Z17,AD17)</f>
        <v>190400</v>
      </c>
      <c r="AG17" s="10">
        <f>AVERAGE(R17,V17,Z17,AD17)</f>
        <v>248260.87375</v>
      </c>
      <c r="AH17" s="10">
        <f>MEDIAN(R17,V17,Z17,AD17)</f>
        <v>240671.7475</v>
      </c>
      <c r="AI17" s="10">
        <f>GEOMEAN(R17,V17,Z17,AD17)</f>
        <v>241827.56491998248</v>
      </c>
      <c r="AJ17" s="10">
        <f>HARMEAN(R17,V17,Z17,AD17)</f>
        <v>235646.42213748375</v>
      </c>
      <c r="AK17" s="10">
        <f t="shared" si="13"/>
        <v>215535.87375</v>
      </c>
      <c r="AL17" s="10">
        <f t="shared" si="14"/>
        <v>213023.21106874186</v>
      </c>
      <c r="AM17" s="10">
        <f>STDEVA(R17,V17,Z17,AD17)</f>
        <v>65408.664294473165</v>
      </c>
      <c r="AN17" s="26">
        <f t="shared" si="15"/>
        <v>0.26346746994993675</v>
      </c>
      <c r="AP17" s="66">
        <f>AK17</f>
        <v>215535.87375</v>
      </c>
      <c r="AQ17" s="8" t="str">
        <f>AK3</f>
        <v>PROMEDIO ENTRE MENOR VALOR Y  MEDIANA</v>
      </c>
      <c r="AS17" s="10">
        <v>263747</v>
      </c>
      <c r="AT17" s="9">
        <f t="shared" si="16"/>
        <v>13451.097</v>
      </c>
      <c r="AU17" s="10">
        <f t="shared" si="17"/>
        <v>277198.09700000001</v>
      </c>
      <c r="AW17" s="10">
        <f>MIN(AU17,V17,Z17)</f>
        <v>190400</v>
      </c>
      <c r="AX17" s="10">
        <f>AVERAGE(AU17,V17,Z17)</f>
        <v>262966.03233333334</v>
      </c>
      <c r="AY17" s="10">
        <f>MEDIAN(AU17,V17,Z17)</f>
        <v>277198.09700000001</v>
      </c>
      <c r="AZ17" s="10">
        <f>GEOMEAN(AU17,V17,Z17)</f>
        <v>256914.90734139399</v>
      </c>
      <c r="BA17" s="10">
        <f>HARMEAN(AU17,V17,Z17)</f>
        <v>250585.00599594705</v>
      </c>
      <c r="BB17" s="10">
        <f t="shared" si="18"/>
        <v>233799.0485</v>
      </c>
      <c r="BC17" s="10">
        <f t="shared" si="19"/>
        <v>220492.50299797353</v>
      </c>
      <c r="BD17" s="10">
        <f>STDEVA(AU17,V17,Z17)</f>
        <v>66600.422284750646</v>
      </c>
      <c r="BE17" s="26">
        <f t="shared" si="20"/>
        <v>0.25326625531744934</v>
      </c>
      <c r="BG17" s="10">
        <f>BB17</f>
        <v>233799.0485</v>
      </c>
      <c r="BH17" s="23"/>
    </row>
    <row r="18" spans="1:60" ht="29" x14ac:dyDescent="0.35">
      <c r="A18" s="4">
        <v>13</v>
      </c>
      <c r="B18" s="50"/>
      <c r="C18" s="5" t="s">
        <v>18</v>
      </c>
      <c r="D18" s="4">
        <v>1</v>
      </c>
      <c r="E18" s="12">
        <v>380800</v>
      </c>
      <c r="F18" s="10">
        <v>83300</v>
      </c>
      <c r="G18" s="10">
        <f t="shared" si="0"/>
        <v>4331.5999999999995</v>
      </c>
      <c r="H18" s="10">
        <f t="shared" si="1"/>
        <v>87631.6</v>
      </c>
      <c r="I18" s="10">
        <f t="shared" si="2"/>
        <v>4469.2115999999996</v>
      </c>
      <c r="J18" s="32">
        <f t="shared" si="3"/>
        <v>92100.811600000001</v>
      </c>
      <c r="L18" s="10">
        <v>287418</v>
      </c>
      <c r="M18" s="10">
        <v>281782</v>
      </c>
      <c r="N18" s="26">
        <f t="shared" si="4"/>
        <v>1.960907110897717E-2</v>
      </c>
      <c r="O18" s="10">
        <v>203379.54</v>
      </c>
      <c r="P18" s="26">
        <f t="shared" si="5"/>
        <v>0.29239108197816416</v>
      </c>
      <c r="Q18" s="10">
        <f t="shared" si="6"/>
        <v>10372.356539999999</v>
      </c>
      <c r="R18" s="32">
        <f t="shared" si="22"/>
        <v>213751.89654000002</v>
      </c>
      <c r="T18" s="10">
        <v>270000</v>
      </c>
      <c r="U18" s="10">
        <f t="shared" si="7"/>
        <v>51300</v>
      </c>
      <c r="V18" s="30">
        <f t="shared" si="8"/>
        <v>321300</v>
      </c>
      <c r="X18" s="10">
        <v>150000</v>
      </c>
      <c r="Y18" s="10">
        <f t="shared" si="9"/>
        <v>28500</v>
      </c>
      <c r="Z18" s="31">
        <f t="shared" si="10"/>
        <v>178500</v>
      </c>
      <c r="AB18" s="10">
        <v>240000</v>
      </c>
      <c r="AC18" s="10">
        <f t="shared" si="11"/>
        <v>45600</v>
      </c>
      <c r="AD18" s="64">
        <f t="shared" si="12"/>
        <v>285600</v>
      </c>
      <c r="AF18" s="10">
        <f>MIN(R18,V18,Z18,AD18)</f>
        <v>178500</v>
      </c>
      <c r="AG18" s="10">
        <f>AVERAGE(R18,V18,Z18,AD18)</f>
        <v>249787.974135</v>
      </c>
      <c r="AH18" s="10">
        <f>MEDIAN(R18,V18,Z18,AD18)</f>
        <v>249675.94826999999</v>
      </c>
      <c r="AI18" s="10">
        <f>GEOMEAN(R18,V18,Z18,AD18)</f>
        <v>243250.80236277037</v>
      </c>
      <c r="AJ18" s="10">
        <f>HARMEAN(R18,V18,Z18,AD18)</f>
        <v>236765.98629952385</v>
      </c>
      <c r="AK18" s="10">
        <f t="shared" si="13"/>
        <v>214087.974135</v>
      </c>
      <c r="AL18" s="10">
        <f t="shared" si="14"/>
        <v>207632.99314976193</v>
      </c>
      <c r="AM18" s="10">
        <f>STDEVA(R18,V18,Z18,AD18)</f>
        <v>65261.129790448133</v>
      </c>
      <c r="AN18" s="26">
        <f t="shared" si="15"/>
        <v>0.26126609984505184</v>
      </c>
      <c r="AP18" s="66">
        <f>AK18</f>
        <v>214087.974135</v>
      </c>
      <c r="AQ18" s="8" t="str">
        <f>AK3</f>
        <v>PROMEDIO ENTRE MENOR VALOR Y  MEDIANA</v>
      </c>
      <c r="AS18" s="10">
        <v>287418</v>
      </c>
      <c r="AT18" s="9">
        <f t="shared" si="16"/>
        <v>14658.317999999999</v>
      </c>
      <c r="AU18" s="10">
        <f t="shared" si="17"/>
        <v>302076.31799999997</v>
      </c>
      <c r="AW18" s="10">
        <f>MIN(AU18,V18,Z18)</f>
        <v>178500</v>
      </c>
      <c r="AX18" s="10">
        <f>AVERAGE(AU18,V18,Z18)</f>
        <v>267292.10599999997</v>
      </c>
      <c r="AY18" s="10">
        <f>MEDIAN(AU18,V18,Z18)</f>
        <v>302076.31799999997</v>
      </c>
      <c r="AZ18" s="10">
        <f>GEOMEAN(AU18,V18,Z18)</f>
        <v>258754.87555673553</v>
      </c>
      <c r="BA18" s="10">
        <f>HARMEAN(AU18,V18,Z18)</f>
        <v>249479.86242917605</v>
      </c>
      <c r="BB18" s="10">
        <f t="shared" si="18"/>
        <v>240288.15899999999</v>
      </c>
      <c r="BC18" s="10">
        <f t="shared" si="19"/>
        <v>213989.93121458802</v>
      </c>
      <c r="BD18" s="10">
        <f>STDEVA(AU18,V18,Z18)</f>
        <v>77494.619512232603</v>
      </c>
      <c r="BE18" s="26">
        <f t="shared" si="20"/>
        <v>0.28992483418957615</v>
      </c>
      <c r="BG18" s="10">
        <f t="shared" ref="BG18:BG19" si="25">BB18</f>
        <v>240288.15899999999</v>
      </c>
      <c r="BH18" s="23"/>
    </row>
    <row r="19" spans="1:60" ht="29" x14ac:dyDescent="0.35">
      <c r="A19" s="4">
        <v>14</v>
      </c>
      <c r="B19" s="50"/>
      <c r="C19" s="5" t="s">
        <v>19</v>
      </c>
      <c r="D19" s="4">
        <v>1</v>
      </c>
      <c r="E19" s="12">
        <v>297500</v>
      </c>
      <c r="F19" s="10">
        <v>71400</v>
      </c>
      <c r="G19" s="10">
        <f t="shared" si="0"/>
        <v>3712.7999999999997</v>
      </c>
      <c r="H19" s="10">
        <f t="shared" si="1"/>
        <v>75112.800000000003</v>
      </c>
      <c r="I19" s="10">
        <f t="shared" si="2"/>
        <v>3830.7527999999998</v>
      </c>
      <c r="J19" s="32">
        <f t="shared" si="3"/>
        <v>78943.552800000005</v>
      </c>
      <c r="L19" s="10">
        <v>280000</v>
      </c>
      <c r="M19" s="10">
        <v>274510</v>
      </c>
      <c r="N19" s="26">
        <f t="shared" si="4"/>
        <v>1.9607142857142858E-2</v>
      </c>
      <c r="O19" s="10">
        <v>198164.68</v>
      </c>
      <c r="P19" s="26">
        <f t="shared" si="5"/>
        <v>0.292269</v>
      </c>
      <c r="Q19" s="10">
        <f t="shared" si="6"/>
        <v>10106.398679999998</v>
      </c>
      <c r="R19" s="32">
        <f t="shared" si="22"/>
        <v>208271.07867999998</v>
      </c>
      <c r="T19" s="10">
        <v>390000</v>
      </c>
      <c r="U19" s="10">
        <f t="shared" si="7"/>
        <v>74100</v>
      </c>
      <c r="V19" s="30">
        <f t="shared" si="8"/>
        <v>464100</v>
      </c>
      <c r="X19" s="10">
        <v>280000</v>
      </c>
      <c r="Y19" s="10">
        <f t="shared" si="9"/>
        <v>53200</v>
      </c>
      <c r="Z19" s="31">
        <f t="shared" si="10"/>
        <v>333200</v>
      </c>
      <c r="AB19" s="10">
        <v>350000</v>
      </c>
      <c r="AC19" s="10">
        <f t="shared" si="11"/>
        <v>66500</v>
      </c>
      <c r="AD19" s="64">
        <f t="shared" si="12"/>
        <v>416500</v>
      </c>
      <c r="AF19" s="10">
        <f>MIN(R19,V19,Z19,AD19)</f>
        <v>208271.07867999998</v>
      </c>
      <c r="AG19" s="10">
        <f>AVERAGE(R19,V19,Z19,AD19)</f>
        <v>355517.76967000001</v>
      </c>
      <c r="AH19" s="10">
        <f>MEDIAN(R19,V19,Z19,AD19)</f>
        <v>374850</v>
      </c>
      <c r="AI19" s="10">
        <f>GEOMEAN(R19,V19,Z19,AD19)</f>
        <v>340322.0850121759</v>
      </c>
      <c r="AJ19" s="10">
        <f>HARMEAN(R19,V19,Z19,AD19)</f>
        <v>323669.0167540565</v>
      </c>
      <c r="AK19" s="10">
        <f t="shared" si="13"/>
        <v>291560.53934000002</v>
      </c>
      <c r="AL19" s="10">
        <f t="shared" si="14"/>
        <v>265970.04771702824</v>
      </c>
      <c r="AM19" s="10">
        <f>STDEVA(R19,V19,Z19,AD19)</f>
        <v>112084.20050718723</v>
      </c>
      <c r="AN19" s="26">
        <f t="shared" si="15"/>
        <v>0.31527031858696242</v>
      </c>
      <c r="AP19" s="66">
        <f>AL19</f>
        <v>265970.04771702824</v>
      </c>
      <c r="AQ19" s="8" t="str">
        <f>AL3</f>
        <v>PROMEDIO ENTRE MENOR VALOR Y  MEDIA ARMONICA</v>
      </c>
      <c r="AS19" s="10">
        <v>280000</v>
      </c>
      <c r="AT19" s="9">
        <f t="shared" si="16"/>
        <v>14279.999999999998</v>
      </c>
      <c r="AU19" s="10">
        <f t="shared" si="17"/>
        <v>294280</v>
      </c>
      <c r="AW19" s="10">
        <f>MIN(AU19,V19,Z19)</f>
        <v>294280</v>
      </c>
      <c r="AX19" s="10">
        <f>AVERAGE(AU19,V19,Z19)</f>
        <v>363860</v>
      </c>
      <c r="AY19" s="10">
        <f>MEDIAN(AU19,V19,Z19)</f>
        <v>333200</v>
      </c>
      <c r="AZ19" s="10">
        <f>GEOMEAN(AU19,V19,Z19)</f>
        <v>357019.91000070353</v>
      </c>
      <c r="BA19" s="10">
        <f>HARMEAN(AU19,V19,Z19)</f>
        <v>350711.7738194082</v>
      </c>
      <c r="BB19" s="10">
        <f t="shared" si="18"/>
        <v>313740</v>
      </c>
      <c r="BC19" s="10">
        <f t="shared" si="19"/>
        <v>322495.88690970407</v>
      </c>
      <c r="BD19" s="10">
        <f>STDEVA(AU19,V19,Z19)</f>
        <v>88964.795284426975</v>
      </c>
      <c r="BE19" s="26">
        <f t="shared" si="20"/>
        <v>0.24450281779922767</v>
      </c>
      <c r="BG19" s="10">
        <f t="shared" si="25"/>
        <v>313740</v>
      </c>
      <c r="BH19" s="23"/>
    </row>
    <row r="20" spans="1:60" ht="29" x14ac:dyDescent="0.35">
      <c r="A20" s="4">
        <v>15</v>
      </c>
      <c r="B20" s="50"/>
      <c r="C20" s="5" t="s">
        <v>20</v>
      </c>
      <c r="D20" s="4">
        <v>1</v>
      </c>
      <c r="E20" s="12"/>
      <c r="F20" s="10"/>
      <c r="G20" s="10">
        <f t="shared" si="0"/>
        <v>0</v>
      </c>
      <c r="H20" s="10">
        <f t="shared" si="1"/>
        <v>0</v>
      </c>
      <c r="I20" s="10">
        <f t="shared" si="2"/>
        <v>0</v>
      </c>
      <c r="J20" s="32">
        <f t="shared" si="3"/>
        <v>0</v>
      </c>
      <c r="L20" s="10">
        <v>290000</v>
      </c>
      <c r="M20" s="10">
        <v>284314</v>
      </c>
      <c r="N20" s="26">
        <f t="shared" si="4"/>
        <v>1.9606896551724137E-2</v>
      </c>
      <c r="O20" s="10">
        <v>204869.5</v>
      </c>
      <c r="P20" s="26">
        <f t="shared" si="5"/>
        <v>0.29355344827586205</v>
      </c>
      <c r="Q20" s="10">
        <f t="shared" si="6"/>
        <v>10448.344499999999</v>
      </c>
      <c r="R20" s="32">
        <f t="shared" si="22"/>
        <v>215317.84450000001</v>
      </c>
      <c r="T20" s="10">
        <v>290000</v>
      </c>
      <c r="U20" s="10">
        <f t="shared" si="7"/>
        <v>55100</v>
      </c>
      <c r="V20" s="30">
        <f t="shared" si="8"/>
        <v>345100</v>
      </c>
      <c r="X20" s="10">
        <v>240000</v>
      </c>
      <c r="Y20" s="10">
        <f t="shared" si="9"/>
        <v>45600</v>
      </c>
      <c r="Z20" s="31">
        <f t="shared" si="10"/>
        <v>285600</v>
      </c>
      <c r="AB20" s="10">
        <v>280000</v>
      </c>
      <c r="AC20" s="10">
        <f t="shared" si="11"/>
        <v>53200</v>
      </c>
      <c r="AD20" s="64">
        <f t="shared" si="12"/>
        <v>333200</v>
      </c>
      <c r="AF20" s="10">
        <f>MIN(R20,V20,Z20,AD20)</f>
        <v>215317.84450000001</v>
      </c>
      <c r="AG20" s="10">
        <f>AVERAGE(R20,V20,Z20,AD20)</f>
        <v>294804.46112500003</v>
      </c>
      <c r="AH20" s="10">
        <f>MEDIAN(R20,V20,Z20,AD20)</f>
        <v>309400</v>
      </c>
      <c r="AI20" s="10">
        <f>GEOMEAN(R20,V20,Z20,AD20)</f>
        <v>289982.67025562678</v>
      </c>
      <c r="AJ20" s="10">
        <f>HARMEAN(R20,V20,Z20,AD20)</f>
        <v>284806.79444429959</v>
      </c>
      <c r="AK20" s="10">
        <f t="shared" si="13"/>
        <v>262358.92225</v>
      </c>
      <c r="AL20" s="10">
        <f t="shared" si="14"/>
        <v>250062.3194721498</v>
      </c>
      <c r="AM20" s="10">
        <f>STDEVA(R20,V20,Z20,AD20)</f>
        <v>58897.376747807648</v>
      </c>
      <c r="AN20" s="26">
        <f t="shared" si="15"/>
        <v>0.19978455048831359</v>
      </c>
      <c r="AP20" s="66">
        <f>AF20</f>
        <v>215317.84450000001</v>
      </c>
      <c r="AQ20" s="20" t="str">
        <f>AF3</f>
        <v xml:space="preserve">MENOR VALOR </v>
      </c>
      <c r="AR20" s="23"/>
      <c r="AS20" s="10">
        <v>290000</v>
      </c>
      <c r="AT20" s="9">
        <f t="shared" si="16"/>
        <v>14789.999999999998</v>
      </c>
      <c r="AU20" s="10">
        <f t="shared" si="17"/>
        <v>304790</v>
      </c>
      <c r="AW20" s="10">
        <f>MIN(AU20,V20,Z20)</f>
        <v>285600</v>
      </c>
      <c r="AX20" s="10">
        <f>AVERAGE(AU20,V20,Z20)</f>
        <v>311830</v>
      </c>
      <c r="AY20" s="10">
        <f>MEDIAN(AU20,V20,Z20)</f>
        <v>304790</v>
      </c>
      <c r="AZ20" s="10">
        <f>GEOMEAN(AU20,V20,Z20)</f>
        <v>310862.23045756365</v>
      </c>
      <c r="BA20" s="10">
        <f>HARMEAN(AU20,V20,Z20)</f>
        <v>309915.46942311572</v>
      </c>
      <c r="BB20" s="10">
        <f t="shared" si="18"/>
        <v>295195</v>
      </c>
      <c r="BC20" s="10">
        <f t="shared" si="19"/>
        <v>297757.73471155786</v>
      </c>
      <c r="BD20" s="10">
        <f>STDEVA(AU20,V20,Z20)</f>
        <v>30368.300907360623</v>
      </c>
      <c r="BE20" s="26">
        <f t="shared" si="20"/>
        <v>9.7387361406409328E-2</v>
      </c>
      <c r="BG20" s="10">
        <f>AW20</f>
        <v>285600</v>
      </c>
      <c r="BH20" s="23"/>
    </row>
    <row r="21" spans="1:60" x14ac:dyDescent="0.35">
      <c r="A21" s="4">
        <v>16</v>
      </c>
      <c r="B21" s="50"/>
      <c r="C21" s="5" t="s">
        <v>21</v>
      </c>
      <c r="D21" s="4">
        <v>1</v>
      </c>
      <c r="E21" s="12"/>
      <c r="F21" s="10"/>
      <c r="G21" s="10">
        <f t="shared" si="0"/>
        <v>0</v>
      </c>
      <c r="H21" s="10">
        <f t="shared" si="1"/>
        <v>0</v>
      </c>
      <c r="I21" s="10">
        <f t="shared" si="2"/>
        <v>0</v>
      </c>
      <c r="J21" s="32">
        <f t="shared" si="3"/>
        <v>0</v>
      </c>
      <c r="L21" s="10">
        <v>40061</v>
      </c>
      <c r="M21" s="10">
        <v>39275</v>
      </c>
      <c r="N21" s="26">
        <f t="shared" si="4"/>
        <v>1.9620079378947105E-2</v>
      </c>
      <c r="O21" s="10">
        <v>28309.24</v>
      </c>
      <c r="P21" s="26">
        <f t="shared" si="5"/>
        <v>0.29334664636429442</v>
      </c>
      <c r="Q21" s="10">
        <f t="shared" si="6"/>
        <v>1443.77124</v>
      </c>
      <c r="R21" s="32">
        <f t="shared" si="22"/>
        <v>29753.01124</v>
      </c>
      <c r="T21" s="10">
        <v>30000</v>
      </c>
      <c r="U21" s="10">
        <f t="shared" si="7"/>
        <v>5700</v>
      </c>
      <c r="V21" s="30">
        <f t="shared" si="8"/>
        <v>35700</v>
      </c>
      <c r="X21" s="10">
        <v>30000</v>
      </c>
      <c r="Y21" s="10">
        <f t="shared" si="9"/>
        <v>5700</v>
      </c>
      <c r="Z21" s="31">
        <f t="shared" si="10"/>
        <v>35700</v>
      </c>
      <c r="AB21" s="10">
        <v>27000</v>
      </c>
      <c r="AC21" s="10">
        <f t="shared" si="11"/>
        <v>5130</v>
      </c>
      <c r="AD21" s="64">
        <f t="shared" si="12"/>
        <v>32130</v>
      </c>
      <c r="AF21" s="10">
        <f>MIN(R21,V21,Z21,AD21)</f>
        <v>29753.01124</v>
      </c>
      <c r="AG21" s="10">
        <f>AVERAGE(R21,V21,Z21,AD21)</f>
        <v>33320.752809999998</v>
      </c>
      <c r="AH21" s="10">
        <f>MEDIAN(R21,V21,Z21,AD21)</f>
        <v>33915</v>
      </c>
      <c r="AI21" s="10">
        <f>GEOMEAN(R21,V21,Z21,AD21)</f>
        <v>33223.434120409998</v>
      </c>
      <c r="AJ21" s="10">
        <f>HARMEAN(R21,V21,Z21,AD21)</f>
        <v>33124.644503613941</v>
      </c>
      <c r="AK21" s="10">
        <f t="shared" si="13"/>
        <v>31834.00562</v>
      </c>
      <c r="AL21" s="10">
        <f t="shared" si="14"/>
        <v>31438.827871806971</v>
      </c>
      <c r="AM21" s="10">
        <f>STDEVA(R21,V21,Z21,AD21)</f>
        <v>2913.6635899999824</v>
      </c>
      <c r="AN21" s="26">
        <f t="shared" si="15"/>
        <v>8.7442910027097392E-2</v>
      </c>
      <c r="AP21" s="66">
        <f>AF21</f>
        <v>29753.01124</v>
      </c>
      <c r="AQ21" s="67" t="str">
        <f>AF3</f>
        <v xml:space="preserve">MENOR VALOR </v>
      </c>
      <c r="AR21" s="36"/>
      <c r="AS21" s="10">
        <v>40061</v>
      </c>
      <c r="AT21" s="9">
        <f t="shared" si="16"/>
        <v>2043.1109999999999</v>
      </c>
      <c r="AU21" s="10">
        <f t="shared" si="17"/>
        <v>42104.110999999997</v>
      </c>
      <c r="AW21" s="10">
        <f>MIN(AU21,V21,Z21)</f>
        <v>35700</v>
      </c>
      <c r="AX21" s="10">
        <f>AVERAGE(AU21,V21,Z21)</f>
        <v>37834.703666666668</v>
      </c>
      <c r="AY21" s="10">
        <f>MEDIAN(AU21,V21,Z21)</f>
        <v>35700</v>
      </c>
      <c r="AZ21" s="10">
        <f>GEOMEAN(AU21,V21,Z21)</f>
        <v>37718.433252530187</v>
      </c>
      <c r="BA21" s="10">
        <f>HARMEAN(AU21,V21,Z21)</f>
        <v>37606.681284124119</v>
      </c>
      <c r="BB21" s="10">
        <f t="shared" si="18"/>
        <v>35700</v>
      </c>
      <c r="BC21" s="10">
        <f t="shared" si="19"/>
        <v>36653.340642062059</v>
      </c>
      <c r="BD21" s="10">
        <f>STDEVA(AU21,V21,Z21)</f>
        <v>3697.4152097702422</v>
      </c>
      <c r="BE21" s="26">
        <f t="shared" si="20"/>
        <v>9.7725496738269912E-2</v>
      </c>
      <c r="BG21" s="10">
        <f>AW21</f>
        <v>35700</v>
      </c>
      <c r="BH21" s="23"/>
    </row>
    <row r="22" spans="1:60" x14ac:dyDescent="0.35">
      <c r="A22" s="4">
        <v>17</v>
      </c>
      <c r="B22" s="50" t="s">
        <v>22</v>
      </c>
      <c r="C22" s="5" t="s">
        <v>23</v>
      </c>
      <c r="D22" s="4">
        <v>1</v>
      </c>
      <c r="E22" s="12">
        <v>178500</v>
      </c>
      <c r="F22" s="10">
        <v>166600</v>
      </c>
      <c r="G22" s="10">
        <f t="shared" si="0"/>
        <v>8663.1999999999989</v>
      </c>
      <c r="H22" s="10">
        <f t="shared" si="1"/>
        <v>175263.2</v>
      </c>
      <c r="I22" s="10">
        <f t="shared" si="2"/>
        <v>8938.4231999999993</v>
      </c>
      <c r="J22" s="32">
        <f t="shared" si="3"/>
        <v>184201.6232</v>
      </c>
      <c r="L22" s="10">
        <v>214044</v>
      </c>
      <c r="M22" s="10">
        <v>209847</v>
      </c>
      <c r="N22" s="26">
        <f t="shared" si="4"/>
        <v>1.9608117957055558E-2</v>
      </c>
      <c r="O22" s="10">
        <v>151230.94</v>
      </c>
      <c r="P22" s="26">
        <f t="shared" si="5"/>
        <v>0.29345863467324473</v>
      </c>
      <c r="Q22" s="10">
        <f t="shared" si="6"/>
        <v>7712.7779399999999</v>
      </c>
      <c r="R22" s="32">
        <f t="shared" si="22"/>
        <v>158943.71794</v>
      </c>
      <c r="T22" s="10">
        <v>230000</v>
      </c>
      <c r="U22" s="10">
        <f t="shared" si="7"/>
        <v>43700</v>
      </c>
      <c r="V22" s="30">
        <f t="shared" si="8"/>
        <v>273700</v>
      </c>
      <c r="X22" s="10">
        <v>140000</v>
      </c>
      <c r="Y22" s="10">
        <f t="shared" si="9"/>
        <v>26600</v>
      </c>
      <c r="Z22" s="31">
        <f t="shared" si="10"/>
        <v>166600</v>
      </c>
      <c r="AB22" s="10">
        <v>200000</v>
      </c>
      <c r="AC22" s="10">
        <f t="shared" si="11"/>
        <v>38000</v>
      </c>
      <c r="AD22" s="64">
        <f t="shared" si="12"/>
        <v>238000</v>
      </c>
      <c r="AF22" s="10">
        <f>MIN(R22,V22,Z22,AD22)</f>
        <v>158943.71794</v>
      </c>
      <c r="AG22" s="10">
        <f>AVERAGE(R22,V22,Z22,AD22)</f>
        <v>209310.929485</v>
      </c>
      <c r="AH22" s="10">
        <f>MEDIAN(R22,V22,Z22,AD22)</f>
        <v>202300</v>
      </c>
      <c r="AI22" s="10">
        <f>GEOMEAN(R22,V22,Z22,AD22)</f>
        <v>203794.53317054667</v>
      </c>
      <c r="AJ22" s="10">
        <f>HARMEAN(R22,V22,Z22,AD22)</f>
        <v>198518.53337429935</v>
      </c>
      <c r="AK22" s="10">
        <f t="shared" si="13"/>
        <v>180621.85897</v>
      </c>
      <c r="AL22" s="10">
        <f t="shared" si="14"/>
        <v>178731.12565714968</v>
      </c>
      <c r="AM22" s="10">
        <f>STDEVA(R22,V22,Z22,AD22)</f>
        <v>55767.656890267215</v>
      </c>
      <c r="AN22" s="26">
        <f t="shared" si="15"/>
        <v>0.26643451934154128</v>
      </c>
      <c r="AP22" s="66">
        <f>AF22</f>
        <v>158943.71794</v>
      </c>
      <c r="AQ22" s="67" t="str">
        <f>AF3</f>
        <v xml:space="preserve">MENOR VALOR </v>
      </c>
      <c r="AS22" s="10">
        <v>214044</v>
      </c>
      <c r="AT22" s="9">
        <f t="shared" si="16"/>
        <v>10916.243999999999</v>
      </c>
      <c r="AU22" s="10">
        <f t="shared" si="17"/>
        <v>224960.24400000001</v>
      </c>
      <c r="AW22" s="10">
        <f>MIN(AU22,V22,Z22)</f>
        <v>166600</v>
      </c>
      <c r="AX22" s="10">
        <f>AVERAGE(AU22,V22,Z22)</f>
        <v>221753.41466666665</v>
      </c>
      <c r="AY22" s="10">
        <f>MEDIAN(AU22,V22,Z22)</f>
        <v>224960.24400000001</v>
      </c>
      <c r="AZ22" s="10">
        <f>GEOMEAN(AU22,V22,Z22)</f>
        <v>217279.38480350334</v>
      </c>
      <c r="BA22" s="10">
        <f>HARMEAN(AU22,V22,Z22)</f>
        <v>212746.85225884779</v>
      </c>
      <c r="BB22" s="10">
        <f t="shared" si="18"/>
        <v>195780.122</v>
      </c>
      <c r="BC22" s="10">
        <f t="shared" si="19"/>
        <v>189673.4261294239</v>
      </c>
      <c r="BD22" s="10">
        <f>STDEVA(AU22,V22,Z22)</f>
        <v>53621.96672801047</v>
      </c>
      <c r="BE22" s="26">
        <f t="shared" si="20"/>
        <v>0.24180897871905813</v>
      </c>
      <c r="BG22" s="10">
        <f>BB22</f>
        <v>195780.122</v>
      </c>
      <c r="BH22" s="23"/>
    </row>
    <row r="23" spans="1:60" ht="29" x14ac:dyDescent="0.35">
      <c r="A23" s="4">
        <v>18</v>
      </c>
      <c r="B23" s="50"/>
      <c r="C23" s="1" t="s">
        <v>24</v>
      </c>
      <c r="D23" s="4">
        <v>1</v>
      </c>
      <c r="E23" s="12">
        <v>285600</v>
      </c>
      <c r="F23" s="10">
        <v>238000</v>
      </c>
      <c r="G23" s="10">
        <f t="shared" si="0"/>
        <v>12376</v>
      </c>
      <c r="H23" s="10">
        <f t="shared" si="1"/>
        <v>250376</v>
      </c>
      <c r="I23" s="10">
        <f t="shared" si="2"/>
        <v>12769.175999999999</v>
      </c>
      <c r="J23" s="32">
        <f t="shared" si="3"/>
        <v>263145.17599999998</v>
      </c>
      <c r="L23" s="10">
        <v>289774</v>
      </c>
      <c r="M23" s="10">
        <v>284092</v>
      </c>
      <c r="N23" s="26">
        <f t="shared" si="4"/>
        <v>1.9608384465134899E-2</v>
      </c>
      <c r="O23" s="10">
        <v>204869.5</v>
      </c>
      <c r="P23" s="26">
        <f t="shared" si="5"/>
        <v>0.29300247779303873</v>
      </c>
      <c r="Q23" s="10">
        <f t="shared" si="6"/>
        <v>10448.344499999999</v>
      </c>
      <c r="R23" s="32">
        <f t="shared" si="22"/>
        <v>215317.84450000001</v>
      </c>
      <c r="T23" s="10">
        <v>350000</v>
      </c>
      <c r="U23" s="10">
        <f t="shared" si="7"/>
        <v>66500</v>
      </c>
      <c r="V23" s="30">
        <f t="shared" si="8"/>
        <v>416500</v>
      </c>
      <c r="X23" s="10">
        <v>140000</v>
      </c>
      <c r="Y23" s="10">
        <f t="shared" si="9"/>
        <v>26600</v>
      </c>
      <c r="Z23" s="31">
        <f t="shared" si="10"/>
        <v>166600</v>
      </c>
      <c r="AB23" s="10">
        <v>300000</v>
      </c>
      <c r="AC23" s="10">
        <f t="shared" si="11"/>
        <v>57000</v>
      </c>
      <c r="AD23" s="64">
        <f t="shared" si="12"/>
        <v>357000</v>
      </c>
      <c r="AF23" s="10">
        <f>MIN(R23,V23,Z23,AD23)</f>
        <v>166600</v>
      </c>
      <c r="AG23" s="10">
        <f>AVERAGE(R23,V23,Z23,AD23)</f>
        <v>288854.46112500003</v>
      </c>
      <c r="AH23" s="10">
        <f>MEDIAN(R23,V23,Z23,AD23)</f>
        <v>286158.92225</v>
      </c>
      <c r="AI23" s="10">
        <f>GEOMEAN(R23,V23,Z23,AD23)</f>
        <v>270246.17801659595</v>
      </c>
      <c r="AJ23" s="10">
        <f>HARMEAN(R23,V23,Z23,AD23)</f>
        <v>252385.37775612093</v>
      </c>
      <c r="AK23" s="10">
        <f t="shared" si="13"/>
        <v>226379.461125</v>
      </c>
      <c r="AL23" s="10">
        <f t="shared" si="14"/>
        <v>209492.68887806046</v>
      </c>
      <c r="AM23" s="10">
        <f>STDEVA(R23,V23,Z23,AD23)</f>
        <v>117318.63351981451</v>
      </c>
      <c r="AN23" s="26">
        <f t="shared" si="15"/>
        <v>0.40615136447224742</v>
      </c>
      <c r="AP23" s="66">
        <f>AK23</f>
        <v>226379.461125</v>
      </c>
      <c r="AQ23" s="8" t="str">
        <f>AK3</f>
        <v>PROMEDIO ENTRE MENOR VALOR Y  MEDIANA</v>
      </c>
      <c r="AS23" s="10">
        <v>289774</v>
      </c>
      <c r="AT23" s="9">
        <f t="shared" si="16"/>
        <v>14778.473999999998</v>
      </c>
      <c r="AU23" s="10">
        <f t="shared" si="17"/>
        <v>304552.47399999999</v>
      </c>
      <c r="AW23" s="10">
        <f>MIN(AU23,V23,Z23)</f>
        <v>166600</v>
      </c>
      <c r="AX23" s="10">
        <f>AVERAGE(AU23,V23,Z23)</f>
        <v>295884.158</v>
      </c>
      <c r="AY23" s="10">
        <f>MEDIAN(AU23,V23,Z23)</f>
        <v>304552.47399999999</v>
      </c>
      <c r="AZ23" s="10">
        <f>GEOMEAN(AU23,V23,Z23)</f>
        <v>276471.71818434139</v>
      </c>
      <c r="BA23" s="10">
        <f>HARMEAN(AU23,V23,Z23)</f>
        <v>256698.37834072005</v>
      </c>
      <c r="BB23" s="10">
        <f t="shared" si="18"/>
        <v>235576.23699999999</v>
      </c>
      <c r="BC23" s="10">
        <f t="shared" si="19"/>
        <v>211649.18917036004</v>
      </c>
      <c r="BD23" s="10">
        <f>STDEVA(AU23,V23,Z23)</f>
        <v>125175.3061778038</v>
      </c>
      <c r="BE23" s="26">
        <f t="shared" si="20"/>
        <v>0.42305511394700557</v>
      </c>
      <c r="BG23" s="10">
        <f>AZ23</f>
        <v>276471.71818434139</v>
      </c>
      <c r="BH23" s="23"/>
    </row>
    <row r="24" spans="1:60" ht="29" x14ac:dyDescent="0.35">
      <c r="A24" s="4">
        <v>19</v>
      </c>
      <c r="B24" s="50"/>
      <c r="C24" s="5" t="s">
        <v>25</v>
      </c>
      <c r="D24" s="4">
        <v>1</v>
      </c>
      <c r="E24" s="12">
        <v>214200</v>
      </c>
      <c r="F24" s="10">
        <v>178500</v>
      </c>
      <c r="G24" s="10">
        <f t="shared" si="0"/>
        <v>9282</v>
      </c>
      <c r="H24" s="10">
        <f t="shared" si="1"/>
        <v>187782</v>
      </c>
      <c r="I24" s="10">
        <f t="shared" si="2"/>
        <v>9576.8819999999996</v>
      </c>
      <c r="J24" s="32">
        <f t="shared" si="3"/>
        <v>197358.88200000001</v>
      </c>
      <c r="L24" s="10">
        <v>203499</v>
      </c>
      <c r="M24" s="10">
        <v>199509</v>
      </c>
      <c r="N24" s="26">
        <f t="shared" si="4"/>
        <v>1.9606975955655803E-2</v>
      </c>
      <c r="O24" s="10">
        <v>143781.84</v>
      </c>
      <c r="P24" s="26">
        <f t="shared" si="5"/>
        <v>0.29345185971429838</v>
      </c>
      <c r="Q24" s="10">
        <f t="shared" si="6"/>
        <v>7332.8738399999993</v>
      </c>
      <c r="R24" s="32">
        <f t="shared" si="22"/>
        <v>151114.71383999998</v>
      </c>
      <c r="T24" s="10">
        <v>250000</v>
      </c>
      <c r="U24" s="10">
        <f t="shared" si="7"/>
        <v>47500</v>
      </c>
      <c r="V24" s="30">
        <f t="shared" si="8"/>
        <v>297500</v>
      </c>
      <c r="X24" s="10">
        <v>200000</v>
      </c>
      <c r="Y24" s="10">
        <f t="shared" si="9"/>
        <v>38000</v>
      </c>
      <c r="Z24" s="31">
        <f t="shared" si="10"/>
        <v>238000</v>
      </c>
      <c r="AB24" s="10">
        <v>210000</v>
      </c>
      <c r="AC24" s="10">
        <f t="shared" si="11"/>
        <v>39900</v>
      </c>
      <c r="AD24" s="64">
        <f t="shared" si="12"/>
        <v>249900</v>
      </c>
      <c r="AF24" s="10">
        <f>MIN(R24,V24,Z24,AD24)</f>
        <v>151114.71383999998</v>
      </c>
      <c r="AG24" s="10">
        <f>AVERAGE(R24,V24,Z24,AD24)</f>
        <v>234128.67846</v>
      </c>
      <c r="AH24" s="10">
        <f>MEDIAN(R24,V24,Z24,AD24)</f>
        <v>243950</v>
      </c>
      <c r="AI24" s="10">
        <f>GEOMEAN(R24,V24,Z24,AD24)</f>
        <v>227396.73989930292</v>
      </c>
      <c r="AJ24" s="10">
        <f>HARMEAN(R24,V24,Z24,AD24)</f>
        <v>219996.40689240667</v>
      </c>
      <c r="AK24" s="10">
        <f t="shared" si="13"/>
        <v>197532.35691999999</v>
      </c>
      <c r="AL24" s="10">
        <f t="shared" si="14"/>
        <v>185555.56036620331</v>
      </c>
      <c r="AM24" s="10">
        <f>STDEVA(R24,V24,Z24,AD24)</f>
        <v>61021.756855624357</v>
      </c>
      <c r="AN24" s="26">
        <f t="shared" si="15"/>
        <v>0.26063341431301718</v>
      </c>
      <c r="AP24" s="66">
        <f>AL24</f>
        <v>185555.56036620331</v>
      </c>
      <c r="AQ24" s="8" t="str">
        <f>AL3</f>
        <v>PROMEDIO ENTRE MENOR VALOR Y  MEDIA ARMONICA</v>
      </c>
      <c r="AS24" s="10">
        <v>203499</v>
      </c>
      <c r="AT24" s="9">
        <f t="shared" si="16"/>
        <v>10378.448999999999</v>
      </c>
      <c r="AU24" s="10">
        <f t="shared" si="17"/>
        <v>213877.44899999999</v>
      </c>
      <c r="AW24" s="10">
        <f>MIN(AU24,V24,Z24)</f>
        <v>213877.44899999999</v>
      </c>
      <c r="AX24" s="10">
        <f>AVERAGE(AU24,V24,Z24)</f>
        <v>249792.48300000001</v>
      </c>
      <c r="AY24" s="10">
        <f>MEDIAN(AU24,V24,Z24)</f>
        <v>238000</v>
      </c>
      <c r="AZ24" s="10">
        <f>GEOMEAN(AU24,V24,Z24)</f>
        <v>247405.66565207549</v>
      </c>
      <c r="BA24" s="10">
        <f>HARMEAN(AU24,V24,Z24)</f>
        <v>245126.07732449283</v>
      </c>
      <c r="BB24" s="10">
        <f t="shared" si="18"/>
        <v>225938.72450000001</v>
      </c>
      <c r="BC24" s="10">
        <f t="shared" si="19"/>
        <v>229501.76316224641</v>
      </c>
      <c r="BD24" s="10">
        <f>STDEVA(AU24,V24,Z24)</f>
        <v>43040.443194928273</v>
      </c>
      <c r="BE24" s="26">
        <f t="shared" si="20"/>
        <v>0.17230479747834634</v>
      </c>
      <c r="BG24" s="10">
        <f>AW24</f>
        <v>213877.44899999999</v>
      </c>
      <c r="BH24" s="23"/>
    </row>
    <row r="25" spans="1:60" ht="43.5" x14ac:dyDescent="0.35">
      <c r="A25" s="4">
        <v>20</v>
      </c>
      <c r="B25" s="59" t="s">
        <v>68</v>
      </c>
      <c r="C25" s="5" t="s">
        <v>26</v>
      </c>
      <c r="D25" s="1"/>
      <c r="E25" s="12">
        <v>238000</v>
      </c>
      <c r="F25" s="10">
        <v>238000</v>
      </c>
      <c r="G25" s="10">
        <f t="shared" si="0"/>
        <v>12376</v>
      </c>
      <c r="H25" s="10">
        <f t="shared" si="1"/>
        <v>250376</v>
      </c>
      <c r="I25" s="10">
        <f t="shared" si="2"/>
        <v>12769.175999999999</v>
      </c>
      <c r="J25" s="32">
        <f t="shared" si="3"/>
        <v>263145.17599999998</v>
      </c>
      <c r="L25" s="10">
        <v>190000</v>
      </c>
      <c r="M25" s="10">
        <v>186275</v>
      </c>
      <c r="N25" s="26">
        <f t="shared" si="4"/>
        <v>1.9605263157894737E-2</v>
      </c>
      <c r="O25" s="10">
        <v>134096.4</v>
      </c>
      <c r="P25" s="26">
        <f t="shared" si="5"/>
        <v>0.29422947368421054</v>
      </c>
      <c r="Q25" s="10">
        <f t="shared" si="6"/>
        <v>6838.9163999999992</v>
      </c>
      <c r="R25" s="32">
        <f t="shared" si="22"/>
        <v>140935.31639999998</v>
      </c>
      <c r="T25" s="10">
        <v>450000</v>
      </c>
      <c r="U25" s="10">
        <f t="shared" si="7"/>
        <v>85500</v>
      </c>
      <c r="V25" s="30">
        <f t="shared" si="8"/>
        <v>535500</v>
      </c>
      <c r="X25" s="10">
        <v>370000</v>
      </c>
      <c r="Y25" s="10">
        <f t="shared" si="9"/>
        <v>70300</v>
      </c>
      <c r="Z25" s="31">
        <f t="shared" si="10"/>
        <v>440300</v>
      </c>
      <c r="AB25" s="10">
        <v>400000</v>
      </c>
      <c r="AC25" s="10">
        <f t="shared" si="11"/>
        <v>76000</v>
      </c>
      <c r="AD25" s="64">
        <f t="shared" si="12"/>
        <v>476000</v>
      </c>
      <c r="AF25" s="10">
        <f>MIN(R25,V25,Z25,AD25)</f>
        <v>140935.31639999998</v>
      </c>
      <c r="AG25" s="10">
        <f>AVERAGE(R25,V25,Z25,AD25)</f>
        <v>398183.82909999997</v>
      </c>
      <c r="AH25" s="10">
        <f>MEDIAN(R25,V25,Z25,AD25)</f>
        <v>458150</v>
      </c>
      <c r="AI25" s="10">
        <f>GEOMEAN(R25,V25,Z25,AD25)</f>
        <v>354636.7489695776</v>
      </c>
      <c r="AJ25" s="10">
        <f>HARMEAN(R25,V25,Z25,AD25)</f>
        <v>299965.06179339648</v>
      </c>
      <c r="AK25" s="10">
        <f t="shared" si="13"/>
        <v>299542.65820000001</v>
      </c>
      <c r="AL25" s="10">
        <f t="shared" si="14"/>
        <v>220450.18909669825</v>
      </c>
      <c r="AM25" s="10">
        <f>STDEVA(R25,V25,Z25,AD25)</f>
        <v>175937.16338683362</v>
      </c>
      <c r="AN25" s="26">
        <f t="shared" si="15"/>
        <v>0.44184909212535783</v>
      </c>
      <c r="AP25" s="66">
        <f>AL25</f>
        <v>220450.18909669825</v>
      </c>
      <c r="AQ25" s="67" t="str">
        <f>AL3</f>
        <v>PROMEDIO ENTRE MENOR VALOR Y  MEDIA ARMONICA</v>
      </c>
      <c r="AR25" s="36"/>
      <c r="AS25" s="10">
        <v>190000</v>
      </c>
      <c r="AT25" s="9">
        <f t="shared" si="16"/>
        <v>9690</v>
      </c>
      <c r="AU25" s="10">
        <f t="shared" si="17"/>
        <v>199690</v>
      </c>
      <c r="AW25" s="10">
        <f>MIN(AU25,V25,Z25)</f>
        <v>199690</v>
      </c>
      <c r="AX25" s="10">
        <f>AVERAGE(AU25,V25,Z25)</f>
        <v>391830</v>
      </c>
      <c r="AY25" s="10">
        <f>MEDIAN(AU25,V25,Z25)</f>
        <v>440300</v>
      </c>
      <c r="AZ25" s="10">
        <f>GEOMEAN(AU25,V25,Z25)</f>
        <v>361095.01467030967</v>
      </c>
      <c r="BA25" s="10">
        <f>HARMEAN(AU25,V25,Z25)</f>
        <v>327999.53589690314</v>
      </c>
      <c r="BB25" s="10">
        <f t="shared" si="18"/>
        <v>319995</v>
      </c>
      <c r="BC25" s="10">
        <f t="shared" si="19"/>
        <v>263844.76794845157</v>
      </c>
      <c r="BD25" s="10">
        <f>STDEVA(AU25,V25,Z25)</f>
        <v>173072.51283782761</v>
      </c>
      <c r="BE25" s="26">
        <f t="shared" si="20"/>
        <v>0.44170306724300745</v>
      </c>
      <c r="BG25" s="10">
        <f>AZ25</f>
        <v>361095.01467030967</v>
      </c>
      <c r="BH25" s="23"/>
    </row>
    <row r="26" spans="1:60" ht="43.5" x14ac:dyDescent="0.35">
      <c r="A26" s="4">
        <v>21</v>
      </c>
      <c r="B26" s="60"/>
      <c r="C26" s="5" t="s">
        <v>27</v>
      </c>
      <c r="D26" s="1"/>
      <c r="E26" s="12">
        <v>77350</v>
      </c>
      <c r="F26" s="10">
        <v>65450</v>
      </c>
      <c r="G26" s="10">
        <f t="shared" si="0"/>
        <v>3403.3999999999996</v>
      </c>
      <c r="H26" s="10">
        <f t="shared" si="1"/>
        <v>68853.399999999994</v>
      </c>
      <c r="I26" s="10">
        <f t="shared" si="2"/>
        <v>3511.5233999999996</v>
      </c>
      <c r="J26" s="32">
        <f t="shared" si="3"/>
        <v>72364.9234</v>
      </c>
      <c r="L26" s="10">
        <v>95054</v>
      </c>
      <c r="M26" s="10">
        <v>93190</v>
      </c>
      <c r="N26" s="26">
        <f t="shared" si="4"/>
        <v>1.9609905948197868E-2</v>
      </c>
      <c r="O26" s="10">
        <v>67048.2</v>
      </c>
      <c r="P26" s="26">
        <f t="shared" si="5"/>
        <v>0.29463042060302569</v>
      </c>
      <c r="Q26" s="10">
        <f t="shared" si="6"/>
        <v>3419.4581999999996</v>
      </c>
      <c r="R26" s="32">
        <f t="shared" si="22"/>
        <v>70467.658199999991</v>
      </c>
      <c r="T26" s="10">
        <v>115000</v>
      </c>
      <c r="U26" s="10">
        <f t="shared" si="7"/>
        <v>21850</v>
      </c>
      <c r="V26" s="30">
        <f t="shared" si="8"/>
        <v>136850</v>
      </c>
      <c r="X26" s="10">
        <v>68000</v>
      </c>
      <c r="Y26" s="10">
        <f t="shared" si="9"/>
        <v>12920</v>
      </c>
      <c r="Z26" s="31">
        <f t="shared" si="10"/>
        <v>80920</v>
      </c>
      <c r="AB26" s="10">
        <v>110000</v>
      </c>
      <c r="AC26" s="10">
        <f t="shared" si="11"/>
        <v>20900</v>
      </c>
      <c r="AD26" s="64">
        <f t="shared" si="12"/>
        <v>130900</v>
      </c>
      <c r="AF26" s="10">
        <f>MIN(R26,V26,Z26,AD26)</f>
        <v>70467.658199999991</v>
      </c>
      <c r="AG26" s="10">
        <f>AVERAGE(R26,V26,Z26,AD26)</f>
        <v>104784.41455</v>
      </c>
      <c r="AH26" s="10">
        <f>MEDIAN(R26,V26,Z26,AD26)</f>
        <v>105910</v>
      </c>
      <c r="AI26" s="10">
        <f>GEOMEAN(R26,V26,Z26,AD26)</f>
        <v>100532.74487484798</v>
      </c>
      <c r="AJ26" s="10">
        <f>HARMEAN(R26,V26,Z26,AD26)</f>
        <v>96396.037268829357</v>
      </c>
      <c r="AK26" s="10">
        <f t="shared" si="13"/>
        <v>88188.829100000003</v>
      </c>
      <c r="AL26" s="10">
        <f t="shared" si="14"/>
        <v>83431.847734414681</v>
      </c>
      <c r="AM26" s="10">
        <f>STDEVA(R26,V26,Z26,AD26)</f>
        <v>33947.879766130784</v>
      </c>
      <c r="AN26" s="26">
        <f t="shared" si="15"/>
        <v>0.3239783312424947</v>
      </c>
      <c r="AP26" s="66">
        <f>AL26</f>
        <v>83431.847734414681</v>
      </c>
      <c r="AQ26" s="20" t="str">
        <f>AL3</f>
        <v>PROMEDIO ENTRE MENOR VALOR Y  MEDIA ARMONICA</v>
      </c>
      <c r="AR26" s="23"/>
      <c r="AS26" s="10">
        <v>95054</v>
      </c>
      <c r="AT26" s="9">
        <f t="shared" si="16"/>
        <v>4847.7539999999999</v>
      </c>
      <c r="AU26" s="10">
        <f t="shared" si="17"/>
        <v>99901.754000000001</v>
      </c>
      <c r="AW26" s="10">
        <f>MIN(AU26,V26,Z26)</f>
        <v>80920</v>
      </c>
      <c r="AX26" s="10">
        <f>AVERAGE(AU26,V26,Z26)</f>
        <v>105890.58466666668</v>
      </c>
      <c r="AY26" s="10">
        <f>MEDIAN(AU26,V26,Z26)</f>
        <v>99901.754000000001</v>
      </c>
      <c r="AZ26" s="10">
        <f>GEOMEAN(AU26,V26,Z26)</f>
        <v>103424.77776755377</v>
      </c>
      <c r="BA26" s="10">
        <f>HARMEAN(AU26,V26,Z26)</f>
        <v>101095.23434051983</v>
      </c>
      <c r="BB26" s="10">
        <f t="shared" si="18"/>
        <v>90410.877000000008</v>
      </c>
      <c r="BC26" s="10">
        <f t="shared" si="19"/>
        <v>91007.617170259909</v>
      </c>
      <c r="BD26" s="10">
        <f>STDEVA(AU26,V26,Z26)</f>
        <v>28441.88451150004</v>
      </c>
      <c r="BE26" s="26">
        <f t="shared" si="20"/>
        <v>0.26859691634560656</v>
      </c>
      <c r="BG26" s="10">
        <f>BB26</f>
        <v>90410.877000000008</v>
      </c>
      <c r="BH26" s="23"/>
    </row>
    <row r="27" spans="1:60" ht="29" x14ac:dyDescent="0.35">
      <c r="A27" s="4">
        <v>22</v>
      </c>
      <c r="B27" s="61"/>
      <c r="C27" s="5" t="s">
        <v>28</v>
      </c>
      <c r="D27" s="1"/>
      <c r="E27" s="12">
        <v>285600</v>
      </c>
      <c r="F27" s="10">
        <v>178500</v>
      </c>
      <c r="G27" s="10">
        <f t="shared" si="0"/>
        <v>9282</v>
      </c>
      <c r="H27" s="10">
        <f t="shared" si="1"/>
        <v>187782</v>
      </c>
      <c r="I27" s="10">
        <f t="shared" si="2"/>
        <v>9576.8819999999996</v>
      </c>
      <c r="J27" s="32">
        <f t="shared" si="3"/>
        <v>197358.88200000001</v>
      </c>
      <c r="L27" s="10">
        <v>222272</v>
      </c>
      <c r="M27" s="10">
        <v>217914</v>
      </c>
      <c r="N27" s="26">
        <f t="shared" si="4"/>
        <v>1.9606608119781169E-2</v>
      </c>
      <c r="O27" s="10">
        <v>157190.78</v>
      </c>
      <c r="P27" s="26">
        <f t="shared" si="5"/>
        <v>0.29279990282176793</v>
      </c>
      <c r="Q27" s="10">
        <f t="shared" si="6"/>
        <v>8016.7297799999997</v>
      </c>
      <c r="R27" s="32">
        <f t="shared" si="22"/>
        <v>165207.50977999999</v>
      </c>
      <c r="T27" s="10">
        <v>290000</v>
      </c>
      <c r="U27" s="10">
        <f t="shared" si="7"/>
        <v>55100</v>
      </c>
      <c r="V27" s="30">
        <f t="shared" si="8"/>
        <v>345100</v>
      </c>
      <c r="X27" s="10">
        <v>200000</v>
      </c>
      <c r="Y27" s="10">
        <f t="shared" si="9"/>
        <v>38000</v>
      </c>
      <c r="Z27" s="31">
        <f t="shared" si="10"/>
        <v>238000</v>
      </c>
      <c r="AB27" s="10">
        <v>280000</v>
      </c>
      <c r="AC27" s="10">
        <f t="shared" si="11"/>
        <v>53200</v>
      </c>
      <c r="AD27" s="64">
        <f t="shared" si="12"/>
        <v>333200</v>
      </c>
      <c r="AF27" s="10">
        <f>MIN(R27,V27,Z27,AD27)</f>
        <v>165207.50977999999</v>
      </c>
      <c r="AG27" s="10">
        <f>AVERAGE(R27,V27,Z27,AD27)</f>
        <v>270376.87744499999</v>
      </c>
      <c r="AH27" s="10">
        <f>MEDIAN(R27,V27,Z27,AD27)</f>
        <v>285600</v>
      </c>
      <c r="AI27" s="10">
        <f>GEOMEAN(R27,V27,Z27,AD27)</f>
        <v>259306.95987783885</v>
      </c>
      <c r="AJ27" s="10">
        <f>HARMEAN(R27,V27,Z27,AD27)</f>
        <v>247623.04220139663</v>
      </c>
      <c r="AK27" s="10">
        <f t="shared" si="13"/>
        <v>225403.75488999998</v>
      </c>
      <c r="AL27" s="10">
        <f t="shared" si="14"/>
        <v>206415.27599069831</v>
      </c>
      <c r="AM27" s="10">
        <f>STDEVA(R27,V27,Z27,AD27)</f>
        <v>84929.672592631294</v>
      </c>
      <c r="AN27" s="26">
        <f t="shared" si="15"/>
        <v>0.31411588666603957</v>
      </c>
      <c r="AP27" s="66">
        <f>AL27</f>
        <v>206415.27599069831</v>
      </c>
      <c r="AQ27" s="8" t="str">
        <f>AL3</f>
        <v>PROMEDIO ENTRE MENOR VALOR Y  MEDIA ARMONICA</v>
      </c>
      <c r="AS27" s="10">
        <v>222272</v>
      </c>
      <c r="AT27" s="9">
        <f t="shared" si="16"/>
        <v>11335.871999999999</v>
      </c>
      <c r="AU27" s="10">
        <f t="shared" si="17"/>
        <v>233607.872</v>
      </c>
      <c r="AW27" s="10">
        <f>MIN(AU27,V27,Z27)</f>
        <v>233607.872</v>
      </c>
      <c r="AX27" s="10">
        <f>AVERAGE(AU27,V27,Z27)</f>
        <v>272235.95733333332</v>
      </c>
      <c r="AY27" s="10">
        <f>MEDIAN(AU27,V27,Z27)</f>
        <v>238000</v>
      </c>
      <c r="AZ27" s="10">
        <f>GEOMEAN(AU27,V27,Z27)</f>
        <v>267713.20696733939</v>
      </c>
      <c r="BA27" s="10">
        <f>HARMEAN(AU27,V27,Z27)</f>
        <v>263618.78487962694</v>
      </c>
      <c r="BB27" s="10">
        <f t="shared" si="18"/>
        <v>235803.93599999999</v>
      </c>
      <c r="BC27" s="10">
        <f t="shared" si="19"/>
        <v>248613.32843981346</v>
      </c>
      <c r="BD27" s="10">
        <f>STDEVA(AU27,V27,Z27)</f>
        <v>63140.313844559445</v>
      </c>
      <c r="BE27" s="26">
        <f t="shared" si="20"/>
        <v>0.23193230777831703</v>
      </c>
      <c r="BG27" s="10">
        <f>BB27</f>
        <v>235803.93599999999</v>
      </c>
      <c r="BH27" s="23"/>
    </row>
    <row r="28" spans="1:60" ht="43.5" x14ac:dyDescent="0.35">
      <c r="A28" s="4">
        <v>23</v>
      </c>
      <c r="B28" s="50" t="s">
        <v>29</v>
      </c>
      <c r="C28" s="5" t="s">
        <v>30</v>
      </c>
      <c r="D28" s="1"/>
      <c r="E28" s="12">
        <v>226100</v>
      </c>
      <c r="F28" s="10">
        <v>214200</v>
      </c>
      <c r="G28" s="10">
        <f t="shared" si="0"/>
        <v>11138.4</v>
      </c>
      <c r="H28" s="10">
        <f t="shared" si="1"/>
        <v>225338.4</v>
      </c>
      <c r="I28" s="10">
        <f t="shared" si="2"/>
        <v>11492.258399999999</v>
      </c>
      <c r="J28" s="32">
        <f t="shared" si="3"/>
        <v>236830.65839999999</v>
      </c>
      <c r="L28" s="10">
        <v>183175</v>
      </c>
      <c r="M28" s="10">
        <v>179583</v>
      </c>
      <c r="N28" s="26">
        <f t="shared" si="4"/>
        <v>1.9609662890678312E-2</v>
      </c>
      <c r="O28" s="10">
        <v>129626.52</v>
      </c>
      <c r="P28" s="26">
        <f t="shared" si="5"/>
        <v>0.29233508939538688</v>
      </c>
      <c r="Q28" s="10">
        <f t="shared" si="6"/>
        <v>6610.9525199999998</v>
      </c>
      <c r="R28" s="32">
        <f t="shared" si="22"/>
        <v>136237.47252000001</v>
      </c>
      <c r="T28" s="10">
        <v>410000</v>
      </c>
      <c r="U28" s="10">
        <f t="shared" si="7"/>
        <v>77900</v>
      </c>
      <c r="V28" s="30">
        <f t="shared" si="8"/>
        <v>487900</v>
      </c>
      <c r="X28" s="10">
        <v>510000</v>
      </c>
      <c r="Y28" s="10">
        <f t="shared" si="9"/>
        <v>96900</v>
      </c>
      <c r="Z28" s="31">
        <f t="shared" si="10"/>
        <v>606900</v>
      </c>
      <c r="AB28" s="10">
        <v>400000</v>
      </c>
      <c r="AC28" s="10">
        <f t="shared" si="11"/>
        <v>76000</v>
      </c>
      <c r="AD28" s="64">
        <f t="shared" si="12"/>
        <v>476000</v>
      </c>
      <c r="AF28" s="10">
        <f>MIN(R28,V28,Z28,AD28)</f>
        <v>136237.47252000001</v>
      </c>
      <c r="AG28" s="10">
        <f>AVERAGE(R28,V28,Z28,AD28)</f>
        <v>426759.36813000002</v>
      </c>
      <c r="AH28" s="10">
        <f>MEDIAN(R28,V28,Z28,AD28)</f>
        <v>481950</v>
      </c>
      <c r="AI28" s="10">
        <f>GEOMEAN(R28,V28,Z28,AD28)</f>
        <v>372252.71298160159</v>
      </c>
      <c r="AJ28" s="10">
        <f>HARMEAN(R28,V28,Z28,AD28)</f>
        <v>304453.78587726719</v>
      </c>
      <c r="AK28" s="10">
        <f t="shared" si="13"/>
        <v>309093.73626000003</v>
      </c>
      <c r="AL28" s="10">
        <f t="shared" si="14"/>
        <v>220345.6291986336</v>
      </c>
      <c r="AM28" s="10">
        <f>STDEVA(R28,V28,Z28,AD28)</f>
        <v>202498.09527644957</v>
      </c>
      <c r="AN28" s="26">
        <f t="shared" si="15"/>
        <v>0.47450181624311605</v>
      </c>
      <c r="AP28" s="66">
        <f>AL28</f>
        <v>220345.6291986336</v>
      </c>
      <c r="AQ28" s="20" t="str">
        <f>AL3</f>
        <v>PROMEDIO ENTRE MENOR VALOR Y  MEDIA ARMONICA</v>
      </c>
      <c r="AR28" s="23"/>
      <c r="AS28" s="10">
        <v>183175</v>
      </c>
      <c r="AT28" s="9">
        <f t="shared" si="16"/>
        <v>9341.9249999999993</v>
      </c>
      <c r="AU28" s="10">
        <f t="shared" si="17"/>
        <v>192516.92499999999</v>
      </c>
      <c r="AW28" s="10">
        <f>MIN(AU28,V28,Z28)</f>
        <v>192516.92499999999</v>
      </c>
      <c r="AX28" s="10">
        <f>AVERAGE(AU28,V28,Z28)</f>
        <v>429105.64166666666</v>
      </c>
      <c r="AY28" s="10">
        <f>MEDIAN(AU28,V28,Z28)</f>
        <v>487900</v>
      </c>
      <c r="AZ28" s="10">
        <f>GEOMEAN(AU28,V28,Z28)</f>
        <v>384862.52420587838</v>
      </c>
      <c r="BA28" s="10">
        <f>HARMEAN(AU28,V28,Z28)</f>
        <v>337394.56158598384</v>
      </c>
      <c r="BB28" s="10">
        <f t="shared" si="18"/>
        <v>340208.46250000002</v>
      </c>
      <c r="BC28" s="10">
        <f t="shared" si="19"/>
        <v>264955.74329299189</v>
      </c>
      <c r="BD28" s="10">
        <f>STDEVA(AU28,V28,Z28)</f>
        <v>213356.31146156695</v>
      </c>
      <c r="BE28" s="26">
        <f t="shared" si="20"/>
        <v>0.49721162050650491</v>
      </c>
      <c r="BG28" s="10">
        <f>AZ28</f>
        <v>384862.52420587838</v>
      </c>
      <c r="BH28" s="23"/>
    </row>
    <row r="29" spans="1:60" ht="43.5" x14ac:dyDescent="0.35">
      <c r="A29" s="4">
        <v>24</v>
      </c>
      <c r="B29" s="50"/>
      <c r="C29" s="5" t="s">
        <v>30</v>
      </c>
      <c r="D29" s="1"/>
      <c r="E29" s="12">
        <v>214200</v>
      </c>
      <c r="F29" s="10">
        <v>142800</v>
      </c>
      <c r="G29" s="10">
        <f t="shared" si="0"/>
        <v>7425.5999999999995</v>
      </c>
      <c r="H29" s="10">
        <f t="shared" si="1"/>
        <v>150225.60000000001</v>
      </c>
      <c r="I29" s="10">
        <f t="shared" si="2"/>
        <v>7661.5055999999995</v>
      </c>
      <c r="J29" s="32">
        <f t="shared" si="3"/>
        <v>157887.10560000001</v>
      </c>
      <c r="L29" s="10">
        <v>191447</v>
      </c>
      <c r="M29" s="10">
        <v>187693</v>
      </c>
      <c r="N29" s="26">
        <f t="shared" si="4"/>
        <v>1.9608560071455807E-2</v>
      </c>
      <c r="O29" s="10">
        <v>135586.35999999999</v>
      </c>
      <c r="P29" s="26">
        <f t="shared" si="5"/>
        <v>0.29178122404634188</v>
      </c>
      <c r="Q29" s="10">
        <f t="shared" si="6"/>
        <v>6914.9043599999986</v>
      </c>
      <c r="R29" s="32">
        <f t="shared" si="22"/>
        <v>142501.26435999997</v>
      </c>
      <c r="T29" s="10">
        <v>250000</v>
      </c>
      <c r="U29" s="10">
        <f t="shared" si="7"/>
        <v>47500</v>
      </c>
      <c r="V29" s="30">
        <f t="shared" si="8"/>
        <v>297500</v>
      </c>
      <c r="X29" s="10">
        <v>340000</v>
      </c>
      <c r="Y29" s="10">
        <f t="shared" si="9"/>
        <v>64600</v>
      </c>
      <c r="Z29" s="31">
        <f t="shared" si="10"/>
        <v>404600</v>
      </c>
      <c r="AB29" s="10">
        <v>240000</v>
      </c>
      <c r="AC29" s="10">
        <f t="shared" si="11"/>
        <v>45600</v>
      </c>
      <c r="AD29" s="64">
        <f t="shared" si="12"/>
        <v>285600</v>
      </c>
      <c r="AF29" s="10">
        <f>MIN(R29,V29,Z29,AD29)</f>
        <v>142501.26435999997</v>
      </c>
      <c r="AG29" s="10">
        <f>AVERAGE(R29,V29,Z29,AD29)</f>
        <v>282550.31608999998</v>
      </c>
      <c r="AH29" s="10">
        <f>MEDIAN(R29,V29,Z29,AD29)</f>
        <v>291550</v>
      </c>
      <c r="AI29" s="10">
        <f>GEOMEAN(R29,V29,Z29,AD29)</f>
        <v>264558.94029789564</v>
      </c>
      <c r="AJ29" s="10">
        <f>HARMEAN(R29,V29,Z29,AD29)</f>
        <v>244621.33399500823</v>
      </c>
      <c r="AK29" s="10">
        <f t="shared" si="13"/>
        <v>217025.63217999999</v>
      </c>
      <c r="AL29" s="10">
        <f t="shared" si="14"/>
        <v>193561.29917750409</v>
      </c>
      <c r="AM29" s="10">
        <f>STDEVA(R29,V29,Z29,AD29)</f>
        <v>107614.52171828083</v>
      </c>
      <c r="AN29" s="26">
        <f t="shared" si="15"/>
        <v>0.38086852355175799</v>
      </c>
      <c r="AP29" s="66">
        <f>AL29</f>
        <v>193561.29917750409</v>
      </c>
      <c r="AQ29" s="8" t="str">
        <f>AL3</f>
        <v>PROMEDIO ENTRE MENOR VALOR Y  MEDIA ARMONICA</v>
      </c>
      <c r="AS29" s="10">
        <v>191447</v>
      </c>
      <c r="AT29" s="9">
        <f t="shared" si="16"/>
        <v>9763.7969999999987</v>
      </c>
      <c r="AU29" s="10">
        <f t="shared" si="17"/>
        <v>201210.79699999999</v>
      </c>
      <c r="AW29" s="10">
        <f>MIN(AU29,V29,Z29)</f>
        <v>201210.79699999999</v>
      </c>
      <c r="AX29" s="10">
        <f>AVERAGE(AU29,V29,Z29)</f>
        <v>301103.59899999999</v>
      </c>
      <c r="AY29" s="10">
        <f>MEDIAN(AU29,V29,Z29)</f>
        <v>297500</v>
      </c>
      <c r="AZ29" s="10">
        <f>GEOMEAN(AU29,V29,Z29)</f>
        <v>289326.38667290646</v>
      </c>
      <c r="BA29" s="10">
        <f>HARMEAN(AU29,V29,Z29)</f>
        <v>277704.91547028685</v>
      </c>
      <c r="BB29" s="10">
        <f t="shared" si="18"/>
        <v>249355.39850000001</v>
      </c>
      <c r="BC29" s="10">
        <f t="shared" si="19"/>
        <v>239457.85623514344</v>
      </c>
      <c r="BD29" s="10">
        <f>STDEVA(AU29,V29,Z29)</f>
        <v>101742.47598008616</v>
      </c>
      <c r="BE29" s="26">
        <f t="shared" si="20"/>
        <v>0.33789857151486979</v>
      </c>
      <c r="BG29" s="10">
        <f>BB29</f>
        <v>249355.39850000001</v>
      </c>
      <c r="BH29" s="23"/>
    </row>
    <row r="30" spans="1:60" ht="43.5" x14ac:dyDescent="0.35">
      <c r="A30" s="4">
        <v>25</v>
      </c>
      <c r="B30" s="50"/>
      <c r="C30" s="5" t="s">
        <v>31</v>
      </c>
      <c r="D30" s="1"/>
      <c r="E30" s="12">
        <v>101150</v>
      </c>
      <c r="F30" s="10">
        <v>59500</v>
      </c>
      <c r="G30" s="10">
        <f t="shared" si="0"/>
        <v>3094</v>
      </c>
      <c r="H30" s="10">
        <f t="shared" si="1"/>
        <v>62594</v>
      </c>
      <c r="I30" s="10">
        <f t="shared" si="2"/>
        <v>3192.2939999999999</v>
      </c>
      <c r="J30" s="32">
        <f t="shared" si="3"/>
        <v>65786.293999999994</v>
      </c>
      <c r="L30" s="10">
        <v>103242</v>
      </c>
      <c r="M30" s="10">
        <v>101218</v>
      </c>
      <c r="N30" s="26">
        <f t="shared" si="4"/>
        <v>1.9604424555897792E-2</v>
      </c>
      <c r="O30" s="10">
        <v>73008.039999999994</v>
      </c>
      <c r="P30" s="26">
        <f t="shared" si="5"/>
        <v>0.29284554735475876</v>
      </c>
      <c r="Q30" s="10">
        <f t="shared" si="6"/>
        <v>3723.4100399999993</v>
      </c>
      <c r="R30" s="32">
        <f t="shared" si="22"/>
        <v>76731.450039999996</v>
      </c>
      <c r="T30" s="10">
        <v>135000</v>
      </c>
      <c r="U30" s="10">
        <f t="shared" si="7"/>
        <v>25650</v>
      </c>
      <c r="V30" s="30">
        <f t="shared" si="8"/>
        <v>160650</v>
      </c>
      <c r="X30" s="10">
        <v>54600</v>
      </c>
      <c r="Y30" s="10">
        <f t="shared" si="9"/>
        <v>10374</v>
      </c>
      <c r="Z30" s="31">
        <f t="shared" si="10"/>
        <v>64974</v>
      </c>
      <c r="AB30" s="10">
        <v>130000</v>
      </c>
      <c r="AC30" s="10">
        <f t="shared" si="11"/>
        <v>24700</v>
      </c>
      <c r="AD30" s="64">
        <f t="shared" si="12"/>
        <v>154700</v>
      </c>
      <c r="AF30" s="10">
        <f>MIN(R30,V30,Z30,AD30)</f>
        <v>64974</v>
      </c>
      <c r="AG30" s="10">
        <f>AVERAGE(R30,V30,Z30,AD30)</f>
        <v>114263.86251000001</v>
      </c>
      <c r="AH30" s="10">
        <f>MEDIAN(R30,V30,Z30,AD30)</f>
        <v>115715.72502</v>
      </c>
      <c r="AI30" s="10">
        <f>GEOMEAN(R30,V30,Z30,AD30)</f>
        <v>105504.5071964743</v>
      </c>
      <c r="AJ30" s="10">
        <f>HARMEAN(R30,V30,Z30,AD30)</f>
        <v>97295.019124449973</v>
      </c>
      <c r="AK30" s="10">
        <f t="shared" si="13"/>
        <v>90344.862510000006</v>
      </c>
      <c r="AL30" s="10">
        <f t="shared" si="14"/>
        <v>81134.509562224994</v>
      </c>
      <c r="AM30" s="10">
        <f>STDEVA(R30,V30,Z30,AD30)</f>
        <v>50414.705190794848</v>
      </c>
      <c r="AN30" s="26">
        <f t="shared" si="15"/>
        <v>0.44121303169129883</v>
      </c>
      <c r="AP30" s="66">
        <f>AL30</f>
        <v>81134.509562224994</v>
      </c>
      <c r="AQ30" s="67" t="str">
        <f>AL3</f>
        <v>PROMEDIO ENTRE MENOR VALOR Y  MEDIA ARMONICA</v>
      </c>
      <c r="AR30" s="36"/>
      <c r="AS30" s="10">
        <v>103242</v>
      </c>
      <c r="AT30" s="9">
        <f t="shared" si="16"/>
        <v>5265.3419999999996</v>
      </c>
      <c r="AU30" s="10">
        <f t="shared" si="17"/>
        <v>108507.342</v>
      </c>
      <c r="AW30" s="10">
        <f>MIN(AU30,V30,Z30)</f>
        <v>64974</v>
      </c>
      <c r="AX30" s="10">
        <f>AVERAGE(AU30,V30,Z30)</f>
        <v>111377.114</v>
      </c>
      <c r="AY30" s="10">
        <f>MEDIAN(AU30,V30,Z30)</f>
        <v>108507.342</v>
      </c>
      <c r="AZ30" s="10">
        <f>GEOMEAN(AU30,V30,Z30)</f>
        <v>104238.09992643769</v>
      </c>
      <c r="BA30" s="10">
        <f>HARMEAN(AU30,V30,Z30)</f>
        <v>97303.240576379569</v>
      </c>
      <c r="BB30" s="10">
        <f t="shared" si="18"/>
        <v>86740.671000000002</v>
      </c>
      <c r="BC30" s="10">
        <f t="shared" si="19"/>
        <v>81138.620288189792</v>
      </c>
      <c r="BD30" s="10">
        <f>STDEVA(AU30,V30,Z30)</f>
        <v>47902.514939186534</v>
      </c>
      <c r="BE30" s="26">
        <f t="shared" si="20"/>
        <v>0.4300929806745265</v>
      </c>
      <c r="BG30" s="10">
        <f>AZ30</f>
        <v>104238.09992643769</v>
      </c>
      <c r="BH30" s="23"/>
    </row>
    <row r="31" spans="1:60" ht="58" x14ac:dyDescent="0.35">
      <c r="A31" s="4">
        <v>26</v>
      </c>
      <c r="B31" s="50"/>
      <c r="C31" s="5" t="s">
        <v>32</v>
      </c>
      <c r="D31" s="1"/>
      <c r="E31" s="12">
        <v>214200</v>
      </c>
      <c r="F31" s="10"/>
      <c r="G31" s="10">
        <f t="shared" si="0"/>
        <v>0</v>
      </c>
      <c r="H31" s="10">
        <f t="shared" si="1"/>
        <v>0</v>
      </c>
      <c r="I31" s="10">
        <f t="shared" si="2"/>
        <v>0</v>
      </c>
      <c r="J31" s="32">
        <f t="shared" si="3"/>
        <v>0</v>
      </c>
      <c r="L31" s="10">
        <v>160000</v>
      </c>
      <c r="M31" s="10">
        <v>156863</v>
      </c>
      <c r="N31" s="26">
        <f t="shared" si="4"/>
        <v>1.9606249999999999E-2</v>
      </c>
      <c r="O31" s="10">
        <v>113236.96</v>
      </c>
      <c r="P31" s="26">
        <f t="shared" si="5"/>
        <v>0.29226899999999995</v>
      </c>
      <c r="Q31" s="10">
        <f t="shared" si="6"/>
        <v>5775.0849600000001</v>
      </c>
      <c r="R31" s="32">
        <f t="shared" si="22"/>
        <v>119012.04496</v>
      </c>
      <c r="T31" s="10">
        <v>270000</v>
      </c>
      <c r="U31" s="10">
        <f t="shared" si="7"/>
        <v>51300</v>
      </c>
      <c r="V31" s="30">
        <f t="shared" si="8"/>
        <v>321300</v>
      </c>
      <c r="X31" s="10">
        <v>160000</v>
      </c>
      <c r="Y31" s="10">
        <f t="shared" si="9"/>
        <v>30400</v>
      </c>
      <c r="Z31" s="31">
        <f t="shared" si="10"/>
        <v>190400</v>
      </c>
      <c r="AB31" s="10">
        <v>260000</v>
      </c>
      <c r="AC31" s="10">
        <f t="shared" si="11"/>
        <v>49400</v>
      </c>
      <c r="AD31" s="64">
        <f t="shared" si="12"/>
        <v>309400</v>
      </c>
      <c r="AF31" s="10">
        <f>MIN(V31,Z31,AD31)</f>
        <v>190400</v>
      </c>
      <c r="AG31" s="10">
        <f>AVERAGE(V31,Z31,AD31)</f>
        <v>273700</v>
      </c>
      <c r="AH31" s="10">
        <f>MEDIAN(V31,Z31,AD31)</f>
        <v>309400</v>
      </c>
      <c r="AI31" s="10">
        <f>GEOMEAN(V31,Z31,AD31)</f>
        <v>266501.29659675155</v>
      </c>
      <c r="AJ31" s="10">
        <f>HARMEAN(V31,Z31,AD31)</f>
        <v>258698.32258064515</v>
      </c>
      <c r="AK31" s="10">
        <f t="shared" si="13"/>
        <v>249900</v>
      </c>
      <c r="AL31" s="10">
        <f t="shared" si="14"/>
        <v>224549.16129032258</v>
      </c>
      <c r="AM31" s="10">
        <f>STDEVA(V31,Z31,AD31)</f>
        <v>72384.874110548815</v>
      </c>
      <c r="AN31" s="26">
        <f t="shared" si="15"/>
        <v>0.26446793609992258</v>
      </c>
      <c r="AP31" s="66">
        <f>AF31</f>
        <v>190400</v>
      </c>
      <c r="AQ31" s="67" t="str">
        <f>AF3</f>
        <v xml:space="preserve">MENOR VALOR </v>
      </c>
      <c r="AS31" s="10">
        <v>160000</v>
      </c>
      <c r="AT31" s="9">
        <f t="shared" si="16"/>
        <v>8159.9999999999991</v>
      </c>
      <c r="AU31" s="10">
        <f t="shared" si="17"/>
        <v>168160</v>
      </c>
      <c r="AW31" s="10">
        <f>MIN(AU31,V31,Z31)</f>
        <v>168160</v>
      </c>
      <c r="AX31" s="10">
        <f>AVERAGE(AU31,V31,Z31)</f>
        <v>226620</v>
      </c>
      <c r="AY31" s="10">
        <f>MEDIAN(AU31,V31,Z31)</f>
        <v>190400</v>
      </c>
      <c r="AZ31" s="10">
        <f>GEOMEAN(AU31,V31,Z31)</f>
        <v>217487.07682550157</v>
      </c>
      <c r="BA31" s="10">
        <f>HARMEAN(AU31,V31,Z31)</f>
        <v>209626.40352805759</v>
      </c>
      <c r="BB31" s="10">
        <f t="shared" si="18"/>
        <v>179280</v>
      </c>
      <c r="BC31" s="10">
        <f t="shared" si="19"/>
        <v>188893.20176402881</v>
      </c>
      <c r="BD31" s="10">
        <f>STDEVA(AU31,V31,Z31)</f>
        <v>82745.883281284754</v>
      </c>
      <c r="BE31" s="26">
        <f t="shared" si="20"/>
        <v>0.36513054135241707</v>
      </c>
      <c r="BG31" s="10">
        <f>BB31</f>
        <v>179280</v>
      </c>
      <c r="BH31" s="23"/>
    </row>
    <row r="32" spans="1:60" ht="47" customHeight="1" x14ac:dyDescent="0.35">
      <c r="A32" s="4">
        <v>27</v>
      </c>
      <c r="B32" s="50" t="s">
        <v>33</v>
      </c>
      <c r="C32" s="5" t="s">
        <v>34</v>
      </c>
      <c r="D32" s="1"/>
      <c r="E32" s="12">
        <v>226100</v>
      </c>
      <c r="F32" s="10">
        <v>59500</v>
      </c>
      <c r="G32" s="10">
        <f t="shared" si="0"/>
        <v>3094</v>
      </c>
      <c r="H32" s="10">
        <f t="shared" si="1"/>
        <v>62594</v>
      </c>
      <c r="I32" s="10">
        <f t="shared" si="2"/>
        <v>3192.2939999999999</v>
      </c>
      <c r="J32" s="32">
        <f t="shared" si="3"/>
        <v>65786.293999999994</v>
      </c>
      <c r="L32" s="10">
        <v>218174</v>
      </c>
      <c r="M32" s="10">
        <v>213896</v>
      </c>
      <c r="N32" s="26">
        <f t="shared" si="4"/>
        <v>1.9608202627260811E-2</v>
      </c>
      <c r="O32" s="10">
        <v>154210.85999999999</v>
      </c>
      <c r="P32" s="26">
        <f t="shared" si="5"/>
        <v>0.2931748971004795</v>
      </c>
      <c r="Q32" s="10">
        <f t="shared" si="6"/>
        <v>7864.7538599999989</v>
      </c>
      <c r="R32" s="32">
        <f t="shared" si="22"/>
        <v>162075.61385999998</v>
      </c>
      <c r="T32" s="10">
        <v>430000</v>
      </c>
      <c r="U32" s="10">
        <f t="shared" si="7"/>
        <v>81700</v>
      </c>
      <c r="V32" s="30">
        <f t="shared" si="8"/>
        <v>511700</v>
      </c>
      <c r="X32" s="10">
        <v>750000</v>
      </c>
      <c r="Y32" s="10">
        <f t="shared" si="9"/>
        <v>142500</v>
      </c>
      <c r="Z32" s="31">
        <f t="shared" si="10"/>
        <v>892500</v>
      </c>
      <c r="AB32" s="10">
        <v>400000</v>
      </c>
      <c r="AC32" s="10">
        <f t="shared" si="11"/>
        <v>76000</v>
      </c>
      <c r="AD32" s="64">
        <f t="shared" si="12"/>
        <v>476000</v>
      </c>
      <c r="AF32" s="10">
        <f>MIN(R32,V32,Z32,AD32)</f>
        <v>162075.61385999998</v>
      </c>
      <c r="AG32" s="10">
        <f>AVERAGE(R32,V32,Z32,AD32)</f>
        <v>510568.90346499998</v>
      </c>
      <c r="AH32" s="10">
        <f>MEDIAN(R32,V32,Z32,AD32)</f>
        <v>493850</v>
      </c>
      <c r="AI32" s="10">
        <f>GEOMEAN(R32,V32,Z32,AD32)</f>
        <v>433248.49964409973</v>
      </c>
      <c r="AJ32" s="10">
        <f>HARMEAN(R32,V32,Z32,AD32)</f>
        <v>352562.12264381378</v>
      </c>
      <c r="AK32" s="10">
        <f t="shared" si="13"/>
        <v>327962.80692999996</v>
      </c>
      <c r="AL32" s="10">
        <f t="shared" si="14"/>
        <v>257318.86825190688</v>
      </c>
      <c r="AM32" s="10">
        <f>STDEVA(R32,V32,Z32,AD32)</f>
        <v>299173.98720827192</v>
      </c>
      <c r="AN32" s="26">
        <f t="shared" si="15"/>
        <v>0.58596202232042238</v>
      </c>
      <c r="AP32" s="66">
        <f>AL32</f>
        <v>257318.86825190688</v>
      </c>
      <c r="AQ32" s="68" t="str">
        <f>AL3</f>
        <v>PROMEDIO ENTRE MENOR VALOR Y  MEDIA ARMONICA</v>
      </c>
      <c r="AR32" s="37"/>
      <c r="AS32" s="10">
        <v>218174</v>
      </c>
      <c r="AT32" s="9">
        <f t="shared" si="16"/>
        <v>11126.874</v>
      </c>
      <c r="AU32" s="10">
        <f t="shared" si="17"/>
        <v>229300.87400000001</v>
      </c>
      <c r="AW32" s="10">
        <f>MIN(AU32,V32,Z32)</f>
        <v>229300.87400000001</v>
      </c>
      <c r="AX32" s="10">
        <f>AVERAGE(AU32,V32,Z32)</f>
        <v>544500.29133333336</v>
      </c>
      <c r="AY32" s="10">
        <f>MEDIAN(AU32,V32,Z32)</f>
        <v>511700</v>
      </c>
      <c r="AZ32" s="10">
        <f>GEOMEAN(AU32,V32,Z32)</f>
        <v>471349.57223364728</v>
      </c>
      <c r="BA32" s="10">
        <f>HARMEAN(AU32,V32,Z32)</f>
        <v>403453.52811474825</v>
      </c>
      <c r="BB32" s="10">
        <f t="shared" si="18"/>
        <v>370500.43700000003</v>
      </c>
      <c r="BC32" s="10">
        <f t="shared" si="19"/>
        <v>316377.20105737413</v>
      </c>
      <c r="BD32" s="10">
        <f>STDEVA(AU32,V32,Z32)</f>
        <v>332814.00889303704</v>
      </c>
      <c r="BE32" s="26">
        <f t="shared" si="20"/>
        <v>0.61122833943406329</v>
      </c>
      <c r="BG32" s="10">
        <f>AY32</f>
        <v>511700</v>
      </c>
      <c r="BH32" s="23"/>
    </row>
    <row r="33" spans="1:60" ht="29" x14ac:dyDescent="0.35">
      <c r="A33" s="4">
        <v>28</v>
      </c>
      <c r="B33" s="50"/>
      <c r="C33" s="5" t="s">
        <v>35</v>
      </c>
      <c r="D33" s="1"/>
      <c r="E33" s="12"/>
      <c r="F33" s="10"/>
      <c r="G33" s="10">
        <f t="shared" si="0"/>
        <v>0</v>
      </c>
      <c r="H33" s="10">
        <f t="shared" si="1"/>
        <v>0</v>
      </c>
      <c r="I33" s="10">
        <f t="shared" si="2"/>
        <v>0</v>
      </c>
      <c r="J33" s="32">
        <f t="shared" si="3"/>
        <v>0</v>
      </c>
      <c r="L33" s="10"/>
      <c r="M33" s="10"/>
      <c r="N33" s="26" t="e">
        <f t="shared" si="4"/>
        <v>#DIV/0!</v>
      </c>
      <c r="O33" s="10"/>
      <c r="P33" s="26" t="e">
        <f t="shared" si="5"/>
        <v>#DIV/0!</v>
      </c>
      <c r="Q33" s="10">
        <f t="shared" si="6"/>
        <v>0</v>
      </c>
      <c r="R33" s="32">
        <f t="shared" si="22"/>
        <v>0</v>
      </c>
      <c r="T33" s="10">
        <v>530000</v>
      </c>
      <c r="U33" s="10">
        <f t="shared" si="7"/>
        <v>100700</v>
      </c>
      <c r="V33" s="30">
        <f t="shared" si="8"/>
        <v>630700</v>
      </c>
      <c r="X33" s="10">
        <v>280000</v>
      </c>
      <c r="Y33" s="10">
        <f t="shared" si="9"/>
        <v>53200</v>
      </c>
      <c r="Z33" s="31">
        <f t="shared" si="10"/>
        <v>333200</v>
      </c>
      <c r="AB33" s="10">
        <v>500000</v>
      </c>
      <c r="AC33" s="10">
        <f t="shared" si="11"/>
        <v>95000</v>
      </c>
      <c r="AD33" s="64">
        <f t="shared" si="12"/>
        <v>595000</v>
      </c>
      <c r="AF33" s="10">
        <f>MIN(V33,Z33,AD33)</f>
        <v>333200</v>
      </c>
      <c r="AG33" s="10">
        <f>AVERAGE(V33,Z33,AD33)</f>
        <v>519633.33333333331</v>
      </c>
      <c r="AH33" s="10">
        <f>MEDIAN(V33,Z33,AD33)</f>
        <v>595000</v>
      </c>
      <c r="AI33" s="10">
        <f>GEOMEAN(V33,Z33,AD33)</f>
        <v>500051.72504885407</v>
      </c>
      <c r="AJ33" s="10">
        <f>HARMEAN(V33,Z33,AD33)</f>
        <v>478666.4257318395</v>
      </c>
      <c r="AK33" s="10">
        <f t="shared" si="13"/>
        <v>464100</v>
      </c>
      <c r="AL33" s="10">
        <f t="shared" si="14"/>
        <v>405933.21286591975</v>
      </c>
      <c r="AM33" s="10">
        <f>STDEVA(V33,Z33,AD33)</f>
        <v>162439.72215358322</v>
      </c>
      <c r="AN33" s="26">
        <f t="shared" si="15"/>
        <v>0.31260450731974448</v>
      </c>
      <c r="AP33" s="66">
        <f>AL33</f>
        <v>405933.21286591975</v>
      </c>
      <c r="AQ33" s="69" t="str">
        <f>AL3</f>
        <v>PROMEDIO ENTRE MENOR VALOR Y  MEDIA ARMONICA</v>
      </c>
      <c r="AR33" s="38"/>
      <c r="AS33" s="10"/>
      <c r="AT33" s="9">
        <f t="shared" si="16"/>
        <v>0</v>
      </c>
      <c r="AU33" s="10">
        <f t="shared" si="17"/>
        <v>0</v>
      </c>
      <c r="AW33" s="10"/>
      <c r="AX33" s="10"/>
      <c r="AY33" s="10"/>
      <c r="AZ33" s="10"/>
      <c r="BA33" s="10"/>
      <c r="BB33" s="10"/>
      <c r="BC33" s="10"/>
      <c r="BD33" s="10"/>
      <c r="BE33" s="26"/>
      <c r="BG33" s="11"/>
      <c r="BH33" s="23"/>
    </row>
    <row r="34" spans="1:60" ht="29" x14ac:dyDescent="0.35">
      <c r="A34" s="4">
        <v>29</v>
      </c>
      <c r="B34" s="50"/>
      <c r="C34" s="5" t="s">
        <v>36</v>
      </c>
      <c r="D34" s="1"/>
      <c r="E34" s="12"/>
      <c r="F34" s="10"/>
      <c r="G34" s="10">
        <f t="shared" si="0"/>
        <v>0</v>
      </c>
      <c r="H34" s="10">
        <f t="shared" si="1"/>
        <v>0</v>
      </c>
      <c r="I34" s="10">
        <f t="shared" si="2"/>
        <v>0</v>
      </c>
      <c r="J34" s="32">
        <f t="shared" si="3"/>
        <v>0</v>
      </c>
      <c r="L34" s="10"/>
      <c r="M34" s="10"/>
      <c r="N34" s="26" t="e">
        <f t="shared" si="4"/>
        <v>#DIV/0!</v>
      </c>
      <c r="O34" s="10"/>
      <c r="P34" s="26" t="e">
        <f t="shared" si="5"/>
        <v>#DIV/0!</v>
      </c>
      <c r="Q34" s="10">
        <f t="shared" si="6"/>
        <v>0</v>
      </c>
      <c r="R34" s="32">
        <f t="shared" si="22"/>
        <v>0</v>
      </c>
      <c r="T34" s="10">
        <v>530000</v>
      </c>
      <c r="U34" s="10">
        <f t="shared" si="7"/>
        <v>100700</v>
      </c>
      <c r="V34" s="30">
        <f t="shared" si="8"/>
        <v>630700</v>
      </c>
      <c r="X34" s="10">
        <v>200000</v>
      </c>
      <c r="Y34" s="10">
        <f t="shared" si="9"/>
        <v>38000</v>
      </c>
      <c r="Z34" s="31">
        <f t="shared" si="10"/>
        <v>238000</v>
      </c>
      <c r="AB34" s="10">
        <v>500000</v>
      </c>
      <c r="AC34" s="10">
        <f t="shared" si="11"/>
        <v>95000</v>
      </c>
      <c r="AD34" s="64">
        <f t="shared" si="12"/>
        <v>595000</v>
      </c>
      <c r="AF34" s="10">
        <f>MIN(V34,Z34,AD34)</f>
        <v>238000</v>
      </c>
      <c r="AG34" s="10">
        <f>AVERAGE(V34,Z34,AD34)</f>
        <v>487900</v>
      </c>
      <c r="AH34" s="10">
        <f>MEDIAN(V34,Z34,AD34)</f>
        <v>595000</v>
      </c>
      <c r="AI34" s="10">
        <f>GEOMEAN(V34,Z34,AD34)</f>
        <v>446998.00475230755</v>
      </c>
      <c r="AJ34" s="10">
        <f>HARMEAN(V34,Z34,AD34)</f>
        <v>401719.74522292992</v>
      </c>
      <c r="AK34" s="10">
        <f t="shared" si="13"/>
        <v>416500</v>
      </c>
      <c r="AL34" s="10">
        <f t="shared" si="14"/>
        <v>319859.87261146493</v>
      </c>
      <c r="AM34" s="10">
        <f>STDEVA(V34,Z34,AD34)</f>
        <v>217154.62233164645</v>
      </c>
      <c r="AN34" s="26">
        <f t="shared" si="15"/>
        <v>0.44508018514377218</v>
      </c>
      <c r="AP34" s="66">
        <f>AL34</f>
        <v>319859.87261146493</v>
      </c>
      <c r="AQ34" s="68" t="str">
        <f>AL3</f>
        <v>PROMEDIO ENTRE MENOR VALOR Y  MEDIA ARMONICA</v>
      </c>
      <c r="AR34" s="37"/>
      <c r="AS34" s="10"/>
      <c r="AT34" s="9">
        <f t="shared" si="16"/>
        <v>0</v>
      </c>
      <c r="AU34" s="10">
        <f t="shared" si="17"/>
        <v>0</v>
      </c>
      <c r="AW34" s="10">
        <f>MIN(AU34,V34,Z34)</f>
        <v>0</v>
      </c>
      <c r="AX34" s="10"/>
      <c r="AY34" s="10"/>
      <c r="AZ34" s="10"/>
      <c r="BA34" s="10"/>
      <c r="BB34" s="10"/>
      <c r="BC34" s="10"/>
      <c r="BD34" s="10"/>
      <c r="BE34" s="26"/>
      <c r="BG34" s="11"/>
      <c r="BH34" s="23"/>
    </row>
    <row r="35" spans="1:60" ht="29" x14ac:dyDescent="0.35">
      <c r="A35" s="4">
        <v>30</v>
      </c>
      <c r="B35" s="50"/>
      <c r="C35" s="5" t="s">
        <v>37</v>
      </c>
      <c r="D35" s="1"/>
      <c r="E35" s="12">
        <v>226100</v>
      </c>
      <c r="F35" s="10">
        <v>71400</v>
      </c>
      <c r="G35" s="10">
        <f t="shared" si="0"/>
        <v>3712.7999999999997</v>
      </c>
      <c r="H35" s="10">
        <f t="shared" si="1"/>
        <v>75112.800000000003</v>
      </c>
      <c r="I35" s="10">
        <f t="shared" si="2"/>
        <v>3830.7527999999998</v>
      </c>
      <c r="J35" s="32">
        <f t="shared" si="3"/>
        <v>78943.552800000005</v>
      </c>
      <c r="L35" s="10">
        <v>235000</v>
      </c>
      <c r="M35" s="10">
        <v>230392</v>
      </c>
      <c r="N35" s="26">
        <f t="shared" si="4"/>
        <v>1.9608510638297872E-2</v>
      </c>
      <c r="O35" s="10">
        <v>166130.54</v>
      </c>
      <c r="P35" s="26">
        <f t="shared" si="5"/>
        <v>0.29306153191489359</v>
      </c>
      <c r="Q35" s="10">
        <f t="shared" si="6"/>
        <v>8472.6575400000002</v>
      </c>
      <c r="R35" s="32">
        <f t="shared" si="22"/>
        <v>174603.19754000002</v>
      </c>
      <c r="T35" s="10">
        <v>530000</v>
      </c>
      <c r="U35" s="10">
        <f t="shared" si="7"/>
        <v>100700</v>
      </c>
      <c r="V35" s="30">
        <f t="shared" si="8"/>
        <v>630700</v>
      </c>
      <c r="X35" s="10">
        <v>320000</v>
      </c>
      <c r="Y35" s="10">
        <f t="shared" si="9"/>
        <v>60800</v>
      </c>
      <c r="Z35" s="31">
        <f t="shared" si="10"/>
        <v>380800</v>
      </c>
      <c r="AB35" s="10">
        <v>500000</v>
      </c>
      <c r="AC35" s="10">
        <f t="shared" si="11"/>
        <v>95000</v>
      </c>
      <c r="AD35" s="64">
        <f t="shared" si="12"/>
        <v>595000</v>
      </c>
      <c r="AF35" s="10">
        <f>MIN(R35,V35,Z35,AD35)</f>
        <v>174603.19754000002</v>
      </c>
      <c r="AG35" s="10">
        <f>AVERAGE(R35,V35,Z35,AD35)</f>
        <v>445275.79938500002</v>
      </c>
      <c r="AH35" s="10">
        <f>MEDIAN(R35,V35,Z35,AD35)</f>
        <v>487900</v>
      </c>
      <c r="AI35" s="10">
        <f>GEOMEAN(R35,V35,Z35,AD35)</f>
        <v>397440.60228765267</v>
      </c>
      <c r="AJ35" s="10">
        <f>HARMEAN(R35,V35,Z35,AD35)</f>
        <v>344247.86863218795</v>
      </c>
      <c r="AK35" s="10">
        <f t="shared" si="13"/>
        <v>331251.59877000004</v>
      </c>
      <c r="AL35" s="10">
        <f t="shared" si="14"/>
        <v>259425.53308609399</v>
      </c>
      <c r="AM35" s="10">
        <f>STDEVA(R35,V35,Z35,AD35)</f>
        <v>211518.52284483987</v>
      </c>
      <c r="AN35" s="26">
        <f t="shared" si="15"/>
        <v>0.47502811322102423</v>
      </c>
      <c r="AP35" s="66">
        <f>AL35</f>
        <v>259425.53308609399</v>
      </c>
      <c r="AQ35" s="68" t="str">
        <f>AL3</f>
        <v>PROMEDIO ENTRE MENOR VALOR Y  MEDIA ARMONICA</v>
      </c>
      <c r="AR35" s="37"/>
      <c r="AS35" s="10">
        <v>235000</v>
      </c>
      <c r="AT35" s="9">
        <f t="shared" si="16"/>
        <v>11985</v>
      </c>
      <c r="AU35" s="10">
        <f t="shared" si="17"/>
        <v>246985</v>
      </c>
      <c r="AW35" s="10">
        <f>MIN(AU35,V35,Z35)</f>
        <v>246985</v>
      </c>
      <c r="AX35" s="10">
        <f>AVERAGE(AU35,V35,Z35)</f>
        <v>419495</v>
      </c>
      <c r="AY35" s="10">
        <f>MEDIAN(AU35,V35,Z35)</f>
        <v>380800</v>
      </c>
      <c r="AZ35" s="10">
        <f>GEOMEAN(AU35,V35,Z35)</f>
        <v>389998.96068449749</v>
      </c>
      <c r="BA35" s="10">
        <f>HARMEAN(AU35,V35,Z35)</f>
        <v>363177.69561851677</v>
      </c>
      <c r="BB35" s="10">
        <f t="shared" si="18"/>
        <v>313892.5</v>
      </c>
      <c r="BC35" s="10">
        <f t="shared" si="19"/>
        <v>305081.34780925838</v>
      </c>
      <c r="BD35" s="10">
        <f>STDEVA(AU35,V35,Z35)</f>
        <v>194762.10507950463</v>
      </c>
      <c r="BE35" s="26">
        <f t="shared" si="20"/>
        <v>0.46427753627457929</v>
      </c>
      <c r="BG35" s="10">
        <f>AZ35</f>
        <v>389998.96068449749</v>
      </c>
      <c r="BH35" s="23"/>
    </row>
    <row r="36" spans="1:60" ht="29" x14ac:dyDescent="0.35">
      <c r="A36" s="4">
        <v>31</v>
      </c>
      <c r="B36" s="50"/>
      <c r="C36" s="5" t="s">
        <v>38</v>
      </c>
      <c r="D36" s="1"/>
      <c r="E36" s="12">
        <v>428400</v>
      </c>
      <c r="F36" s="10">
        <v>77350</v>
      </c>
      <c r="G36" s="10">
        <f t="shared" si="0"/>
        <v>4022.2</v>
      </c>
      <c r="H36" s="10">
        <f t="shared" si="1"/>
        <v>81372.2</v>
      </c>
      <c r="I36" s="10">
        <f t="shared" si="2"/>
        <v>4149.9821999999995</v>
      </c>
      <c r="J36" s="32">
        <f t="shared" si="3"/>
        <v>85522.182199999996</v>
      </c>
      <c r="L36" s="10">
        <v>309123</v>
      </c>
      <c r="M36" s="10">
        <v>303062</v>
      </c>
      <c r="N36" s="26">
        <f t="shared" si="4"/>
        <v>1.9607081970607169E-2</v>
      </c>
      <c r="O36" s="10">
        <v>218279.14</v>
      </c>
      <c r="P36" s="26">
        <f t="shared" si="5"/>
        <v>0.29387609462899877</v>
      </c>
      <c r="Q36" s="10">
        <f t="shared" si="6"/>
        <v>11132.236140000001</v>
      </c>
      <c r="R36" s="32">
        <f t="shared" si="22"/>
        <v>229411.37614000001</v>
      </c>
      <c r="T36" s="10">
        <v>530000</v>
      </c>
      <c r="U36" s="10">
        <f t="shared" si="7"/>
        <v>100700</v>
      </c>
      <c r="V36" s="30">
        <f t="shared" si="8"/>
        <v>630700</v>
      </c>
      <c r="X36" s="10">
        <v>250000</v>
      </c>
      <c r="Y36" s="10">
        <f t="shared" si="9"/>
        <v>47500</v>
      </c>
      <c r="Z36" s="31">
        <f t="shared" si="10"/>
        <v>297500</v>
      </c>
      <c r="AB36" s="10">
        <v>500000</v>
      </c>
      <c r="AC36" s="10">
        <f t="shared" si="11"/>
        <v>95000</v>
      </c>
      <c r="AD36" s="64">
        <f t="shared" si="12"/>
        <v>595000</v>
      </c>
      <c r="AF36" s="10">
        <f>MIN(R36,V36,Z36,AD36)</f>
        <v>229411.37614000001</v>
      </c>
      <c r="AG36" s="10">
        <f>AVERAGE(R36,V36,Z36,AD36)</f>
        <v>438152.84403500002</v>
      </c>
      <c r="AH36" s="10">
        <f>MEDIAN(R36,V36,Z36,AD36)</f>
        <v>446250</v>
      </c>
      <c r="AI36" s="10">
        <f>GEOMEAN(R36,V36,Z36,AD36)</f>
        <v>400046.45770572528</v>
      </c>
      <c r="AJ36" s="10">
        <f>HARMEAN(R36,V36,Z36,AD36)</f>
        <v>364081.91964101151</v>
      </c>
      <c r="AK36" s="10">
        <f t="shared" si="13"/>
        <v>337830.68807000003</v>
      </c>
      <c r="AL36" s="10">
        <f t="shared" si="14"/>
        <v>296746.64789050573</v>
      </c>
      <c r="AM36" s="10">
        <f>STDEVA(R36,V36,Z36,AD36)</f>
        <v>204149.99433309838</v>
      </c>
      <c r="AN36" s="26">
        <f t="shared" si="15"/>
        <v>0.46593328586677096</v>
      </c>
      <c r="AP36" s="66">
        <f>AL36</f>
        <v>296746.64789050573</v>
      </c>
      <c r="AQ36" s="67" t="str">
        <f>AK3</f>
        <v>PROMEDIO ENTRE MENOR VALOR Y  MEDIANA</v>
      </c>
      <c r="AR36" s="36"/>
      <c r="AS36" s="10">
        <v>309123</v>
      </c>
      <c r="AT36" s="9">
        <f t="shared" si="16"/>
        <v>15765.272999999999</v>
      </c>
      <c r="AU36" s="10">
        <f t="shared" si="17"/>
        <v>324888.27299999999</v>
      </c>
      <c r="AW36" s="10">
        <f>MIN(AU36,V36,Z36)</f>
        <v>297500</v>
      </c>
      <c r="AX36" s="10">
        <f>AVERAGE(AU36,V36,Z36)</f>
        <v>417696.09100000001</v>
      </c>
      <c r="AY36" s="10">
        <f>MEDIAN(AU36,V36,Z36)</f>
        <v>324888.27299999999</v>
      </c>
      <c r="AZ36" s="10">
        <f>GEOMEAN(AU36,V36,Z36)</f>
        <v>393563.31700369931</v>
      </c>
      <c r="BA36" s="10">
        <f>HARMEAN(AU36,V36,Z36)</f>
        <v>373838.0354387539</v>
      </c>
      <c r="BB36" s="10">
        <f t="shared" si="18"/>
        <v>311194.13650000002</v>
      </c>
      <c r="BC36" s="10">
        <f t="shared" si="19"/>
        <v>335669.01771937695</v>
      </c>
      <c r="BD36" s="10">
        <f>STDEVA(AU36,V36,Z36)</f>
        <v>184974.39907036009</v>
      </c>
      <c r="BE36" s="26">
        <f t="shared" si="20"/>
        <v>0.44284445810233852</v>
      </c>
      <c r="BG36" s="10">
        <f t="shared" ref="BG36:BG39" si="26">AZ36</f>
        <v>393563.31700369931</v>
      </c>
      <c r="BH36" s="23"/>
    </row>
    <row r="37" spans="1:60" ht="29" x14ac:dyDescent="0.35">
      <c r="A37" s="4">
        <v>32</v>
      </c>
      <c r="B37" s="50"/>
      <c r="C37" s="5" t="s">
        <v>39</v>
      </c>
      <c r="D37" s="1"/>
      <c r="E37" s="12">
        <v>166600</v>
      </c>
      <c r="F37" s="10">
        <v>47600</v>
      </c>
      <c r="G37" s="10">
        <f t="shared" si="0"/>
        <v>2475.1999999999998</v>
      </c>
      <c r="H37" s="10">
        <f t="shared" si="1"/>
        <v>50075.199999999997</v>
      </c>
      <c r="I37" s="10">
        <f t="shared" si="2"/>
        <v>2553.8351999999995</v>
      </c>
      <c r="J37" s="32">
        <f t="shared" si="3"/>
        <v>52629.035199999998</v>
      </c>
      <c r="L37" s="10">
        <v>309123</v>
      </c>
      <c r="M37" s="10">
        <v>303062</v>
      </c>
      <c r="N37" s="26">
        <f t="shared" si="4"/>
        <v>1.9607081970607169E-2</v>
      </c>
      <c r="O37" s="10">
        <v>218279.14</v>
      </c>
      <c r="P37" s="26">
        <f t="shared" si="5"/>
        <v>0.29387609462899877</v>
      </c>
      <c r="Q37" s="10">
        <f t="shared" si="6"/>
        <v>11132.236140000001</v>
      </c>
      <c r="R37" s="32">
        <f t="shared" si="22"/>
        <v>229411.37614000001</v>
      </c>
      <c r="T37" s="10">
        <v>530000</v>
      </c>
      <c r="U37" s="10">
        <f t="shared" si="7"/>
        <v>100700</v>
      </c>
      <c r="V37" s="30">
        <f t="shared" si="8"/>
        <v>630700</v>
      </c>
      <c r="X37" s="10">
        <v>200000</v>
      </c>
      <c r="Y37" s="10">
        <f t="shared" si="9"/>
        <v>38000</v>
      </c>
      <c r="Z37" s="31">
        <f t="shared" si="10"/>
        <v>238000</v>
      </c>
      <c r="AB37" s="10">
        <v>500000</v>
      </c>
      <c r="AC37" s="10">
        <f t="shared" si="11"/>
        <v>95000</v>
      </c>
      <c r="AD37" s="64">
        <f t="shared" si="12"/>
        <v>595000</v>
      </c>
      <c r="AF37" s="10">
        <f>MIN(R37,V37,Z37,AD37)</f>
        <v>229411.37614000001</v>
      </c>
      <c r="AG37" s="10">
        <f>AVERAGE(R37,V37,Z37,AD37)</f>
        <v>423277.84403500002</v>
      </c>
      <c r="AH37" s="10">
        <f>MEDIAN(R37,V37,Z37,AD37)</f>
        <v>416500</v>
      </c>
      <c r="AI37" s="10">
        <f>GEOMEAN(R37,V37,Z37,AD37)</f>
        <v>378340.58058663353</v>
      </c>
      <c r="AJ37" s="10">
        <f>HARMEAN(R37,V37,Z37,AD37)</f>
        <v>338212.76955943543</v>
      </c>
      <c r="AK37" s="10">
        <f t="shared" si="13"/>
        <v>322955.68807000003</v>
      </c>
      <c r="AL37" s="10">
        <f t="shared" si="14"/>
        <v>283812.07284971769</v>
      </c>
      <c r="AM37" s="10">
        <f>STDEVA(R37,V37,Z37,AD37)</f>
        <v>219411.74117685479</v>
      </c>
      <c r="AN37" s="26">
        <f t="shared" si="15"/>
        <v>0.51836339716073598</v>
      </c>
      <c r="AP37" s="66">
        <f>AL37</f>
        <v>283812.07284971769</v>
      </c>
      <c r="AQ37" s="67" t="str">
        <f>AL3</f>
        <v>PROMEDIO ENTRE MENOR VALOR Y  MEDIA ARMONICA</v>
      </c>
      <c r="AR37" s="36"/>
      <c r="AS37" s="10">
        <v>309123</v>
      </c>
      <c r="AT37" s="9">
        <f t="shared" si="16"/>
        <v>15765.272999999999</v>
      </c>
      <c r="AU37" s="10">
        <f t="shared" si="17"/>
        <v>324888.27299999999</v>
      </c>
      <c r="AW37" s="10">
        <f>MIN(AU37,V37,Z37)</f>
        <v>238000</v>
      </c>
      <c r="AX37" s="10">
        <f>AVERAGE(AU37,V37,Z37)</f>
        <v>397862.7576666667</v>
      </c>
      <c r="AY37" s="10">
        <f>MEDIAN(AU37,V37,Z37)</f>
        <v>324888.27299999999</v>
      </c>
      <c r="AZ37" s="10">
        <f>GEOMEAN(AU37,V37,Z37)</f>
        <v>365351.81950479542</v>
      </c>
      <c r="BA37" s="10">
        <f>HARMEAN(AU37,V37,Z37)</f>
        <v>338401.77373508102</v>
      </c>
      <c r="BB37" s="10">
        <f t="shared" si="18"/>
        <v>281444.13650000002</v>
      </c>
      <c r="BC37" s="10">
        <f t="shared" si="19"/>
        <v>288200.88686754054</v>
      </c>
      <c r="BD37" s="10">
        <f>STDEVA(AU37,V37,Z37)</f>
        <v>206269.91796981482</v>
      </c>
      <c r="BE37" s="26">
        <f t="shared" si="20"/>
        <v>0.51844490089879125</v>
      </c>
      <c r="BG37" s="10">
        <f t="shared" si="26"/>
        <v>365351.81950479542</v>
      </c>
      <c r="BH37" s="23"/>
    </row>
    <row r="38" spans="1:60" ht="29" x14ac:dyDescent="0.35">
      <c r="A38" s="4">
        <v>33</v>
      </c>
      <c r="B38" s="50"/>
      <c r="C38" s="5" t="s">
        <v>40</v>
      </c>
      <c r="D38" s="1"/>
      <c r="E38" s="12">
        <v>166600</v>
      </c>
      <c r="F38" s="10">
        <v>47600</v>
      </c>
      <c r="G38" s="10">
        <f t="shared" si="0"/>
        <v>2475.1999999999998</v>
      </c>
      <c r="H38" s="10">
        <f t="shared" si="1"/>
        <v>50075.199999999997</v>
      </c>
      <c r="I38" s="10">
        <f t="shared" si="2"/>
        <v>2553.8351999999995</v>
      </c>
      <c r="J38" s="32">
        <f t="shared" si="3"/>
        <v>52629.035199999998</v>
      </c>
      <c r="L38" s="10">
        <v>267708</v>
      </c>
      <c r="M38" s="10">
        <v>262459</v>
      </c>
      <c r="N38" s="26">
        <f t="shared" si="4"/>
        <v>1.9607183946688183E-2</v>
      </c>
      <c r="O38" s="10">
        <v>189224.92</v>
      </c>
      <c r="P38" s="26">
        <f t="shared" si="5"/>
        <v>0.29316673390410442</v>
      </c>
      <c r="Q38" s="10">
        <f t="shared" si="6"/>
        <v>9650.4709199999998</v>
      </c>
      <c r="R38" s="32">
        <f t="shared" si="22"/>
        <v>198875.39092000001</v>
      </c>
      <c r="T38" s="10">
        <v>530000</v>
      </c>
      <c r="U38" s="10">
        <f t="shared" si="7"/>
        <v>100700</v>
      </c>
      <c r="V38" s="30">
        <f t="shared" si="8"/>
        <v>630700</v>
      </c>
      <c r="X38" s="10">
        <v>200000</v>
      </c>
      <c r="Y38" s="10">
        <f t="shared" si="9"/>
        <v>38000</v>
      </c>
      <c r="Z38" s="31">
        <f t="shared" si="10"/>
        <v>238000</v>
      </c>
      <c r="AB38" s="10">
        <v>500000</v>
      </c>
      <c r="AC38" s="10">
        <f t="shared" si="11"/>
        <v>95000</v>
      </c>
      <c r="AD38" s="64">
        <f t="shared" si="12"/>
        <v>595000</v>
      </c>
      <c r="AF38" s="10">
        <f>MIN(R38,V38,Z38,AD38)</f>
        <v>198875.39092000001</v>
      </c>
      <c r="AG38" s="10">
        <f>AVERAGE(R38,V38,Z38,AD38)</f>
        <v>415643.84773000004</v>
      </c>
      <c r="AH38" s="10">
        <f>MEDIAN(R38,V38,Z38,AD38)</f>
        <v>416500</v>
      </c>
      <c r="AI38" s="10">
        <f>GEOMEAN(R38,V38,Z38,AD38)</f>
        <v>365068.57450777298</v>
      </c>
      <c r="AJ38" s="10">
        <f>HARMEAN(R38,V38,Z38,AD38)</f>
        <v>320098.15408634354</v>
      </c>
      <c r="AK38" s="10">
        <f t="shared" si="13"/>
        <v>307687.69546000002</v>
      </c>
      <c r="AL38" s="10">
        <f t="shared" si="14"/>
        <v>259486.77250317176</v>
      </c>
      <c r="AM38" s="10">
        <f>STDEVA(R38,V38,Z38,AD38)</f>
        <v>228738.33557902277</v>
      </c>
      <c r="AN38" s="26">
        <f t="shared" si="15"/>
        <v>0.55032291907664643</v>
      </c>
      <c r="AP38" s="66">
        <f>AL38</f>
        <v>259486.77250317176</v>
      </c>
      <c r="AQ38" s="67" t="str">
        <f>AL3</f>
        <v>PROMEDIO ENTRE MENOR VALOR Y  MEDIA ARMONICA</v>
      </c>
      <c r="AR38" s="36"/>
      <c r="AS38" s="10">
        <v>267708</v>
      </c>
      <c r="AT38" s="9">
        <f t="shared" si="16"/>
        <v>13653.107999999998</v>
      </c>
      <c r="AU38" s="10">
        <f t="shared" si="17"/>
        <v>281361.10800000001</v>
      </c>
      <c r="AW38" s="10">
        <f>MIN(AU38,V38,Z38)</f>
        <v>238000</v>
      </c>
      <c r="AX38" s="10">
        <f>AVERAGE(AU38,V38,Z38)</f>
        <v>383353.70266666665</v>
      </c>
      <c r="AY38" s="10">
        <f>MEDIAN(AU38,V38,Z38)</f>
        <v>281361.10800000001</v>
      </c>
      <c r="AZ38" s="10">
        <f>GEOMEAN(AU38,V38,Z38)</f>
        <v>348247.45494428184</v>
      </c>
      <c r="BA38" s="10">
        <f>HARMEAN(AU38,V38,Z38)</f>
        <v>321151.96664946363</v>
      </c>
      <c r="BB38" s="10">
        <f t="shared" si="18"/>
        <v>259680.554</v>
      </c>
      <c r="BC38" s="10">
        <f t="shared" si="19"/>
        <v>279575.98332473182</v>
      </c>
      <c r="BD38" s="10">
        <f>STDEVA(AU38,V38,Z38)</f>
        <v>215302.55345705774</v>
      </c>
      <c r="BE38" s="26">
        <f t="shared" si="20"/>
        <v>0.56162899160587321</v>
      </c>
      <c r="BG38" s="10">
        <f t="shared" si="26"/>
        <v>348247.45494428184</v>
      </c>
      <c r="BH38" s="23"/>
    </row>
    <row r="39" spans="1:60" ht="29" x14ac:dyDescent="0.35">
      <c r="A39" s="4">
        <v>34</v>
      </c>
      <c r="B39" s="50"/>
      <c r="C39" s="5" t="s">
        <v>41</v>
      </c>
      <c r="D39" s="1"/>
      <c r="E39" s="12">
        <v>368900</v>
      </c>
      <c r="F39" s="10">
        <v>59500</v>
      </c>
      <c r="G39" s="10">
        <f t="shared" si="0"/>
        <v>3094</v>
      </c>
      <c r="H39" s="10">
        <f t="shared" si="1"/>
        <v>62594</v>
      </c>
      <c r="I39" s="10">
        <f t="shared" si="2"/>
        <v>3192.2939999999999</v>
      </c>
      <c r="J39" s="32">
        <f t="shared" si="3"/>
        <v>65786.293999999994</v>
      </c>
      <c r="L39" s="10">
        <v>283469</v>
      </c>
      <c r="M39" s="10">
        <v>277911</v>
      </c>
      <c r="N39" s="26">
        <f t="shared" si="4"/>
        <v>1.9607082255908053E-2</v>
      </c>
      <c r="O39" s="10">
        <v>200399.62</v>
      </c>
      <c r="P39" s="26">
        <f t="shared" si="5"/>
        <v>0.29304572986816901</v>
      </c>
      <c r="Q39" s="10">
        <f t="shared" si="6"/>
        <v>10220.38062</v>
      </c>
      <c r="R39" s="32">
        <f t="shared" si="22"/>
        <v>210620.00062000001</v>
      </c>
      <c r="T39" s="10">
        <v>530000</v>
      </c>
      <c r="U39" s="10">
        <f t="shared" si="7"/>
        <v>100700</v>
      </c>
      <c r="V39" s="30">
        <f t="shared" si="8"/>
        <v>630700</v>
      </c>
      <c r="X39" s="10">
        <v>230000</v>
      </c>
      <c r="Y39" s="10">
        <f t="shared" si="9"/>
        <v>43700</v>
      </c>
      <c r="Z39" s="31">
        <f t="shared" si="10"/>
        <v>273700</v>
      </c>
      <c r="AB39" s="10">
        <v>500000</v>
      </c>
      <c r="AC39" s="10">
        <f t="shared" si="11"/>
        <v>95000</v>
      </c>
      <c r="AD39" s="64">
        <f t="shared" si="12"/>
        <v>595000</v>
      </c>
      <c r="AF39" s="10">
        <f>MIN(R39,V39,Z39,AD39)</f>
        <v>210620.00062000001</v>
      </c>
      <c r="AG39" s="10">
        <f>AVERAGE(R39,V39,Z39,AD39)</f>
        <v>427505.00015500002</v>
      </c>
      <c r="AH39" s="10">
        <f>MEDIAN(R39,V39,Z39,AD39)</f>
        <v>434350</v>
      </c>
      <c r="AI39" s="10">
        <f>GEOMEAN(R39,V39,Z39,AD39)</f>
        <v>383511.64102472179</v>
      </c>
      <c r="AJ39" s="10">
        <f>HARMEAN(R39,V39,Z39,AD39)</f>
        <v>342825.75896168785</v>
      </c>
      <c r="AK39" s="10">
        <f t="shared" si="13"/>
        <v>322485.00031000003</v>
      </c>
      <c r="AL39" s="10">
        <f t="shared" si="14"/>
        <v>276722.87979084393</v>
      </c>
      <c r="AM39" s="10">
        <f>STDEVA(R39,V39,Z39,AD39)</f>
        <v>216053.90070617612</v>
      </c>
      <c r="AN39" s="26">
        <f t="shared" si="15"/>
        <v>0.5053833303185733</v>
      </c>
      <c r="AP39" s="66">
        <f>AL39</f>
        <v>276722.87979084393</v>
      </c>
      <c r="AQ39" s="67" t="str">
        <f>AL3</f>
        <v>PROMEDIO ENTRE MENOR VALOR Y  MEDIA ARMONICA</v>
      </c>
      <c r="AR39" s="36"/>
      <c r="AS39" s="10">
        <v>283469</v>
      </c>
      <c r="AT39" s="9">
        <f t="shared" si="16"/>
        <v>14456.919</v>
      </c>
      <c r="AU39" s="10">
        <f t="shared" si="17"/>
        <v>297925.91899999999</v>
      </c>
      <c r="AW39" s="10">
        <f>MIN(AU39,V39,Z39)</f>
        <v>273700</v>
      </c>
      <c r="AX39" s="10">
        <f>AVERAGE(AU39,V39,Z39)</f>
        <v>400775.30633333331</v>
      </c>
      <c r="AY39" s="10">
        <f>MEDIAN(AU39,V39,Z39)</f>
        <v>297925.91899999999</v>
      </c>
      <c r="AZ39" s="10">
        <f>GEOMEAN(AU39,V39,Z39)</f>
        <v>371879.2719333471</v>
      </c>
      <c r="BA39" s="10">
        <f>HARMEAN(AU39,V39,Z39)</f>
        <v>349011.13222868764</v>
      </c>
      <c r="BB39" s="10">
        <f t="shared" si="18"/>
        <v>285812.9595</v>
      </c>
      <c r="BC39" s="10">
        <f t="shared" si="19"/>
        <v>311355.56611434382</v>
      </c>
      <c r="BD39" s="10">
        <f>STDEVA(AU39,V39,Z39)</f>
        <v>199488.71485909063</v>
      </c>
      <c r="BE39" s="26">
        <f t="shared" si="20"/>
        <v>0.49775700175791676</v>
      </c>
      <c r="BG39" s="10">
        <f t="shared" si="26"/>
        <v>371879.2719333471</v>
      </c>
      <c r="BH39" s="23"/>
    </row>
    <row r="40" spans="1:60" x14ac:dyDescent="0.35">
      <c r="A40" s="4">
        <v>35</v>
      </c>
      <c r="B40" s="50"/>
      <c r="C40" s="5" t="s">
        <v>42</v>
      </c>
      <c r="D40" s="1"/>
      <c r="E40" s="12">
        <v>107100</v>
      </c>
      <c r="F40" s="10">
        <v>41650</v>
      </c>
      <c r="G40" s="10">
        <f t="shared" si="0"/>
        <v>2165.7999999999997</v>
      </c>
      <c r="H40" s="10">
        <f t="shared" si="1"/>
        <v>43815.8</v>
      </c>
      <c r="I40" s="10">
        <f t="shared" si="2"/>
        <v>2234.6057999999998</v>
      </c>
      <c r="J40" s="32">
        <f t="shared" si="3"/>
        <v>46050.4058</v>
      </c>
      <c r="L40" s="10">
        <v>189404</v>
      </c>
      <c r="M40" s="10">
        <v>185690</v>
      </c>
      <c r="N40" s="26">
        <f t="shared" si="4"/>
        <v>1.9608878376380645E-2</v>
      </c>
      <c r="O40" s="10">
        <v>134096.4</v>
      </c>
      <c r="P40" s="26">
        <f t="shared" si="5"/>
        <v>0.29200861650229143</v>
      </c>
      <c r="Q40" s="10">
        <f t="shared" si="6"/>
        <v>6838.9163999999992</v>
      </c>
      <c r="R40" s="32">
        <f t="shared" si="22"/>
        <v>140935.31639999998</v>
      </c>
      <c r="T40" s="10">
        <v>530000</v>
      </c>
      <c r="U40" s="10">
        <f t="shared" si="7"/>
        <v>100700</v>
      </c>
      <c r="V40" s="30">
        <f t="shared" si="8"/>
        <v>630700</v>
      </c>
      <c r="X40" s="10">
        <v>180000</v>
      </c>
      <c r="Y40" s="10">
        <f t="shared" si="9"/>
        <v>34200</v>
      </c>
      <c r="Z40" s="31">
        <f t="shared" si="10"/>
        <v>214200</v>
      </c>
      <c r="AB40" s="10">
        <v>500000</v>
      </c>
      <c r="AC40" s="10">
        <f t="shared" si="11"/>
        <v>95000</v>
      </c>
      <c r="AD40" s="64">
        <f t="shared" si="12"/>
        <v>595000</v>
      </c>
      <c r="AF40" s="10">
        <f>MIN(R40,V40,Z40,AD40)</f>
        <v>140935.31639999998</v>
      </c>
      <c r="AG40" s="10">
        <f>AVERAGE(R40,V40,Z40,AD40)</f>
        <v>395208.82909999997</v>
      </c>
      <c r="AH40" s="10">
        <f>MEDIAN(R40,V40,Z40,AD40)</f>
        <v>404600</v>
      </c>
      <c r="AI40" s="10">
        <f>GEOMEAN(R40,V40,Z40,AD40)</f>
        <v>326245.68364854378</v>
      </c>
      <c r="AJ40" s="10">
        <f>HARMEAN(R40,V40,Z40,AD40)</f>
        <v>266130.85939481831</v>
      </c>
      <c r="AK40" s="10">
        <f t="shared" si="13"/>
        <v>272767.65820000001</v>
      </c>
      <c r="AL40" s="10">
        <f t="shared" si="14"/>
        <v>203533.08789740916</v>
      </c>
      <c r="AM40" s="10">
        <f>STDEVA(R40,V40,Z40,AD40)</f>
        <v>253503.33266342944</v>
      </c>
      <c r="AN40" s="26">
        <f t="shared" si="15"/>
        <v>0.64144147093253656</v>
      </c>
      <c r="AP40" s="66">
        <f t="shared" ref="AP40:AP46" si="27">AJ40</f>
        <v>266130.85939481831</v>
      </c>
      <c r="AQ40" s="67" t="str">
        <f>AJ3</f>
        <v>MEDIA ARMONICA</v>
      </c>
      <c r="AR40" s="36"/>
      <c r="AS40" s="10">
        <v>189404</v>
      </c>
      <c r="AT40" s="9">
        <f t="shared" si="16"/>
        <v>9659.6039999999994</v>
      </c>
      <c r="AU40" s="10">
        <f t="shared" si="17"/>
        <v>199063.60399999999</v>
      </c>
      <c r="AW40" s="10">
        <f>MIN(AU40,V40,Z40)</f>
        <v>199063.60399999999</v>
      </c>
      <c r="AX40" s="10">
        <f>AVERAGE(AU40,V40,Z40)</f>
        <v>347987.86800000002</v>
      </c>
      <c r="AY40" s="10">
        <f>MEDIAN(AU40,V40,Z40)</f>
        <v>214200</v>
      </c>
      <c r="AZ40" s="10">
        <f>GEOMEAN(AU40,V40,Z40)</f>
        <v>299602.00817579904</v>
      </c>
      <c r="BA40" s="10">
        <f>HARMEAN(AU40,V40,Z40)</f>
        <v>266014.18761371274</v>
      </c>
      <c r="BB40" s="10">
        <f t="shared" si="18"/>
        <v>206631.802</v>
      </c>
      <c r="BC40" s="10">
        <f t="shared" si="19"/>
        <v>232538.89580685637</v>
      </c>
      <c r="BD40" s="10">
        <f>STDEVA(AU40,V40,Z40)</f>
        <v>244952.83179819791</v>
      </c>
      <c r="BE40" s="26">
        <f t="shared" si="20"/>
        <v>0.70391198752422568</v>
      </c>
      <c r="BG40" s="10">
        <f>AY40</f>
        <v>214200</v>
      </c>
      <c r="BH40" s="23"/>
    </row>
    <row r="41" spans="1:60" ht="29" x14ac:dyDescent="0.35">
      <c r="A41" s="4">
        <v>36</v>
      </c>
      <c r="B41" s="50"/>
      <c r="C41" s="5" t="s">
        <v>43</v>
      </c>
      <c r="D41" s="1"/>
      <c r="E41" s="12">
        <v>428400</v>
      </c>
      <c r="F41" s="10">
        <v>71400</v>
      </c>
      <c r="G41" s="10">
        <f t="shared" si="0"/>
        <v>3712.7999999999997</v>
      </c>
      <c r="H41" s="10">
        <f t="shared" si="1"/>
        <v>75112.800000000003</v>
      </c>
      <c r="I41" s="10">
        <f t="shared" si="2"/>
        <v>3830.7527999999998</v>
      </c>
      <c r="J41" s="32">
        <f t="shared" si="3"/>
        <v>78943.552800000005</v>
      </c>
      <c r="L41" s="10">
        <v>303450</v>
      </c>
      <c r="M41" s="10">
        <v>297500</v>
      </c>
      <c r="N41" s="26">
        <f t="shared" si="4"/>
        <v>1.9607843137254902E-2</v>
      </c>
      <c r="O41" s="10">
        <v>214554.23999999999</v>
      </c>
      <c r="P41" s="26">
        <f t="shared" si="5"/>
        <v>0.29295027187345529</v>
      </c>
      <c r="Q41" s="10">
        <f t="shared" si="6"/>
        <v>10942.266239999999</v>
      </c>
      <c r="R41" s="32">
        <f t="shared" si="22"/>
        <v>225496.50623999999</v>
      </c>
      <c r="T41" s="10">
        <v>530000</v>
      </c>
      <c r="U41" s="10">
        <f t="shared" si="7"/>
        <v>100700</v>
      </c>
      <c r="V41" s="30">
        <f t="shared" si="8"/>
        <v>630700</v>
      </c>
      <c r="X41" s="10">
        <v>200000</v>
      </c>
      <c r="Y41" s="10">
        <f t="shared" si="9"/>
        <v>38000</v>
      </c>
      <c r="Z41" s="31">
        <f t="shared" si="10"/>
        <v>238000</v>
      </c>
      <c r="AB41" s="10">
        <v>500000</v>
      </c>
      <c r="AC41" s="10">
        <f t="shared" si="11"/>
        <v>95000</v>
      </c>
      <c r="AD41" s="64">
        <f t="shared" si="12"/>
        <v>595000</v>
      </c>
      <c r="AF41" s="10">
        <f>MIN(R41,V41,Z41,AD41)</f>
        <v>225496.50623999999</v>
      </c>
      <c r="AG41" s="10">
        <f>AVERAGE(R41,V41,Z41,AD41)</f>
        <v>422299.12656</v>
      </c>
      <c r="AH41" s="10">
        <f>MEDIAN(R41,V41,Z41,AD41)</f>
        <v>416500</v>
      </c>
      <c r="AI41" s="10">
        <f>GEOMEAN(R41,V41,Z41,AD41)</f>
        <v>376716.06655288051</v>
      </c>
      <c r="AJ41" s="10">
        <f>HARMEAN(R41,V41,Z41,AD41)</f>
        <v>336062.40296665975</v>
      </c>
      <c r="AK41" s="10">
        <f t="shared" si="13"/>
        <v>320998.25312000001</v>
      </c>
      <c r="AL41" s="10">
        <f t="shared" si="14"/>
        <v>280779.45460332988</v>
      </c>
      <c r="AM41" s="10">
        <f>STDEVA(R41,V41,Z41,AD41)</f>
        <v>220570.43860037901</v>
      </c>
      <c r="AN41" s="26">
        <f t="shared" si="15"/>
        <v>0.52230853612490358</v>
      </c>
      <c r="AP41" s="66">
        <f>AL41</f>
        <v>280779.45460332988</v>
      </c>
      <c r="AQ41" s="67" t="str">
        <f>AL3</f>
        <v>PROMEDIO ENTRE MENOR VALOR Y  MEDIA ARMONICA</v>
      </c>
      <c r="AR41" s="36"/>
      <c r="AS41" s="10">
        <v>303450</v>
      </c>
      <c r="AT41" s="9">
        <f t="shared" si="16"/>
        <v>15475.949999999999</v>
      </c>
      <c r="AU41" s="10">
        <f t="shared" si="17"/>
        <v>318925.95</v>
      </c>
      <c r="AW41" s="10">
        <f>MIN(AU41,V41,Z41)</f>
        <v>238000</v>
      </c>
      <c r="AX41" s="10">
        <f>AVERAGE(AU41,V41,Z41)</f>
        <v>395875.31666666665</v>
      </c>
      <c r="AY41" s="10">
        <f>MEDIAN(AU41,V41,Z41)</f>
        <v>318925.95</v>
      </c>
      <c r="AZ41" s="10">
        <f>GEOMEAN(AU41,V41,Z41)</f>
        <v>363103.03749633027</v>
      </c>
      <c r="BA41" s="10">
        <f>HARMEAN(AU41,V41,Z41)</f>
        <v>336219.4168516394</v>
      </c>
      <c r="BB41" s="10">
        <f t="shared" si="18"/>
        <v>278462.97499999998</v>
      </c>
      <c r="BC41" s="10">
        <f t="shared" si="19"/>
        <v>287109.7084258197</v>
      </c>
      <c r="BD41" s="10">
        <f>STDEVA(AU41,V41,Z41)</f>
        <v>207350.49137342526</v>
      </c>
      <c r="BE41" s="26">
        <f t="shared" si="20"/>
        <v>0.52377726684085657</v>
      </c>
      <c r="BG41" s="10">
        <f>AZ41</f>
        <v>363103.03749633027</v>
      </c>
      <c r="BH41" s="23"/>
    </row>
    <row r="42" spans="1:60" ht="29" x14ac:dyDescent="0.35">
      <c r="A42" s="4">
        <v>37</v>
      </c>
      <c r="B42" s="50"/>
      <c r="C42" s="5" t="s">
        <v>44</v>
      </c>
      <c r="D42" s="1"/>
      <c r="E42" s="12">
        <v>166600</v>
      </c>
      <c r="F42" s="10">
        <v>47600</v>
      </c>
      <c r="G42" s="10">
        <f t="shared" si="0"/>
        <v>2475.1999999999998</v>
      </c>
      <c r="H42" s="10">
        <f t="shared" si="1"/>
        <v>50075.199999999997</v>
      </c>
      <c r="I42" s="10">
        <f t="shared" si="2"/>
        <v>2553.8351999999995</v>
      </c>
      <c r="J42" s="32">
        <f t="shared" si="3"/>
        <v>52629.035199999998</v>
      </c>
      <c r="L42" s="10">
        <v>220345</v>
      </c>
      <c r="M42" s="10">
        <v>216025</v>
      </c>
      <c r="N42" s="26">
        <f t="shared" si="4"/>
        <v>1.9605618461957384E-2</v>
      </c>
      <c r="O42" s="10">
        <v>155700.82</v>
      </c>
      <c r="P42" s="26">
        <f t="shared" si="5"/>
        <v>0.29337711316344822</v>
      </c>
      <c r="Q42" s="10">
        <f t="shared" si="6"/>
        <v>7940.7418200000002</v>
      </c>
      <c r="R42" s="32">
        <f t="shared" si="22"/>
        <v>163641.56182</v>
      </c>
      <c r="T42" s="10">
        <v>530000</v>
      </c>
      <c r="U42" s="10">
        <f t="shared" si="7"/>
        <v>100700</v>
      </c>
      <c r="V42" s="30">
        <f t="shared" si="8"/>
        <v>630700</v>
      </c>
      <c r="X42" s="10">
        <v>250000</v>
      </c>
      <c r="Y42" s="10">
        <f t="shared" si="9"/>
        <v>47500</v>
      </c>
      <c r="Z42" s="31">
        <f t="shared" si="10"/>
        <v>297500</v>
      </c>
      <c r="AB42" s="10">
        <v>500000</v>
      </c>
      <c r="AC42" s="10">
        <f t="shared" si="11"/>
        <v>95000</v>
      </c>
      <c r="AD42" s="64">
        <f t="shared" si="12"/>
        <v>595000</v>
      </c>
      <c r="AF42" s="10">
        <f>MIN(R42,V42,Z42,AD42)</f>
        <v>163641.56182</v>
      </c>
      <c r="AG42" s="10">
        <f>AVERAGE(R42,V42,Z42,AD42)</f>
        <v>421710.39045499999</v>
      </c>
      <c r="AH42" s="10">
        <f>MEDIAN(R42,V42,Z42,AD42)</f>
        <v>446250</v>
      </c>
      <c r="AI42" s="10">
        <f>GEOMEAN(R42,V42,Z42,AD42)</f>
        <v>367646.21201964328</v>
      </c>
      <c r="AJ42" s="10">
        <f>HARMEAN(R42,V42,Z42,AD42)</f>
        <v>314009.36277178937</v>
      </c>
      <c r="AK42" s="10">
        <f t="shared" si="13"/>
        <v>304945.78090999997</v>
      </c>
      <c r="AL42" s="10">
        <f t="shared" si="14"/>
        <v>238825.46229589469</v>
      </c>
      <c r="AM42" s="10">
        <f>STDEVA(R42,V42,Z42,AD42)</f>
        <v>227840.35864617626</v>
      </c>
      <c r="AN42" s="26">
        <f t="shared" si="15"/>
        <v>0.54027684354741723</v>
      </c>
      <c r="AP42" s="66">
        <f>AK42</f>
        <v>304945.78090999997</v>
      </c>
      <c r="AQ42" s="67" t="str">
        <f>AK3</f>
        <v>PROMEDIO ENTRE MENOR VALOR Y  MEDIANA</v>
      </c>
      <c r="AR42" s="36"/>
      <c r="AS42" s="10">
        <v>220345</v>
      </c>
      <c r="AT42" s="9">
        <f t="shared" si="16"/>
        <v>11237.594999999999</v>
      </c>
      <c r="AU42" s="10">
        <f t="shared" si="17"/>
        <v>231582.595</v>
      </c>
      <c r="AW42" s="10">
        <f>MIN(AU42,V42,Z42)</f>
        <v>231582.595</v>
      </c>
      <c r="AX42" s="10">
        <f>AVERAGE(AU42,V42,Z42)</f>
        <v>386594.1983333333</v>
      </c>
      <c r="AY42" s="10">
        <f>MEDIAN(AU42,V42,Z42)</f>
        <v>297500</v>
      </c>
      <c r="AZ42" s="10">
        <f>GEOMEAN(AU42,V42,Z42)</f>
        <v>351564.68155860441</v>
      </c>
      <c r="BA42" s="10">
        <f>HARMEAN(AU42,V42,Z42)</f>
        <v>323799.30677749927</v>
      </c>
      <c r="BB42" s="10">
        <f t="shared" si="18"/>
        <v>264541.29749999999</v>
      </c>
      <c r="BC42" s="10">
        <f t="shared" si="19"/>
        <v>277690.95088874962</v>
      </c>
      <c r="BD42" s="10">
        <f>STDEVA(AU42,V42,Z42)</f>
        <v>213955.62127688536</v>
      </c>
      <c r="BE42" s="26">
        <f t="shared" si="20"/>
        <v>0.55343722745783763</v>
      </c>
      <c r="BG42" s="10">
        <f t="shared" ref="BG42:BG43" si="28">AZ42</f>
        <v>351564.68155860441</v>
      </c>
      <c r="BH42" s="23"/>
    </row>
    <row r="43" spans="1:60" ht="29" x14ac:dyDescent="0.35">
      <c r="A43" s="4">
        <v>38</v>
      </c>
      <c r="B43" s="50"/>
      <c r="C43" s="5" t="s">
        <v>45</v>
      </c>
      <c r="D43" s="1"/>
      <c r="E43" s="12">
        <v>214200</v>
      </c>
      <c r="F43" s="10">
        <v>47600</v>
      </c>
      <c r="G43" s="10">
        <f t="shared" si="0"/>
        <v>2475.1999999999998</v>
      </c>
      <c r="H43" s="10">
        <f t="shared" si="1"/>
        <v>50075.199999999997</v>
      </c>
      <c r="I43" s="10">
        <f t="shared" si="2"/>
        <v>2553.8351999999995</v>
      </c>
      <c r="J43" s="32">
        <f t="shared" si="3"/>
        <v>52629.035199999998</v>
      </c>
      <c r="L43" s="10">
        <v>214200</v>
      </c>
      <c r="M43" s="10">
        <v>210000</v>
      </c>
      <c r="N43" s="26">
        <f t="shared" si="4"/>
        <v>1.9607843137254902E-2</v>
      </c>
      <c r="O43" s="10">
        <v>151230.94</v>
      </c>
      <c r="P43" s="26">
        <f t="shared" si="5"/>
        <v>0.29397320261437909</v>
      </c>
      <c r="Q43" s="10">
        <f t="shared" si="6"/>
        <v>7712.7779399999999</v>
      </c>
      <c r="R43" s="32">
        <f t="shared" si="22"/>
        <v>158943.71794</v>
      </c>
      <c r="T43" s="10">
        <v>530000</v>
      </c>
      <c r="U43" s="10">
        <f t="shared" si="7"/>
        <v>100700</v>
      </c>
      <c r="V43" s="30">
        <f t="shared" si="8"/>
        <v>630700</v>
      </c>
      <c r="X43" s="10">
        <v>300000</v>
      </c>
      <c r="Y43" s="10">
        <f t="shared" si="9"/>
        <v>57000</v>
      </c>
      <c r="Z43" s="31">
        <f t="shared" si="10"/>
        <v>357000</v>
      </c>
      <c r="AB43" s="10">
        <v>500000</v>
      </c>
      <c r="AC43" s="10">
        <f t="shared" si="11"/>
        <v>95000</v>
      </c>
      <c r="AD43" s="64">
        <f t="shared" si="12"/>
        <v>595000</v>
      </c>
      <c r="AF43" s="10">
        <f>MIN(R43,V43,Z43,AD43)</f>
        <v>158943.71794</v>
      </c>
      <c r="AG43" s="10">
        <f>AVERAGE(R43,V43,Z43,AD43)</f>
        <v>435410.92948499997</v>
      </c>
      <c r="AH43" s="10">
        <f>MEDIAN(R43,V43,Z43,AD43)</f>
        <v>476000</v>
      </c>
      <c r="AI43" s="10">
        <f>GEOMEAN(R43,V43,Z43,AD43)</f>
        <v>381999.54455166683</v>
      </c>
      <c r="AJ43" s="10">
        <f>HARMEAN(R43,V43,Z43,AD43)</f>
        <v>323654.24237903382</v>
      </c>
      <c r="AK43" s="10">
        <f t="shared" si="13"/>
        <v>317471.85897</v>
      </c>
      <c r="AL43" s="10">
        <f t="shared" si="14"/>
        <v>241298.98015951691</v>
      </c>
      <c r="AM43" s="10">
        <f>STDEVA(R43,V43,Z43,AD43)</f>
        <v>220747.88440860456</v>
      </c>
      <c r="AN43" s="26">
        <f t="shared" si="15"/>
        <v>0.50698746737869693</v>
      </c>
      <c r="AP43" s="66">
        <f>AL43</f>
        <v>241298.98015951691</v>
      </c>
      <c r="AQ43" s="67" t="str">
        <f>AL3</f>
        <v>PROMEDIO ENTRE MENOR VALOR Y  MEDIA ARMONICA</v>
      </c>
      <c r="AR43" s="36"/>
      <c r="AS43" s="10">
        <v>214200</v>
      </c>
      <c r="AT43" s="9">
        <f t="shared" si="16"/>
        <v>10924.199999999999</v>
      </c>
      <c r="AU43" s="10">
        <f t="shared" si="17"/>
        <v>225124.2</v>
      </c>
      <c r="AW43" s="10">
        <f>MIN(AU43,V43,Z43)</f>
        <v>225124.2</v>
      </c>
      <c r="AX43" s="10">
        <f>AVERAGE(AU43,V43,Z43)</f>
        <v>404274.73333333334</v>
      </c>
      <c r="AY43" s="10">
        <f>MEDIAN(AU43,V43,Z43)</f>
        <v>357000</v>
      </c>
      <c r="AZ43" s="10">
        <f>GEOMEAN(AU43,V43,Z43)</f>
        <v>370087.49418456858</v>
      </c>
      <c r="BA43" s="10">
        <f>HARMEAN(AU43,V43,Z43)</f>
        <v>339802.69375867426</v>
      </c>
      <c r="BB43" s="10">
        <f t="shared" si="18"/>
        <v>291062.09999999998</v>
      </c>
      <c r="BC43" s="10">
        <f t="shared" si="19"/>
        <v>282463.44687933713</v>
      </c>
      <c r="BD43" s="10">
        <f>STDEVA(AU43,V43,Z43)</f>
        <v>206879.45208554025</v>
      </c>
      <c r="BE43" s="26">
        <f t="shared" si="20"/>
        <v>0.51172985850432462</v>
      </c>
      <c r="BG43" s="10">
        <f t="shared" si="28"/>
        <v>370087.49418456858</v>
      </c>
      <c r="BH43" s="23"/>
    </row>
    <row r="44" spans="1:60" ht="29" x14ac:dyDescent="0.35">
      <c r="A44" s="4">
        <v>39</v>
      </c>
      <c r="B44" s="50"/>
      <c r="C44" s="5" t="s">
        <v>46</v>
      </c>
      <c r="D44" s="1"/>
      <c r="E44" s="12">
        <v>214200</v>
      </c>
      <c r="F44" s="10">
        <v>59500</v>
      </c>
      <c r="G44" s="10">
        <f t="shared" si="0"/>
        <v>3094</v>
      </c>
      <c r="H44" s="10">
        <f t="shared" si="1"/>
        <v>62594</v>
      </c>
      <c r="I44" s="10">
        <f t="shared" si="2"/>
        <v>3192.2939999999999</v>
      </c>
      <c r="J44" s="32">
        <f t="shared" si="3"/>
        <v>65786.293999999994</v>
      </c>
      <c r="L44" s="10">
        <v>263621</v>
      </c>
      <c r="M44" s="10">
        <v>258452</v>
      </c>
      <c r="N44" s="26">
        <f t="shared" si="4"/>
        <v>1.9607694379431079E-2</v>
      </c>
      <c r="O44" s="10">
        <v>186245</v>
      </c>
      <c r="P44" s="26">
        <f t="shared" si="5"/>
        <v>0.29351227709476863</v>
      </c>
      <c r="Q44" s="10">
        <f t="shared" si="6"/>
        <v>9498.494999999999</v>
      </c>
      <c r="R44" s="32">
        <f t="shared" si="22"/>
        <v>195743.495</v>
      </c>
      <c r="T44" s="10">
        <v>290000</v>
      </c>
      <c r="U44" s="10">
        <f t="shared" si="7"/>
        <v>55100</v>
      </c>
      <c r="V44" s="30">
        <f t="shared" si="8"/>
        <v>345100</v>
      </c>
      <c r="X44" s="10">
        <v>200000</v>
      </c>
      <c r="Y44" s="10">
        <f t="shared" si="9"/>
        <v>38000</v>
      </c>
      <c r="Z44" s="31">
        <f t="shared" si="10"/>
        <v>238000</v>
      </c>
      <c r="AB44" s="10">
        <v>280000</v>
      </c>
      <c r="AC44" s="10">
        <f t="shared" si="11"/>
        <v>53200</v>
      </c>
      <c r="AD44" s="64">
        <f t="shared" si="12"/>
        <v>333200</v>
      </c>
      <c r="AF44" s="10">
        <f>MIN(R44,V44,Z44,AD44)</f>
        <v>195743.495</v>
      </c>
      <c r="AG44" s="10">
        <f>AVERAGE(R44,V44,Z44,AD44)</f>
        <v>278010.87375000003</v>
      </c>
      <c r="AH44" s="10">
        <f>MEDIAN(R44,V44,Z44,AD44)</f>
        <v>285600</v>
      </c>
      <c r="AI44" s="10">
        <f>GEOMEAN(R44,V44,Z44,AD44)</f>
        <v>270538.17863484164</v>
      </c>
      <c r="AJ44" s="10">
        <f>HARMEAN(R44,V44,Z44,AD44)</f>
        <v>262996.66112931696</v>
      </c>
      <c r="AK44" s="10">
        <f t="shared" si="13"/>
        <v>240671.7475</v>
      </c>
      <c r="AL44" s="10">
        <f t="shared" si="14"/>
        <v>229370.07806465848</v>
      </c>
      <c r="AM44" s="10">
        <f>STDEVA(R44,V44,Z44,AD44)</f>
        <v>72836.763020380648</v>
      </c>
      <c r="AN44" s="26">
        <f t="shared" si="15"/>
        <v>0.26199249704843836</v>
      </c>
      <c r="AP44" s="66">
        <f>AK44</f>
        <v>240671.7475</v>
      </c>
      <c r="AQ44" s="8" t="str">
        <f>AK3</f>
        <v>PROMEDIO ENTRE MENOR VALOR Y  MEDIANA</v>
      </c>
      <c r="AS44" s="10">
        <v>263621</v>
      </c>
      <c r="AT44" s="9">
        <f t="shared" si="16"/>
        <v>13444.670999999998</v>
      </c>
      <c r="AU44" s="10">
        <f t="shared" si="17"/>
        <v>277065.67099999997</v>
      </c>
      <c r="AW44" s="10">
        <f>MIN(AU44,V44,Z44)</f>
        <v>238000</v>
      </c>
      <c r="AX44" s="10">
        <f>AVERAGE(AU44,V44,Z44)</f>
        <v>286721.89033333334</v>
      </c>
      <c r="AY44" s="10">
        <f>MEDIAN(AU44,V44,Z44)</f>
        <v>277065.67099999997</v>
      </c>
      <c r="AZ44" s="10">
        <f>GEOMEAN(AU44,V44,Z44)</f>
        <v>283379.35785012587</v>
      </c>
      <c r="BA44" s="10">
        <f>HARMEAN(AU44,V44,Z44)</f>
        <v>280147.51174266473</v>
      </c>
      <c r="BB44" s="10">
        <f t="shared" si="18"/>
        <v>257532.83549999999</v>
      </c>
      <c r="BC44" s="10">
        <f t="shared" si="19"/>
        <v>259073.75587133237</v>
      </c>
      <c r="BD44" s="10">
        <f>STDEVA(AU44,V44,Z44)</f>
        <v>54199.026087745129</v>
      </c>
      <c r="BE44" s="26">
        <f t="shared" si="20"/>
        <v>0.18902995521107629</v>
      </c>
      <c r="BG44" s="10">
        <f>AW44</f>
        <v>238000</v>
      </c>
      <c r="BH44" s="23"/>
    </row>
    <row r="45" spans="1:60" ht="43.5" x14ac:dyDescent="0.35">
      <c r="A45" s="4">
        <v>40</v>
      </c>
      <c r="B45" s="50"/>
      <c r="C45" s="5" t="s">
        <v>47</v>
      </c>
      <c r="D45" s="1"/>
      <c r="E45" s="12">
        <v>172550</v>
      </c>
      <c r="F45" s="10">
        <v>53550</v>
      </c>
      <c r="G45" s="10">
        <f t="shared" si="0"/>
        <v>2784.6</v>
      </c>
      <c r="H45" s="10">
        <f t="shared" si="1"/>
        <v>56334.6</v>
      </c>
      <c r="I45" s="10">
        <f t="shared" si="2"/>
        <v>2873.0645999999997</v>
      </c>
      <c r="J45" s="32">
        <f t="shared" si="3"/>
        <v>59207.664599999996</v>
      </c>
      <c r="L45" s="10">
        <v>186408</v>
      </c>
      <c r="M45" s="10">
        <v>182753</v>
      </c>
      <c r="N45" s="26">
        <f t="shared" si="4"/>
        <v>1.9607527573923866E-2</v>
      </c>
      <c r="O45" s="10">
        <v>131861.46</v>
      </c>
      <c r="P45" s="26">
        <f t="shared" si="5"/>
        <v>0.29261909360113303</v>
      </c>
      <c r="Q45" s="10">
        <f t="shared" si="6"/>
        <v>6724.9344599999995</v>
      </c>
      <c r="R45" s="32">
        <f t="shared" si="22"/>
        <v>138586.39445999998</v>
      </c>
      <c r="T45" s="10">
        <v>190000</v>
      </c>
      <c r="U45" s="10">
        <f t="shared" si="7"/>
        <v>36100</v>
      </c>
      <c r="V45" s="30">
        <f t="shared" si="8"/>
        <v>226100</v>
      </c>
      <c r="X45" s="10">
        <v>220000</v>
      </c>
      <c r="Y45" s="10">
        <f t="shared" si="9"/>
        <v>41800</v>
      </c>
      <c r="Z45" s="31">
        <f t="shared" si="10"/>
        <v>261800</v>
      </c>
      <c r="AB45" s="10">
        <v>180000</v>
      </c>
      <c r="AC45" s="10">
        <f t="shared" si="11"/>
        <v>34200</v>
      </c>
      <c r="AD45" s="64">
        <f t="shared" si="12"/>
        <v>214200</v>
      </c>
      <c r="AF45" s="10">
        <f>MIN(R45,V45,Z45,AD45)</f>
        <v>138586.39445999998</v>
      </c>
      <c r="AG45" s="10">
        <f>AVERAGE(R45,V45,Z45,AD45)</f>
        <v>210171.598615</v>
      </c>
      <c r="AH45" s="10">
        <f>MEDIAN(R45,V45,Z45,AD45)</f>
        <v>220150</v>
      </c>
      <c r="AI45" s="10">
        <f>GEOMEAN(R45,V45,Z45,AD45)</f>
        <v>204739.93769122957</v>
      </c>
      <c r="AJ45" s="10">
        <f>HARMEAN(R45,V45,Z45,AD45)</f>
        <v>198740.17528051473</v>
      </c>
      <c r="AK45" s="10">
        <f t="shared" si="13"/>
        <v>179368.19722999999</v>
      </c>
      <c r="AL45" s="10">
        <f t="shared" si="14"/>
        <v>168663.28487025737</v>
      </c>
      <c r="AM45" s="10">
        <f>STDEVA(R45,V45,Z45,AD45)</f>
        <v>51832.664321140401</v>
      </c>
      <c r="AN45" s="26">
        <f t="shared" si="15"/>
        <v>0.24662068834566639</v>
      </c>
      <c r="AP45" s="66">
        <f>AF45</f>
        <v>138586.39445999998</v>
      </c>
      <c r="AQ45" s="67" t="str">
        <f>AF3</f>
        <v xml:space="preserve">MENOR VALOR </v>
      </c>
      <c r="AS45" s="10">
        <v>186408</v>
      </c>
      <c r="AT45" s="9">
        <f t="shared" si="16"/>
        <v>9506.8079999999991</v>
      </c>
      <c r="AU45" s="10">
        <f t="shared" si="17"/>
        <v>195914.80799999999</v>
      </c>
      <c r="AW45" s="10">
        <f>MIN(AU45,V45,Z45)</f>
        <v>195914.80799999999</v>
      </c>
      <c r="AX45" s="10">
        <f>AVERAGE(AU45,V45,Z45)</f>
        <v>227938.26933333333</v>
      </c>
      <c r="AY45" s="10">
        <f>MEDIAN(AU45,V45,Z45)</f>
        <v>226100</v>
      </c>
      <c r="AZ45" s="10">
        <f>GEOMEAN(AU45,V45,Z45)</f>
        <v>226349.30003589642</v>
      </c>
      <c r="BA45" s="10">
        <f>HARMEAN(AU45,V45,Z45)</f>
        <v>224773.13320657096</v>
      </c>
      <c r="BB45" s="10">
        <f t="shared" si="18"/>
        <v>211007.40399999998</v>
      </c>
      <c r="BC45" s="10">
        <f t="shared" si="19"/>
        <v>210343.97060328547</v>
      </c>
      <c r="BD45" s="10">
        <f>STDEVA(AU45,V45,Z45)</f>
        <v>32981.040869348297</v>
      </c>
      <c r="BE45" s="26">
        <f t="shared" si="20"/>
        <v>0.14469286340468498</v>
      </c>
      <c r="BG45" s="10">
        <f>AW45</f>
        <v>195914.80799999999</v>
      </c>
      <c r="BH45" s="23"/>
    </row>
    <row r="46" spans="1:60" x14ac:dyDescent="0.35">
      <c r="A46" s="4">
        <v>41</v>
      </c>
      <c r="B46" s="50"/>
      <c r="C46" s="5" t="s">
        <v>48</v>
      </c>
      <c r="D46" s="1"/>
      <c r="E46" s="12">
        <v>24990</v>
      </c>
      <c r="F46" s="10">
        <v>9520</v>
      </c>
      <c r="G46" s="10">
        <f t="shared" si="0"/>
        <v>495.03999999999996</v>
      </c>
      <c r="H46" s="10">
        <f t="shared" si="1"/>
        <v>10015.040000000001</v>
      </c>
      <c r="I46" s="10">
        <f t="shared" si="2"/>
        <v>510.76704000000001</v>
      </c>
      <c r="J46" s="32">
        <f t="shared" si="3"/>
        <v>10525.807040000002</v>
      </c>
      <c r="L46" s="10">
        <v>72525</v>
      </c>
      <c r="M46" s="10">
        <v>71103</v>
      </c>
      <c r="N46" s="26">
        <f t="shared" si="4"/>
        <v>1.9607032057911065E-2</v>
      </c>
      <c r="O46" s="10">
        <v>50658.64</v>
      </c>
      <c r="P46" s="26">
        <f t="shared" si="5"/>
        <v>0.30150099965529131</v>
      </c>
      <c r="Q46" s="10">
        <f t="shared" si="6"/>
        <v>2583.5906399999999</v>
      </c>
      <c r="R46" s="32">
        <f t="shared" si="22"/>
        <v>53242.230640000002</v>
      </c>
      <c r="T46" s="10">
        <v>40000</v>
      </c>
      <c r="U46" s="10">
        <f t="shared" si="7"/>
        <v>7600</v>
      </c>
      <c r="V46" s="30">
        <f t="shared" si="8"/>
        <v>47600</v>
      </c>
      <c r="X46" s="10">
        <v>40000</v>
      </c>
      <c r="Y46" s="10">
        <f t="shared" si="9"/>
        <v>7600</v>
      </c>
      <c r="Z46" s="31">
        <f t="shared" si="10"/>
        <v>47600</v>
      </c>
      <c r="AB46" s="10">
        <v>38000</v>
      </c>
      <c r="AC46" s="10">
        <f t="shared" si="11"/>
        <v>7220</v>
      </c>
      <c r="AD46" s="64">
        <f t="shared" si="12"/>
        <v>45220</v>
      </c>
      <c r="AF46" s="10">
        <f>MIN(R46,V46,Z46,AD46)</f>
        <v>45220</v>
      </c>
      <c r="AG46" s="10">
        <f>AVERAGE(R46,V46,Z46,AD46)</f>
        <v>48415.557659999999</v>
      </c>
      <c r="AH46" s="10">
        <f>MEDIAN(R46,V46,Z46,AD46)</f>
        <v>47600</v>
      </c>
      <c r="AI46" s="10">
        <f>GEOMEAN(R46,V46,Z46,AD46)</f>
        <v>48328.150644038273</v>
      </c>
      <c r="AJ46" s="10">
        <f>HARMEAN(R46,V46,Z46,AD46)</f>
        <v>48243.340207911373</v>
      </c>
      <c r="AK46" s="10">
        <f t="shared" si="13"/>
        <v>46410</v>
      </c>
      <c r="AL46" s="10">
        <f t="shared" si="14"/>
        <v>46731.670103955686</v>
      </c>
      <c r="AM46" s="10">
        <f>STDEVA(R46,V46,Z46,AD46)</f>
        <v>3407.7670796684506</v>
      </c>
      <c r="AN46" s="26">
        <f t="shared" si="15"/>
        <v>7.0385785982258392E-2</v>
      </c>
      <c r="AP46" s="66">
        <f>AF46</f>
        <v>45220</v>
      </c>
      <c r="AQ46" s="20" t="str">
        <f>AF$3</f>
        <v xml:space="preserve">MENOR VALOR </v>
      </c>
      <c r="AR46" s="23"/>
      <c r="AS46" s="10">
        <v>72525</v>
      </c>
      <c r="AT46" s="9">
        <f t="shared" si="16"/>
        <v>3698.7749999999996</v>
      </c>
      <c r="AU46" s="10">
        <f t="shared" si="17"/>
        <v>76223.774999999994</v>
      </c>
      <c r="AW46" s="10">
        <f>MIN(AU46,V46,Z46)</f>
        <v>47600</v>
      </c>
      <c r="AX46" s="10">
        <f>AVERAGE(AU46,V46,Z46)</f>
        <v>57141.258333333331</v>
      </c>
      <c r="AY46" s="10">
        <f>MEDIAN(AU46,V46,Z46)</f>
        <v>47600</v>
      </c>
      <c r="AZ46" s="10">
        <f>GEOMEAN(AU46,V46,Z46)</f>
        <v>55688.833335907642</v>
      </c>
      <c r="BA46" s="10">
        <f>HARMEAN(AU46,V46,Z46)</f>
        <v>54410.83917298662</v>
      </c>
      <c r="BB46" s="10">
        <f t="shared" si="18"/>
        <v>47600</v>
      </c>
      <c r="BC46" s="10">
        <f t="shared" si="19"/>
        <v>51005.419586493314</v>
      </c>
      <c r="BD46" s="10">
        <f>STDEVA(AU46,V46,Z46)</f>
        <v>16525.944201473267</v>
      </c>
      <c r="BE46" s="26">
        <f t="shared" si="20"/>
        <v>0.28921211543976211</v>
      </c>
      <c r="BG46" s="10">
        <f>BB46</f>
        <v>47600</v>
      </c>
      <c r="BH46" s="23"/>
    </row>
    <row r="47" spans="1:60" x14ac:dyDescent="0.35">
      <c r="A47" s="4">
        <v>42</v>
      </c>
      <c r="B47" s="50"/>
      <c r="C47" s="5" t="s">
        <v>49</v>
      </c>
      <c r="D47" s="1"/>
      <c r="E47" s="12">
        <v>105910</v>
      </c>
      <c r="F47" s="10">
        <v>9520</v>
      </c>
      <c r="G47" s="10">
        <f t="shared" si="0"/>
        <v>495.03999999999996</v>
      </c>
      <c r="H47" s="10">
        <f t="shared" si="1"/>
        <v>10015.040000000001</v>
      </c>
      <c r="I47" s="10">
        <f t="shared" si="2"/>
        <v>510.76704000000001</v>
      </c>
      <c r="J47" s="32">
        <f t="shared" si="3"/>
        <v>10525.807040000002</v>
      </c>
      <c r="L47" s="10">
        <v>72525</v>
      </c>
      <c r="M47" s="10">
        <v>71103</v>
      </c>
      <c r="N47" s="26">
        <f t="shared" si="4"/>
        <v>1.9607032057911065E-2</v>
      </c>
      <c r="O47" s="10">
        <v>50658.64</v>
      </c>
      <c r="P47" s="26">
        <f t="shared" si="5"/>
        <v>0.30150099965529131</v>
      </c>
      <c r="Q47" s="10">
        <f t="shared" si="6"/>
        <v>2583.5906399999999</v>
      </c>
      <c r="R47" s="32">
        <f t="shared" si="22"/>
        <v>53242.230640000002</v>
      </c>
      <c r="T47" s="10">
        <v>40000</v>
      </c>
      <c r="U47" s="10">
        <f t="shared" si="7"/>
        <v>7600</v>
      </c>
      <c r="V47" s="30">
        <f t="shared" si="8"/>
        <v>47600</v>
      </c>
      <c r="X47" s="10">
        <v>40000</v>
      </c>
      <c r="Y47" s="10">
        <f t="shared" si="9"/>
        <v>7600</v>
      </c>
      <c r="Z47" s="31">
        <f t="shared" si="10"/>
        <v>47600</v>
      </c>
      <c r="AB47" s="10">
        <v>38000</v>
      </c>
      <c r="AC47" s="10">
        <f t="shared" si="11"/>
        <v>7220</v>
      </c>
      <c r="AD47" s="64">
        <f t="shared" si="12"/>
        <v>45220</v>
      </c>
      <c r="AF47" s="10">
        <f>MIN(R47,V47,Z47,AD47)</f>
        <v>45220</v>
      </c>
      <c r="AG47" s="10">
        <f>AVERAGE(R47,V47,Z47,AD47)</f>
        <v>48415.557659999999</v>
      </c>
      <c r="AH47" s="10">
        <f>MEDIAN(R47,V47,Z47,AD47)</f>
        <v>47600</v>
      </c>
      <c r="AI47" s="10">
        <f>GEOMEAN(R47,V47,Z47,AD47)</f>
        <v>48328.150644038273</v>
      </c>
      <c r="AJ47" s="10">
        <f>HARMEAN(R47,V47,Z47,AD47)</f>
        <v>48243.340207911373</v>
      </c>
      <c r="AK47" s="10">
        <f t="shared" si="13"/>
        <v>46410</v>
      </c>
      <c r="AL47" s="10">
        <f t="shared" si="14"/>
        <v>46731.670103955686</v>
      </c>
      <c r="AM47" s="10">
        <f>STDEVA(R47,V47,Z47,AD47)</f>
        <v>3407.7670796684506</v>
      </c>
      <c r="AN47" s="26">
        <f t="shared" si="15"/>
        <v>7.0385785982258392E-2</v>
      </c>
      <c r="AP47" s="66">
        <f t="shared" ref="AP47:AP57" si="29">AF47</f>
        <v>45220</v>
      </c>
      <c r="AQ47" s="20" t="str">
        <f t="shared" ref="AQ47:AQ57" si="30">AF$3</f>
        <v xml:space="preserve">MENOR VALOR </v>
      </c>
      <c r="AR47" s="23"/>
      <c r="AS47" s="10">
        <v>72525</v>
      </c>
      <c r="AT47" s="9">
        <f t="shared" si="16"/>
        <v>3698.7749999999996</v>
      </c>
      <c r="AU47" s="10">
        <f t="shared" si="17"/>
        <v>76223.774999999994</v>
      </c>
      <c r="AW47" s="10">
        <f>MIN(AU47,V47,Z47)</f>
        <v>47600</v>
      </c>
      <c r="AX47" s="10">
        <f>AVERAGE(AU47,V47,Z47)</f>
        <v>57141.258333333331</v>
      </c>
      <c r="AY47" s="10">
        <f>MEDIAN(AU47,V47,Z47)</f>
        <v>47600</v>
      </c>
      <c r="AZ47" s="10">
        <f>GEOMEAN(AU47,V47,Z47)</f>
        <v>55688.833335907642</v>
      </c>
      <c r="BA47" s="10">
        <f>HARMEAN(AU47,V47,Z47)</f>
        <v>54410.83917298662</v>
      </c>
      <c r="BB47" s="10">
        <f t="shared" si="18"/>
        <v>47600</v>
      </c>
      <c r="BC47" s="10">
        <f t="shared" si="19"/>
        <v>51005.419586493314</v>
      </c>
      <c r="BD47" s="10">
        <f>STDEVA(AU47,V47,Z47)</f>
        <v>16525.944201473267</v>
      </c>
      <c r="BE47" s="26">
        <f t="shared" si="20"/>
        <v>0.28921211543976211</v>
      </c>
      <c r="BG47" s="10">
        <f t="shared" ref="BG47:BG52" si="31">BB47</f>
        <v>47600</v>
      </c>
      <c r="BH47" s="23"/>
    </row>
    <row r="48" spans="1:60" x14ac:dyDescent="0.35">
      <c r="A48" s="4">
        <v>43</v>
      </c>
      <c r="B48" s="50"/>
      <c r="C48" s="5" t="s">
        <v>50</v>
      </c>
      <c r="D48" s="1"/>
      <c r="E48" s="12">
        <v>24990</v>
      </c>
      <c r="F48" s="10">
        <v>9520</v>
      </c>
      <c r="G48" s="10">
        <f t="shared" si="0"/>
        <v>495.03999999999996</v>
      </c>
      <c r="H48" s="10">
        <f t="shared" si="1"/>
        <v>10015.040000000001</v>
      </c>
      <c r="I48" s="10">
        <f t="shared" si="2"/>
        <v>510.76704000000001</v>
      </c>
      <c r="J48" s="32">
        <f t="shared" si="3"/>
        <v>10525.807040000002</v>
      </c>
      <c r="L48" s="10">
        <v>72525</v>
      </c>
      <c r="M48" s="10">
        <v>71103</v>
      </c>
      <c r="N48" s="26">
        <f t="shared" si="4"/>
        <v>1.9607032057911065E-2</v>
      </c>
      <c r="O48" s="10">
        <v>50658.64</v>
      </c>
      <c r="P48" s="26">
        <f t="shared" si="5"/>
        <v>0.30150099965529131</v>
      </c>
      <c r="Q48" s="10">
        <f t="shared" si="6"/>
        <v>2583.5906399999999</v>
      </c>
      <c r="R48" s="32">
        <f t="shared" si="22"/>
        <v>53242.230640000002</v>
      </c>
      <c r="T48" s="10">
        <v>38000</v>
      </c>
      <c r="U48" s="10">
        <f t="shared" si="7"/>
        <v>7220</v>
      </c>
      <c r="V48" s="30">
        <f t="shared" si="8"/>
        <v>45220</v>
      </c>
      <c r="X48" s="10">
        <v>40000</v>
      </c>
      <c r="Y48" s="10">
        <f t="shared" si="9"/>
        <v>7600</v>
      </c>
      <c r="Z48" s="31">
        <f t="shared" si="10"/>
        <v>47600</v>
      </c>
      <c r="AB48" s="10">
        <v>35000</v>
      </c>
      <c r="AC48" s="10">
        <f t="shared" si="11"/>
        <v>6650</v>
      </c>
      <c r="AD48" s="64">
        <f t="shared" si="12"/>
        <v>41650</v>
      </c>
      <c r="AF48" s="10">
        <f>MIN(R48,V48,Z48,AD48)</f>
        <v>41650</v>
      </c>
      <c r="AG48" s="10">
        <f>AVERAGE(R48,V48,Z48,AD48)</f>
        <v>46928.057659999999</v>
      </c>
      <c r="AH48" s="10">
        <f>MEDIAN(R48,V48,Z48,AD48)</f>
        <v>46410</v>
      </c>
      <c r="AI48" s="10">
        <f>GEOMEAN(R48,V48,Z48,AD48)</f>
        <v>46741.450957472822</v>
      </c>
      <c r="AJ48" s="10">
        <f>HARMEAN(R48,V48,Z48,AD48)</f>
        <v>46558.078198635179</v>
      </c>
      <c r="AK48" s="10">
        <f t="shared" si="13"/>
        <v>44030</v>
      </c>
      <c r="AL48" s="10">
        <f t="shared" si="14"/>
        <v>44104.03909931759</v>
      </c>
      <c r="AM48" s="10">
        <f>STDEVA(R48,V48,Z48,AD48)</f>
        <v>4868.1153287426041</v>
      </c>
      <c r="AN48" s="26">
        <f t="shared" si="15"/>
        <v>0.1037357089017565</v>
      </c>
      <c r="AP48" s="66">
        <f t="shared" si="29"/>
        <v>41650</v>
      </c>
      <c r="AQ48" s="20" t="str">
        <f t="shared" si="30"/>
        <v xml:space="preserve">MENOR VALOR </v>
      </c>
      <c r="AR48" s="23"/>
      <c r="AS48" s="10">
        <v>72525</v>
      </c>
      <c r="AT48" s="9">
        <f t="shared" si="16"/>
        <v>3698.7749999999996</v>
      </c>
      <c r="AU48" s="10">
        <f t="shared" si="17"/>
        <v>76223.774999999994</v>
      </c>
      <c r="AW48" s="10">
        <f>MIN(AU48,V48,Z48)</f>
        <v>45220</v>
      </c>
      <c r="AX48" s="10">
        <f>AVERAGE(AU48,V48,Z48)</f>
        <v>56347.924999999996</v>
      </c>
      <c r="AY48" s="10">
        <f>MEDIAN(AU48,V48,Z48)</f>
        <v>47600</v>
      </c>
      <c r="AZ48" s="10">
        <f>GEOMEAN(AU48,V48,Z48)</f>
        <v>54744.772425750991</v>
      </c>
      <c r="BA48" s="10">
        <f>HARMEAN(AU48,V48,Z48)</f>
        <v>53341.129740719298</v>
      </c>
      <c r="BB48" s="10">
        <f t="shared" si="18"/>
        <v>46410</v>
      </c>
      <c r="BC48" s="10">
        <f t="shared" si="19"/>
        <v>49280.564870359653</v>
      </c>
      <c r="BD48" s="10">
        <f>STDEVA(AU48,V48,Z48)</f>
        <v>17254.076617335246</v>
      </c>
      <c r="BE48" s="26">
        <f t="shared" si="20"/>
        <v>0.30620606912029585</v>
      </c>
      <c r="BG48" s="10">
        <f t="shared" si="31"/>
        <v>46410</v>
      </c>
      <c r="BH48" s="23"/>
    </row>
    <row r="49" spans="1:60" x14ac:dyDescent="0.35">
      <c r="A49" s="4">
        <v>44</v>
      </c>
      <c r="B49" s="50"/>
      <c r="C49" s="5" t="s">
        <v>51</v>
      </c>
      <c r="D49" s="1"/>
      <c r="E49" s="12">
        <v>24990</v>
      </c>
      <c r="F49" s="10">
        <v>9520</v>
      </c>
      <c r="G49" s="10">
        <f t="shared" si="0"/>
        <v>495.03999999999996</v>
      </c>
      <c r="H49" s="10">
        <f t="shared" si="1"/>
        <v>10015.040000000001</v>
      </c>
      <c r="I49" s="10">
        <f t="shared" si="2"/>
        <v>510.76704000000001</v>
      </c>
      <c r="J49" s="32">
        <f t="shared" si="3"/>
        <v>10525.807040000002</v>
      </c>
      <c r="L49" s="10">
        <v>72525</v>
      </c>
      <c r="M49" s="10">
        <v>71103</v>
      </c>
      <c r="N49" s="26">
        <f t="shared" si="4"/>
        <v>1.9607032057911065E-2</v>
      </c>
      <c r="O49" s="10">
        <v>50658.64</v>
      </c>
      <c r="P49" s="26">
        <f t="shared" si="5"/>
        <v>0.30150099965529131</v>
      </c>
      <c r="Q49" s="10">
        <f t="shared" si="6"/>
        <v>2583.5906399999999</v>
      </c>
      <c r="R49" s="32">
        <f t="shared" si="22"/>
        <v>53242.230640000002</v>
      </c>
      <c r="T49" s="10">
        <v>40000</v>
      </c>
      <c r="U49" s="10">
        <f t="shared" si="7"/>
        <v>7600</v>
      </c>
      <c r="V49" s="30">
        <f t="shared" si="8"/>
        <v>47600</v>
      </c>
      <c r="X49" s="10">
        <v>40000</v>
      </c>
      <c r="Y49" s="10">
        <f t="shared" si="9"/>
        <v>7600</v>
      </c>
      <c r="Z49" s="31">
        <f t="shared" si="10"/>
        <v>47600</v>
      </c>
      <c r="AB49" s="10">
        <v>37000</v>
      </c>
      <c r="AC49" s="10">
        <f t="shared" si="11"/>
        <v>7030</v>
      </c>
      <c r="AD49" s="64">
        <f t="shared" si="12"/>
        <v>44030</v>
      </c>
      <c r="AF49" s="10">
        <f>MIN(R49,V49,Z49,AD49)</f>
        <v>44030</v>
      </c>
      <c r="AG49" s="10">
        <f>AVERAGE(R49,V49,Z49,AD49)</f>
        <v>48118.057659999999</v>
      </c>
      <c r="AH49" s="10">
        <f>MEDIAN(R49,V49,Z49,AD49)</f>
        <v>47600</v>
      </c>
      <c r="AI49" s="10">
        <f>GEOMEAN(R49,V49,Z49,AD49)</f>
        <v>48007.015581616637</v>
      </c>
      <c r="AJ49" s="10">
        <f>HARMEAN(R49,V49,Z49,AD49)</f>
        <v>47898.066839597304</v>
      </c>
      <c r="AK49" s="10">
        <f t="shared" si="13"/>
        <v>45815</v>
      </c>
      <c r="AL49" s="10">
        <f t="shared" si="14"/>
        <v>45964.033419798652</v>
      </c>
      <c r="AM49" s="10">
        <f>STDEVA(R49,V49,Z49,AD49)</f>
        <v>3808.1549180067123</v>
      </c>
      <c r="AN49" s="26">
        <f t="shared" si="15"/>
        <v>7.9141908530784039E-2</v>
      </c>
      <c r="AP49" s="66">
        <f t="shared" si="29"/>
        <v>44030</v>
      </c>
      <c r="AQ49" s="20" t="str">
        <f t="shared" si="30"/>
        <v xml:space="preserve">MENOR VALOR </v>
      </c>
      <c r="AR49" s="23"/>
      <c r="AS49" s="10">
        <v>72525</v>
      </c>
      <c r="AT49" s="9">
        <f t="shared" si="16"/>
        <v>3698.7749999999996</v>
      </c>
      <c r="AU49" s="10">
        <f t="shared" si="17"/>
        <v>76223.774999999994</v>
      </c>
      <c r="AW49" s="10">
        <f>MIN(AU49,V49,Z49)</f>
        <v>47600</v>
      </c>
      <c r="AX49" s="10">
        <f>AVERAGE(AU49,V49,Z49)</f>
        <v>57141.258333333331</v>
      </c>
      <c r="AY49" s="10">
        <f>MEDIAN(AU49,V49,Z49)</f>
        <v>47600</v>
      </c>
      <c r="AZ49" s="10">
        <f>GEOMEAN(AU49,V49,Z49)</f>
        <v>55688.833335907642</v>
      </c>
      <c r="BA49" s="10">
        <f>HARMEAN(AU49,V49,Z49)</f>
        <v>54410.83917298662</v>
      </c>
      <c r="BB49" s="10">
        <f t="shared" si="18"/>
        <v>47600</v>
      </c>
      <c r="BC49" s="10">
        <f t="shared" si="19"/>
        <v>51005.419586493314</v>
      </c>
      <c r="BD49" s="10">
        <f>STDEVA(AU49,V49,Z49)</f>
        <v>16525.944201473267</v>
      </c>
      <c r="BE49" s="26">
        <f t="shared" si="20"/>
        <v>0.28921211543976211</v>
      </c>
      <c r="BG49" s="10">
        <f t="shared" si="31"/>
        <v>47600</v>
      </c>
      <c r="BH49" s="23"/>
    </row>
    <row r="50" spans="1:60" x14ac:dyDescent="0.35">
      <c r="A50" s="4">
        <v>45</v>
      </c>
      <c r="B50" s="50"/>
      <c r="C50" s="5" t="s">
        <v>52</v>
      </c>
      <c r="D50" s="1"/>
      <c r="E50" s="12">
        <v>24990</v>
      </c>
      <c r="F50" s="10">
        <v>9520</v>
      </c>
      <c r="G50" s="10">
        <f t="shared" si="0"/>
        <v>495.03999999999996</v>
      </c>
      <c r="H50" s="10">
        <f t="shared" si="1"/>
        <v>10015.040000000001</v>
      </c>
      <c r="I50" s="10">
        <f t="shared" si="2"/>
        <v>510.76704000000001</v>
      </c>
      <c r="J50" s="32">
        <f t="shared" si="3"/>
        <v>10525.807040000002</v>
      </c>
      <c r="L50" s="10">
        <v>66575</v>
      </c>
      <c r="M50" s="10">
        <v>65270</v>
      </c>
      <c r="N50" s="26">
        <f t="shared" si="4"/>
        <v>1.9601952684941797E-2</v>
      </c>
      <c r="O50" s="10">
        <v>46933.74</v>
      </c>
      <c r="P50" s="26">
        <f t="shared" si="5"/>
        <v>0.29502455876830647</v>
      </c>
      <c r="Q50" s="10">
        <f t="shared" si="6"/>
        <v>2393.6207399999998</v>
      </c>
      <c r="R50" s="32">
        <f t="shared" si="22"/>
        <v>49327.360739999996</v>
      </c>
      <c r="T50" s="10">
        <v>35000</v>
      </c>
      <c r="U50" s="10">
        <f t="shared" si="7"/>
        <v>6650</v>
      </c>
      <c r="V50" s="30">
        <f t="shared" si="8"/>
        <v>41650</v>
      </c>
      <c r="X50" s="10">
        <v>40000</v>
      </c>
      <c r="Y50" s="10">
        <f t="shared" si="9"/>
        <v>7600</v>
      </c>
      <c r="Z50" s="31">
        <f t="shared" si="10"/>
        <v>47600</v>
      </c>
      <c r="AB50" s="10">
        <v>33000</v>
      </c>
      <c r="AC50" s="10">
        <f t="shared" si="11"/>
        <v>6270</v>
      </c>
      <c r="AD50" s="64">
        <f t="shared" si="12"/>
        <v>39270</v>
      </c>
      <c r="AF50" s="10">
        <f>MIN(R50,V50,Z50,AD50)</f>
        <v>39270</v>
      </c>
      <c r="AG50" s="10">
        <f>AVERAGE(R50,V50,Z50,AD50)</f>
        <v>44461.840185000001</v>
      </c>
      <c r="AH50" s="10">
        <f>MEDIAN(R50,V50,Z50,AD50)</f>
        <v>44625</v>
      </c>
      <c r="AI50" s="10">
        <f>GEOMEAN(R50,V50,Z50,AD50)</f>
        <v>44268.283720229818</v>
      </c>
      <c r="AJ50" s="10">
        <f>HARMEAN(R50,V50,Z50,AD50)</f>
        <v>44074.481697786134</v>
      </c>
      <c r="AK50" s="10">
        <f t="shared" si="13"/>
        <v>41947.5</v>
      </c>
      <c r="AL50" s="10">
        <f t="shared" si="14"/>
        <v>41672.240848893067</v>
      </c>
      <c r="AM50" s="10">
        <f>STDEVA(R50,V50,Z50,AD50)</f>
        <v>4774.340688450081</v>
      </c>
      <c r="AN50" s="26">
        <f t="shared" si="15"/>
        <v>0.10738063626212192</v>
      </c>
      <c r="AP50" s="66">
        <f t="shared" si="29"/>
        <v>39270</v>
      </c>
      <c r="AQ50" s="20" t="str">
        <f t="shared" si="30"/>
        <v xml:space="preserve">MENOR VALOR </v>
      </c>
      <c r="AR50" s="23"/>
      <c r="AS50" s="10">
        <v>66575</v>
      </c>
      <c r="AT50" s="9">
        <f t="shared" si="16"/>
        <v>3395.3249999999998</v>
      </c>
      <c r="AU50" s="10">
        <f t="shared" si="17"/>
        <v>69970.324999999997</v>
      </c>
      <c r="AW50" s="10">
        <f>MIN(AU50,V50,Z50)</f>
        <v>41650</v>
      </c>
      <c r="AX50" s="10">
        <f>AVERAGE(AU50,V50,Z50)</f>
        <v>53073.441666666673</v>
      </c>
      <c r="AY50" s="10">
        <f>MEDIAN(AU50,V50,Z50)</f>
        <v>47600</v>
      </c>
      <c r="AZ50" s="10">
        <f>GEOMEAN(AU50,V50,Z50)</f>
        <v>51766.080481256555</v>
      </c>
      <c r="BA50" s="10">
        <f>HARMEAN(AU50,V50,Z50)</f>
        <v>50581.876899909686</v>
      </c>
      <c r="BB50" s="10">
        <f t="shared" si="18"/>
        <v>44625</v>
      </c>
      <c r="BC50" s="10">
        <f t="shared" si="19"/>
        <v>46115.938449954847</v>
      </c>
      <c r="BD50" s="10">
        <f>STDEVA(AU50,V50,Z50)</f>
        <v>14932.485552820996</v>
      </c>
      <c r="BE50" s="26">
        <f t="shared" si="20"/>
        <v>0.28135513891497821</v>
      </c>
      <c r="BG50" s="10">
        <f t="shared" si="31"/>
        <v>44625</v>
      </c>
      <c r="BH50" s="23"/>
    </row>
    <row r="51" spans="1:60" x14ac:dyDescent="0.35">
      <c r="A51" s="4">
        <v>46</v>
      </c>
      <c r="B51" s="50"/>
      <c r="C51" s="5" t="s">
        <v>53</v>
      </c>
      <c r="D51" s="1"/>
      <c r="E51" s="12">
        <v>24990</v>
      </c>
      <c r="F51" s="10">
        <v>9520</v>
      </c>
      <c r="G51" s="10">
        <f t="shared" si="0"/>
        <v>495.03999999999996</v>
      </c>
      <c r="H51" s="10">
        <f t="shared" si="1"/>
        <v>10015.040000000001</v>
      </c>
      <c r="I51" s="10">
        <f t="shared" si="2"/>
        <v>510.76704000000001</v>
      </c>
      <c r="J51" s="32">
        <f t="shared" si="3"/>
        <v>10525.807040000002</v>
      </c>
      <c r="L51" s="10">
        <v>66575</v>
      </c>
      <c r="M51" s="10">
        <v>65270</v>
      </c>
      <c r="N51" s="26">
        <f t="shared" si="4"/>
        <v>1.9601952684941797E-2</v>
      </c>
      <c r="O51" s="10">
        <v>46933.74</v>
      </c>
      <c r="P51" s="26">
        <f t="shared" si="5"/>
        <v>0.29502455876830647</v>
      </c>
      <c r="Q51" s="10">
        <f t="shared" si="6"/>
        <v>2393.6207399999998</v>
      </c>
      <c r="R51" s="32">
        <f t="shared" si="22"/>
        <v>49327.360739999996</v>
      </c>
      <c r="T51" s="10">
        <v>35000</v>
      </c>
      <c r="U51" s="10">
        <f t="shared" si="7"/>
        <v>6650</v>
      </c>
      <c r="V51" s="30">
        <f t="shared" si="8"/>
        <v>41650</v>
      </c>
      <c r="X51" s="10">
        <v>40000</v>
      </c>
      <c r="Y51" s="10">
        <f t="shared" si="9"/>
        <v>7600</v>
      </c>
      <c r="Z51" s="31">
        <f t="shared" si="10"/>
        <v>47600</v>
      </c>
      <c r="AB51" s="10">
        <v>33000</v>
      </c>
      <c r="AC51" s="10">
        <f t="shared" si="11"/>
        <v>6270</v>
      </c>
      <c r="AD51" s="64">
        <f t="shared" si="12"/>
        <v>39270</v>
      </c>
      <c r="AF51" s="10">
        <f>MIN(R51,V51,Z51,AD51)</f>
        <v>39270</v>
      </c>
      <c r="AG51" s="10">
        <f>AVERAGE(R51,V51,Z51,AD51)</f>
        <v>44461.840185000001</v>
      </c>
      <c r="AH51" s="10">
        <f>MEDIAN(R51,V51,Z51,AD51)</f>
        <v>44625</v>
      </c>
      <c r="AI51" s="10">
        <f>GEOMEAN(R51,V51,Z51,AD51)</f>
        <v>44268.283720229818</v>
      </c>
      <c r="AJ51" s="10">
        <f>HARMEAN(R51,V51,Z51,AD51)</f>
        <v>44074.481697786134</v>
      </c>
      <c r="AK51" s="10">
        <f t="shared" si="13"/>
        <v>41947.5</v>
      </c>
      <c r="AL51" s="10">
        <f t="shared" si="14"/>
        <v>41672.240848893067</v>
      </c>
      <c r="AM51" s="10">
        <f>STDEVA(R51,V51,Z51,AD51)</f>
        <v>4774.340688450081</v>
      </c>
      <c r="AN51" s="26">
        <f t="shared" si="15"/>
        <v>0.10738063626212192</v>
      </c>
      <c r="AP51" s="66">
        <f t="shared" si="29"/>
        <v>39270</v>
      </c>
      <c r="AQ51" s="20" t="str">
        <f t="shared" si="30"/>
        <v xml:space="preserve">MENOR VALOR </v>
      </c>
      <c r="AR51" s="23"/>
      <c r="AS51" s="10">
        <v>66575</v>
      </c>
      <c r="AT51" s="9">
        <f t="shared" si="16"/>
        <v>3395.3249999999998</v>
      </c>
      <c r="AU51" s="10">
        <f t="shared" si="17"/>
        <v>69970.324999999997</v>
      </c>
      <c r="AW51" s="10">
        <f>MIN(AU51,V51,Z51)</f>
        <v>41650</v>
      </c>
      <c r="AX51" s="10">
        <f>AVERAGE(AU51,V51,Z51)</f>
        <v>53073.441666666673</v>
      </c>
      <c r="AY51" s="10">
        <f>MEDIAN(AU51,V51,Z51)</f>
        <v>47600</v>
      </c>
      <c r="AZ51" s="10">
        <f>GEOMEAN(AU51,V51,Z51)</f>
        <v>51766.080481256555</v>
      </c>
      <c r="BA51" s="10">
        <f>HARMEAN(AU51,V51,Z51)</f>
        <v>50581.876899909686</v>
      </c>
      <c r="BB51" s="10">
        <f t="shared" si="18"/>
        <v>44625</v>
      </c>
      <c r="BC51" s="10">
        <f t="shared" si="19"/>
        <v>46115.938449954847</v>
      </c>
      <c r="BD51" s="10">
        <f>STDEVA(AU51,V51,Z51)</f>
        <v>14932.485552820996</v>
      </c>
      <c r="BE51" s="26">
        <f t="shared" si="20"/>
        <v>0.28135513891497821</v>
      </c>
      <c r="BG51" s="10">
        <f t="shared" si="31"/>
        <v>44625</v>
      </c>
      <c r="BH51" s="23"/>
    </row>
    <row r="52" spans="1:60" x14ac:dyDescent="0.35">
      <c r="A52" s="4">
        <v>47</v>
      </c>
      <c r="B52" s="50"/>
      <c r="C52" s="5" t="s">
        <v>54</v>
      </c>
      <c r="D52" s="1"/>
      <c r="E52" s="12">
        <v>24990</v>
      </c>
      <c r="F52" s="10">
        <v>9520</v>
      </c>
      <c r="G52" s="10">
        <f t="shared" si="0"/>
        <v>495.03999999999996</v>
      </c>
      <c r="H52" s="10">
        <f t="shared" si="1"/>
        <v>10015.040000000001</v>
      </c>
      <c r="I52" s="10">
        <f t="shared" si="2"/>
        <v>510.76704000000001</v>
      </c>
      <c r="J52" s="32">
        <f t="shared" si="3"/>
        <v>10525.807040000002</v>
      </c>
      <c r="L52" s="10">
        <v>66575</v>
      </c>
      <c r="M52" s="10">
        <v>65270</v>
      </c>
      <c r="N52" s="26">
        <f t="shared" si="4"/>
        <v>1.9601952684941797E-2</v>
      </c>
      <c r="O52" s="10">
        <v>46933.74</v>
      </c>
      <c r="P52" s="26">
        <f t="shared" si="5"/>
        <v>0.29502455876830647</v>
      </c>
      <c r="Q52" s="10">
        <f t="shared" si="6"/>
        <v>2393.6207399999998</v>
      </c>
      <c r="R52" s="32">
        <f t="shared" si="22"/>
        <v>49327.360739999996</v>
      </c>
      <c r="T52" s="10">
        <v>35000</v>
      </c>
      <c r="U52" s="10">
        <f t="shared" si="7"/>
        <v>6650</v>
      </c>
      <c r="V52" s="30">
        <f t="shared" si="8"/>
        <v>41650</v>
      </c>
      <c r="X52" s="10">
        <v>40000</v>
      </c>
      <c r="Y52" s="10">
        <f t="shared" si="9"/>
        <v>7600</v>
      </c>
      <c r="Z52" s="31">
        <f t="shared" si="10"/>
        <v>47600</v>
      </c>
      <c r="AB52" s="10">
        <v>33000</v>
      </c>
      <c r="AC52" s="10">
        <f t="shared" si="11"/>
        <v>6270</v>
      </c>
      <c r="AD52" s="64">
        <f t="shared" si="12"/>
        <v>39270</v>
      </c>
      <c r="AF52" s="10">
        <f>MIN(R52,V52,Z52,AD52)</f>
        <v>39270</v>
      </c>
      <c r="AG52" s="10">
        <f>AVERAGE(R52,V52,Z52,AD52)</f>
        <v>44461.840185000001</v>
      </c>
      <c r="AH52" s="10">
        <f>MEDIAN(R52,V52,Z52,AD52)</f>
        <v>44625</v>
      </c>
      <c r="AI52" s="10">
        <f>GEOMEAN(R52,V52,Z52,AD52)</f>
        <v>44268.283720229818</v>
      </c>
      <c r="AJ52" s="10">
        <f>HARMEAN(R52,V52,Z52,AD52)</f>
        <v>44074.481697786134</v>
      </c>
      <c r="AK52" s="10">
        <f t="shared" si="13"/>
        <v>41947.5</v>
      </c>
      <c r="AL52" s="10">
        <f t="shared" si="14"/>
        <v>41672.240848893067</v>
      </c>
      <c r="AM52" s="10">
        <f>STDEVA(R52,V52,Z52,AD52)</f>
        <v>4774.340688450081</v>
      </c>
      <c r="AN52" s="26">
        <f t="shared" si="15"/>
        <v>0.10738063626212192</v>
      </c>
      <c r="AP52" s="66">
        <f t="shared" si="29"/>
        <v>39270</v>
      </c>
      <c r="AQ52" s="20" t="str">
        <f t="shared" si="30"/>
        <v xml:space="preserve">MENOR VALOR </v>
      </c>
      <c r="AR52" s="23"/>
      <c r="AS52" s="10">
        <v>66575</v>
      </c>
      <c r="AT52" s="9">
        <f t="shared" si="16"/>
        <v>3395.3249999999998</v>
      </c>
      <c r="AU52" s="10">
        <f t="shared" si="17"/>
        <v>69970.324999999997</v>
      </c>
      <c r="AW52" s="10">
        <f>MIN(AU52,V52,Z52)</f>
        <v>41650</v>
      </c>
      <c r="AX52" s="10">
        <f>AVERAGE(AU52,V52,Z52)</f>
        <v>53073.441666666673</v>
      </c>
      <c r="AY52" s="10">
        <f>MEDIAN(AU52,V52,Z52)</f>
        <v>47600</v>
      </c>
      <c r="AZ52" s="10">
        <f>GEOMEAN(AU52,V52,Z52)</f>
        <v>51766.080481256555</v>
      </c>
      <c r="BA52" s="10">
        <f>HARMEAN(AU52,V52,Z52)</f>
        <v>50581.876899909686</v>
      </c>
      <c r="BB52" s="10">
        <f t="shared" si="18"/>
        <v>44625</v>
      </c>
      <c r="BC52" s="10">
        <f t="shared" si="19"/>
        <v>46115.938449954847</v>
      </c>
      <c r="BD52" s="10">
        <f>STDEVA(AU52,V52,Z52)</f>
        <v>14932.485552820996</v>
      </c>
      <c r="BE52" s="26">
        <f t="shared" si="20"/>
        <v>0.28135513891497821</v>
      </c>
      <c r="BG52" s="10">
        <f t="shared" si="31"/>
        <v>44625</v>
      </c>
      <c r="BH52" s="23"/>
    </row>
    <row r="53" spans="1:60" x14ac:dyDescent="0.35">
      <c r="A53" s="4">
        <v>48</v>
      </c>
      <c r="B53" s="50"/>
      <c r="C53" s="5" t="s">
        <v>55</v>
      </c>
      <c r="D53" s="1"/>
      <c r="E53" s="12">
        <v>24990</v>
      </c>
      <c r="F53" s="10">
        <v>9520</v>
      </c>
      <c r="G53" s="10">
        <f t="shared" si="0"/>
        <v>495.03999999999996</v>
      </c>
      <c r="H53" s="10">
        <f t="shared" si="1"/>
        <v>10015.040000000001</v>
      </c>
      <c r="I53" s="10">
        <f t="shared" si="2"/>
        <v>510.76704000000001</v>
      </c>
      <c r="J53" s="32">
        <f t="shared" si="3"/>
        <v>10525.807040000002</v>
      </c>
      <c r="L53" s="10">
        <v>87400</v>
      </c>
      <c r="M53" s="10">
        <v>85686</v>
      </c>
      <c r="N53" s="26">
        <f t="shared" si="4"/>
        <v>1.9610983981693364E-2</v>
      </c>
      <c r="O53" s="10">
        <v>61833.34</v>
      </c>
      <c r="P53" s="26">
        <f t="shared" si="5"/>
        <v>0.29252471395881013</v>
      </c>
      <c r="Q53" s="10">
        <f t="shared" si="6"/>
        <v>3153.5003399999996</v>
      </c>
      <c r="R53" s="32">
        <f t="shared" si="22"/>
        <v>64986.840339999995</v>
      </c>
      <c r="T53" s="10">
        <v>35000</v>
      </c>
      <c r="U53" s="10">
        <f t="shared" si="7"/>
        <v>6650</v>
      </c>
      <c r="V53" s="30">
        <f t="shared" si="8"/>
        <v>41650</v>
      </c>
      <c r="X53" s="10">
        <v>40000</v>
      </c>
      <c r="Y53" s="10">
        <f t="shared" si="9"/>
        <v>7600</v>
      </c>
      <c r="Z53" s="31">
        <f t="shared" si="10"/>
        <v>47600</v>
      </c>
      <c r="AB53" s="10">
        <v>33000</v>
      </c>
      <c r="AC53" s="10">
        <f t="shared" si="11"/>
        <v>6270</v>
      </c>
      <c r="AD53" s="64">
        <f t="shared" si="12"/>
        <v>39270</v>
      </c>
      <c r="AF53" s="10">
        <f>MIN(R53,V53,Z53,AD53)</f>
        <v>39270</v>
      </c>
      <c r="AG53" s="10">
        <f>AVERAGE(R53,V53,Z53,AD53)</f>
        <v>48376.710084999999</v>
      </c>
      <c r="AH53" s="10">
        <f>MEDIAN(R53,V53,Z53,AD53)</f>
        <v>44625</v>
      </c>
      <c r="AI53" s="10">
        <f>GEOMEAN(R53,V53,Z53,AD53)</f>
        <v>47427.154664470378</v>
      </c>
      <c r="AJ53" s="10">
        <f>HARMEAN(R53,V53,Z53,AD53)</f>
        <v>46581.788054085802</v>
      </c>
      <c r="AK53" s="10">
        <f t="shared" si="13"/>
        <v>41947.5</v>
      </c>
      <c r="AL53" s="10">
        <f t="shared" si="14"/>
        <v>42925.894027042901</v>
      </c>
      <c r="AM53" s="10">
        <f>STDEVA(R53,V53,Z53,AD53)</f>
        <v>11614.36614404893</v>
      </c>
      <c r="AN53" s="26">
        <f t="shared" si="15"/>
        <v>0.24008176917450527</v>
      </c>
      <c r="AP53" s="66">
        <f t="shared" si="29"/>
        <v>39270</v>
      </c>
      <c r="AQ53" s="20" t="str">
        <f t="shared" si="30"/>
        <v xml:space="preserve">MENOR VALOR </v>
      </c>
      <c r="AR53" s="23"/>
      <c r="AS53" s="10">
        <v>87400</v>
      </c>
      <c r="AT53" s="9">
        <f t="shared" si="16"/>
        <v>4457.3999999999996</v>
      </c>
      <c r="AU53" s="10">
        <f t="shared" si="17"/>
        <v>91857.4</v>
      </c>
      <c r="AW53" s="10">
        <f>MIN(AU53,V53,Z53)</f>
        <v>41650</v>
      </c>
      <c r="AX53" s="10">
        <f>AVERAGE(AU53,V53,Z53)</f>
        <v>60369.133333333331</v>
      </c>
      <c r="AY53" s="10">
        <f>MEDIAN(AU53,V53,Z53)</f>
        <v>47600</v>
      </c>
      <c r="AZ53" s="10">
        <f>GEOMEAN(AU53,V53,Z53)</f>
        <v>56682.026534009987</v>
      </c>
      <c r="BA53" s="10">
        <f>HARMEAN(AU53,V53,Z53)</f>
        <v>53662.994504579328</v>
      </c>
      <c r="BB53" s="10">
        <f t="shared" si="18"/>
        <v>44625</v>
      </c>
      <c r="BC53" s="10">
        <f t="shared" si="19"/>
        <v>47656.497252289664</v>
      </c>
      <c r="BD53" s="10">
        <f>STDEVA(AU53,V53,Z53)</f>
        <v>27431.438683622357</v>
      </c>
      <c r="BE53" s="26">
        <f t="shared" si="20"/>
        <v>0.45439510506399555</v>
      </c>
      <c r="BG53" s="10">
        <f>AZ53</f>
        <v>56682.026534009987</v>
      </c>
      <c r="BH53" s="23"/>
    </row>
    <row r="54" spans="1:60" x14ac:dyDescent="0.35">
      <c r="A54" s="4">
        <v>49</v>
      </c>
      <c r="B54" s="50"/>
      <c r="C54" s="5" t="s">
        <v>56</v>
      </c>
      <c r="D54" s="1"/>
      <c r="E54" s="12">
        <v>24990</v>
      </c>
      <c r="F54" s="10">
        <v>9520</v>
      </c>
      <c r="G54" s="10">
        <f t="shared" si="0"/>
        <v>495.03999999999996</v>
      </c>
      <c r="H54" s="10">
        <f t="shared" si="1"/>
        <v>10015.040000000001</v>
      </c>
      <c r="I54" s="10">
        <f t="shared" si="2"/>
        <v>510.76704000000001</v>
      </c>
      <c r="J54" s="32">
        <f t="shared" si="3"/>
        <v>10525.807040000002</v>
      </c>
      <c r="L54" s="10">
        <v>66575</v>
      </c>
      <c r="M54" s="10">
        <v>65270</v>
      </c>
      <c r="N54" s="26">
        <f t="shared" si="4"/>
        <v>1.9601952684941797E-2</v>
      </c>
      <c r="O54" s="10">
        <v>46933.74</v>
      </c>
      <c r="P54" s="26">
        <f t="shared" si="5"/>
        <v>0.29502455876830647</v>
      </c>
      <c r="Q54" s="10">
        <f t="shared" si="6"/>
        <v>2393.6207399999998</v>
      </c>
      <c r="R54" s="32">
        <f t="shared" si="22"/>
        <v>49327.360739999996</v>
      </c>
      <c r="T54" s="10">
        <v>35000</v>
      </c>
      <c r="U54" s="10">
        <f t="shared" si="7"/>
        <v>6650</v>
      </c>
      <c r="V54" s="30">
        <f t="shared" si="8"/>
        <v>41650</v>
      </c>
      <c r="X54" s="10">
        <v>25000</v>
      </c>
      <c r="Y54" s="10">
        <f t="shared" si="9"/>
        <v>4750</v>
      </c>
      <c r="Z54" s="31">
        <f t="shared" si="10"/>
        <v>29750</v>
      </c>
      <c r="AB54" s="10">
        <v>33000</v>
      </c>
      <c r="AC54" s="10">
        <f t="shared" si="11"/>
        <v>6270</v>
      </c>
      <c r="AD54" s="64">
        <f t="shared" si="12"/>
        <v>39270</v>
      </c>
      <c r="AF54" s="10">
        <f>MIN(R54,V54,Z54,AD54)</f>
        <v>29750</v>
      </c>
      <c r="AG54" s="10">
        <f>AVERAGE(R54,V54,Z54,AD54)</f>
        <v>39999.340185000001</v>
      </c>
      <c r="AH54" s="10">
        <f>MEDIAN(R54,V54,Z54,AD54)</f>
        <v>40460</v>
      </c>
      <c r="AI54" s="10">
        <f>GEOMEAN(R54,V54,Z54,AD54)</f>
        <v>39360.688728722962</v>
      </c>
      <c r="AJ54" s="10">
        <f>HARMEAN(R54,V54,Z54,AD54)</f>
        <v>38699.501257030533</v>
      </c>
      <c r="AK54" s="10">
        <f t="shared" si="13"/>
        <v>35105</v>
      </c>
      <c r="AL54" s="10">
        <f t="shared" si="14"/>
        <v>34224.750628515263</v>
      </c>
      <c r="AM54" s="10">
        <f>STDEVA(R54,V54,Z54,AD54)</f>
        <v>8068.819753278035</v>
      </c>
      <c r="AN54" s="26">
        <f t="shared" si="15"/>
        <v>0.20172382134203035</v>
      </c>
      <c r="AP54" s="66">
        <f t="shared" si="29"/>
        <v>29750</v>
      </c>
      <c r="AQ54" s="20" t="str">
        <f t="shared" si="30"/>
        <v xml:space="preserve">MENOR VALOR </v>
      </c>
      <c r="AR54" s="23"/>
      <c r="AS54" s="10">
        <v>66575</v>
      </c>
      <c r="AT54" s="9">
        <f t="shared" si="16"/>
        <v>3395.3249999999998</v>
      </c>
      <c r="AU54" s="10">
        <f t="shared" si="17"/>
        <v>69970.324999999997</v>
      </c>
      <c r="AW54" s="10">
        <f>MIN(AU54,V54,Z54)</f>
        <v>29750</v>
      </c>
      <c r="AX54" s="10">
        <f>AVERAGE(AU54,V54,Z54)</f>
        <v>47123.441666666673</v>
      </c>
      <c r="AY54" s="10">
        <f>MEDIAN(AU54,V54,Z54)</f>
        <v>41650</v>
      </c>
      <c r="AZ54" s="10">
        <f>GEOMEAN(AU54,V54,Z54)</f>
        <v>44259.376238339384</v>
      </c>
      <c r="BA54" s="10">
        <f>HARMEAN(AU54,V54,Z54)</f>
        <v>41716.017760719857</v>
      </c>
      <c r="BB54" s="10">
        <f t="shared" si="18"/>
        <v>35700</v>
      </c>
      <c r="BC54" s="10">
        <f t="shared" si="19"/>
        <v>35733.008880359928</v>
      </c>
      <c r="BD54" s="10">
        <f>STDEVA(AU54,V54,Z54)</f>
        <v>20661.25742870475</v>
      </c>
      <c r="BE54" s="26">
        <f t="shared" si="20"/>
        <v>0.43844966959023574</v>
      </c>
      <c r="BG54" s="10">
        <f t="shared" ref="BG54:BG57" si="32">AZ54</f>
        <v>44259.376238339384</v>
      </c>
      <c r="BH54" s="23"/>
    </row>
    <row r="55" spans="1:60" x14ac:dyDescent="0.35">
      <c r="A55" s="4">
        <v>50</v>
      </c>
      <c r="B55" s="50"/>
      <c r="C55" s="5" t="s">
        <v>57</v>
      </c>
      <c r="D55" s="1"/>
      <c r="E55" s="12">
        <v>24990</v>
      </c>
      <c r="F55" s="10">
        <v>9520</v>
      </c>
      <c r="G55" s="10">
        <f t="shared" si="0"/>
        <v>495.03999999999996</v>
      </c>
      <c r="H55" s="10">
        <f t="shared" si="1"/>
        <v>10015.040000000001</v>
      </c>
      <c r="I55" s="10">
        <f t="shared" si="2"/>
        <v>510.76704000000001</v>
      </c>
      <c r="J55" s="32">
        <f t="shared" si="3"/>
        <v>10525.807040000002</v>
      </c>
      <c r="L55" s="10">
        <v>66575</v>
      </c>
      <c r="M55" s="10">
        <v>65270</v>
      </c>
      <c r="N55" s="26">
        <f t="shared" si="4"/>
        <v>1.9601952684941797E-2</v>
      </c>
      <c r="O55" s="10">
        <v>46933.74</v>
      </c>
      <c r="P55" s="26">
        <f t="shared" si="5"/>
        <v>0.29502455876830647</v>
      </c>
      <c r="Q55" s="10">
        <f t="shared" si="6"/>
        <v>2393.6207399999998</v>
      </c>
      <c r="R55" s="32">
        <f t="shared" si="22"/>
        <v>49327.360739999996</v>
      </c>
      <c r="T55" s="10">
        <v>35000</v>
      </c>
      <c r="U55" s="10">
        <f t="shared" si="7"/>
        <v>6650</v>
      </c>
      <c r="V55" s="30">
        <f t="shared" si="8"/>
        <v>41650</v>
      </c>
      <c r="X55" s="10">
        <v>25000</v>
      </c>
      <c r="Y55" s="10">
        <f t="shared" si="9"/>
        <v>4750</v>
      </c>
      <c r="Z55" s="31">
        <f t="shared" si="10"/>
        <v>29750</v>
      </c>
      <c r="AB55" s="10">
        <v>33000</v>
      </c>
      <c r="AC55" s="10">
        <f t="shared" si="11"/>
        <v>6270</v>
      </c>
      <c r="AD55" s="64">
        <f t="shared" si="12"/>
        <v>39270</v>
      </c>
      <c r="AF55" s="10">
        <f>MIN(R55,V55,Z55,AD55)</f>
        <v>29750</v>
      </c>
      <c r="AG55" s="10">
        <f>AVERAGE(R55,V55,Z55,AD55)</f>
        <v>39999.340185000001</v>
      </c>
      <c r="AH55" s="10">
        <f>MEDIAN(R55,V55,Z55,AD55)</f>
        <v>40460</v>
      </c>
      <c r="AI55" s="10">
        <f>GEOMEAN(R55,V55,Z55,AD55)</f>
        <v>39360.688728722962</v>
      </c>
      <c r="AJ55" s="10">
        <f>HARMEAN(R55,V55,Z55,AD55)</f>
        <v>38699.501257030533</v>
      </c>
      <c r="AK55" s="10">
        <f t="shared" si="13"/>
        <v>35105</v>
      </c>
      <c r="AL55" s="10">
        <f t="shared" si="14"/>
        <v>34224.750628515263</v>
      </c>
      <c r="AM55" s="10">
        <f>STDEVA(R55,V55,Z55,AD55)</f>
        <v>8068.819753278035</v>
      </c>
      <c r="AN55" s="26">
        <f t="shared" si="15"/>
        <v>0.20172382134203035</v>
      </c>
      <c r="AP55" s="66">
        <f t="shared" si="29"/>
        <v>29750</v>
      </c>
      <c r="AQ55" s="20" t="str">
        <f t="shared" si="30"/>
        <v xml:space="preserve">MENOR VALOR </v>
      </c>
      <c r="AR55" s="23"/>
      <c r="AS55" s="10">
        <v>66575</v>
      </c>
      <c r="AT55" s="9">
        <f t="shared" si="16"/>
        <v>3395.3249999999998</v>
      </c>
      <c r="AU55" s="10">
        <f t="shared" si="17"/>
        <v>69970.324999999997</v>
      </c>
      <c r="AW55" s="10">
        <f>MIN(AU55,V55,Z55)</f>
        <v>29750</v>
      </c>
      <c r="AX55" s="10">
        <f>AVERAGE(AU55,V55,Z55)</f>
        <v>47123.441666666673</v>
      </c>
      <c r="AY55" s="10">
        <f>MEDIAN(AU55,V55,Z55)</f>
        <v>41650</v>
      </c>
      <c r="AZ55" s="10">
        <f>GEOMEAN(AU55,V55,Z55)</f>
        <v>44259.376238339384</v>
      </c>
      <c r="BA55" s="10">
        <f>HARMEAN(AU55,V55,Z55)</f>
        <v>41716.017760719857</v>
      </c>
      <c r="BB55" s="10">
        <f t="shared" si="18"/>
        <v>35700</v>
      </c>
      <c r="BC55" s="10">
        <f t="shared" si="19"/>
        <v>35733.008880359928</v>
      </c>
      <c r="BD55" s="10">
        <f>STDEVA(AU55,V55,Z55)</f>
        <v>20661.25742870475</v>
      </c>
      <c r="BE55" s="26">
        <f t="shared" si="20"/>
        <v>0.43844966959023574</v>
      </c>
      <c r="BG55" s="10">
        <f t="shared" si="32"/>
        <v>44259.376238339384</v>
      </c>
      <c r="BH55" s="23"/>
    </row>
    <row r="56" spans="1:60" x14ac:dyDescent="0.35">
      <c r="A56" s="4">
        <v>51</v>
      </c>
      <c r="B56" s="50"/>
      <c r="C56" s="5" t="s">
        <v>58</v>
      </c>
      <c r="D56" s="1"/>
      <c r="E56" s="12">
        <v>24990</v>
      </c>
      <c r="F56" s="10">
        <v>9520</v>
      </c>
      <c r="G56" s="10">
        <f t="shared" si="0"/>
        <v>495.03999999999996</v>
      </c>
      <c r="H56" s="10">
        <f t="shared" si="1"/>
        <v>10015.040000000001</v>
      </c>
      <c r="I56" s="10">
        <f t="shared" si="2"/>
        <v>510.76704000000001</v>
      </c>
      <c r="J56" s="32">
        <f t="shared" si="3"/>
        <v>10525.807040000002</v>
      </c>
      <c r="L56" s="10">
        <v>66575</v>
      </c>
      <c r="M56" s="10">
        <v>65270</v>
      </c>
      <c r="N56" s="26">
        <f t="shared" si="4"/>
        <v>1.9601952684941797E-2</v>
      </c>
      <c r="O56" s="10">
        <v>46933.74</v>
      </c>
      <c r="P56" s="26">
        <f t="shared" si="5"/>
        <v>0.29502455876830647</v>
      </c>
      <c r="Q56" s="10">
        <f t="shared" si="6"/>
        <v>2393.6207399999998</v>
      </c>
      <c r="R56" s="32">
        <f t="shared" si="22"/>
        <v>49327.360739999996</v>
      </c>
      <c r="T56" s="10">
        <v>35000</v>
      </c>
      <c r="U56" s="10">
        <f t="shared" si="7"/>
        <v>6650</v>
      </c>
      <c r="V56" s="30">
        <f t="shared" si="8"/>
        <v>41650</v>
      </c>
      <c r="X56" s="10">
        <v>25000</v>
      </c>
      <c r="Y56" s="10">
        <f t="shared" si="9"/>
        <v>4750</v>
      </c>
      <c r="Z56" s="31">
        <f t="shared" si="10"/>
        <v>29750</v>
      </c>
      <c r="AB56" s="10">
        <v>33000</v>
      </c>
      <c r="AC56" s="10">
        <f t="shared" si="11"/>
        <v>6270</v>
      </c>
      <c r="AD56" s="64">
        <f t="shared" si="12"/>
        <v>39270</v>
      </c>
      <c r="AF56" s="10">
        <f>MIN(R56,V56,Z56,AD56)</f>
        <v>29750</v>
      </c>
      <c r="AG56" s="10">
        <f>AVERAGE(R56,V56,Z56,AD56)</f>
        <v>39999.340185000001</v>
      </c>
      <c r="AH56" s="10">
        <f>MEDIAN(R56,V56,Z56,AD56)</f>
        <v>40460</v>
      </c>
      <c r="AI56" s="10">
        <f>GEOMEAN(R56,V56,Z56,AD56)</f>
        <v>39360.688728722962</v>
      </c>
      <c r="AJ56" s="10">
        <f>HARMEAN(R56,V56,Z56,AD56)</f>
        <v>38699.501257030533</v>
      </c>
      <c r="AK56" s="10">
        <f t="shared" si="13"/>
        <v>35105</v>
      </c>
      <c r="AL56" s="10">
        <f t="shared" si="14"/>
        <v>34224.750628515263</v>
      </c>
      <c r="AM56" s="10">
        <f>STDEVA(R56,V56,Z56,AD56)</f>
        <v>8068.819753278035</v>
      </c>
      <c r="AN56" s="26">
        <f t="shared" si="15"/>
        <v>0.20172382134203035</v>
      </c>
      <c r="AP56" s="66">
        <f t="shared" si="29"/>
        <v>29750</v>
      </c>
      <c r="AQ56" s="20" t="str">
        <f t="shared" si="30"/>
        <v xml:space="preserve">MENOR VALOR </v>
      </c>
      <c r="AR56" s="23"/>
      <c r="AS56" s="10">
        <v>66575</v>
      </c>
      <c r="AT56" s="9">
        <f t="shared" si="16"/>
        <v>3395.3249999999998</v>
      </c>
      <c r="AU56" s="10">
        <f t="shared" si="17"/>
        <v>69970.324999999997</v>
      </c>
      <c r="AW56" s="10">
        <f>MIN(AU56,V56,Z56)</f>
        <v>29750</v>
      </c>
      <c r="AX56" s="10">
        <f>AVERAGE(AU56,V56,Z56)</f>
        <v>47123.441666666673</v>
      </c>
      <c r="AY56" s="10">
        <f>MEDIAN(AU56,V56,Z56)</f>
        <v>41650</v>
      </c>
      <c r="AZ56" s="10">
        <f>GEOMEAN(AU56,V56,Z56)</f>
        <v>44259.376238339384</v>
      </c>
      <c r="BA56" s="10">
        <f>HARMEAN(AU56,V56,Z56)</f>
        <v>41716.017760719857</v>
      </c>
      <c r="BB56" s="10">
        <f t="shared" si="18"/>
        <v>35700</v>
      </c>
      <c r="BC56" s="10">
        <f t="shared" si="19"/>
        <v>35733.008880359928</v>
      </c>
      <c r="BD56" s="10">
        <f>STDEVA(AU56,V56,Z56)</f>
        <v>20661.25742870475</v>
      </c>
      <c r="BE56" s="26">
        <f t="shared" si="20"/>
        <v>0.43844966959023574</v>
      </c>
      <c r="BG56" s="10">
        <f t="shared" si="32"/>
        <v>44259.376238339384</v>
      </c>
      <c r="BH56" s="23"/>
    </row>
    <row r="57" spans="1:60" x14ac:dyDescent="0.35">
      <c r="A57" s="4">
        <v>52</v>
      </c>
      <c r="B57" s="50"/>
      <c r="C57" s="5" t="s">
        <v>59</v>
      </c>
      <c r="D57" s="1"/>
      <c r="E57" s="12">
        <v>24990</v>
      </c>
      <c r="F57" s="10">
        <v>9520</v>
      </c>
      <c r="G57" s="10">
        <f t="shared" si="0"/>
        <v>495.03999999999996</v>
      </c>
      <c r="H57" s="10">
        <f t="shared" si="1"/>
        <v>10015.040000000001</v>
      </c>
      <c r="I57" s="10">
        <f t="shared" si="2"/>
        <v>510.76704000000001</v>
      </c>
      <c r="J57" s="32">
        <f t="shared" si="3"/>
        <v>10525.807040000002</v>
      </c>
      <c r="L57" s="10">
        <v>66575</v>
      </c>
      <c r="M57" s="10">
        <v>65270</v>
      </c>
      <c r="N57" s="26">
        <f t="shared" si="4"/>
        <v>1.9601952684941797E-2</v>
      </c>
      <c r="O57" s="10">
        <v>46933.74</v>
      </c>
      <c r="P57" s="26">
        <f t="shared" si="5"/>
        <v>0.29502455876830647</v>
      </c>
      <c r="Q57" s="10">
        <f t="shared" si="6"/>
        <v>2393.6207399999998</v>
      </c>
      <c r="R57" s="32">
        <f t="shared" si="22"/>
        <v>49327.360739999996</v>
      </c>
      <c r="T57" s="10">
        <v>35000</v>
      </c>
      <c r="U57" s="10">
        <f t="shared" si="7"/>
        <v>6650</v>
      </c>
      <c r="V57" s="30">
        <f t="shared" si="8"/>
        <v>41650</v>
      </c>
      <c r="X57" s="10">
        <v>25000</v>
      </c>
      <c r="Y57" s="10">
        <f t="shared" si="9"/>
        <v>4750</v>
      </c>
      <c r="Z57" s="31">
        <f t="shared" si="10"/>
        <v>29750</v>
      </c>
      <c r="AB57" s="10">
        <v>33000</v>
      </c>
      <c r="AC57" s="10">
        <f t="shared" si="11"/>
        <v>6270</v>
      </c>
      <c r="AD57" s="64">
        <f t="shared" si="12"/>
        <v>39270</v>
      </c>
      <c r="AF57" s="10">
        <f>MIN(R57,V57,Z57,AD57)</f>
        <v>29750</v>
      </c>
      <c r="AG57" s="10">
        <f>AVERAGE(R57,V57,Z57,AD57)</f>
        <v>39999.340185000001</v>
      </c>
      <c r="AH57" s="10">
        <f>MEDIAN(R57,V57,Z57,AD57)</f>
        <v>40460</v>
      </c>
      <c r="AI57" s="10">
        <f>GEOMEAN(R57,V57,Z57,AD57)</f>
        <v>39360.688728722962</v>
      </c>
      <c r="AJ57" s="10">
        <f>HARMEAN(R57,V57,Z57,AD57)</f>
        <v>38699.501257030533</v>
      </c>
      <c r="AK57" s="10">
        <f t="shared" si="13"/>
        <v>35105</v>
      </c>
      <c r="AL57" s="10">
        <f t="shared" si="14"/>
        <v>34224.750628515263</v>
      </c>
      <c r="AM57" s="10">
        <f>STDEVA(R57,V57,Z57,AD57)</f>
        <v>8068.819753278035</v>
      </c>
      <c r="AN57" s="26">
        <f t="shared" si="15"/>
        <v>0.20172382134203035</v>
      </c>
      <c r="AP57" s="66">
        <f t="shared" si="29"/>
        <v>29750</v>
      </c>
      <c r="AQ57" s="20" t="str">
        <f t="shared" si="30"/>
        <v xml:space="preserve">MENOR VALOR </v>
      </c>
      <c r="AR57" s="23"/>
      <c r="AS57" s="10">
        <v>66575</v>
      </c>
      <c r="AT57" s="9">
        <f t="shared" si="16"/>
        <v>3395.3249999999998</v>
      </c>
      <c r="AU57" s="10">
        <f t="shared" si="17"/>
        <v>69970.324999999997</v>
      </c>
      <c r="AW57" s="10">
        <f>MIN(AU57,V57,Z57)</f>
        <v>29750</v>
      </c>
      <c r="AX57" s="10">
        <f>AVERAGE(AU57,V57,Z57)</f>
        <v>47123.441666666673</v>
      </c>
      <c r="AY57" s="10">
        <f>MEDIAN(AU57,V57,Z57)</f>
        <v>41650</v>
      </c>
      <c r="AZ57" s="10">
        <f>GEOMEAN(AU57,V57,Z57)</f>
        <v>44259.376238339384</v>
      </c>
      <c r="BA57" s="10">
        <f>HARMEAN(AU57,V57,Z57)</f>
        <v>41716.017760719857</v>
      </c>
      <c r="BB57" s="10">
        <f t="shared" si="18"/>
        <v>35700</v>
      </c>
      <c r="BC57" s="10">
        <f t="shared" si="19"/>
        <v>35733.008880359928</v>
      </c>
      <c r="BD57" s="10">
        <f>STDEVA(AU57,V57,Z57)</f>
        <v>20661.25742870475</v>
      </c>
      <c r="BE57" s="26">
        <f t="shared" si="20"/>
        <v>0.43844966959023574</v>
      </c>
      <c r="BG57" s="10">
        <f t="shared" si="32"/>
        <v>44259.376238339384</v>
      </c>
      <c r="BH57" s="23"/>
    </row>
    <row r="58" spans="1:60" ht="29" x14ac:dyDescent="0.35">
      <c r="A58" s="4">
        <v>53</v>
      </c>
      <c r="B58" s="51" t="s">
        <v>60</v>
      </c>
      <c r="C58" s="5" t="s">
        <v>61</v>
      </c>
      <c r="D58" s="1"/>
      <c r="E58" s="12"/>
      <c r="F58" s="10"/>
      <c r="G58" s="10">
        <f t="shared" si="0"/>
        <v>0</v>
      </c>
      <c r="H58" s="11"/>
      <c r="I58" s="10">
        <f t="shared" si="2"/>
        <v>0</v>
      </c>
      <c r="J58" s="32">
        <f t="shared" si="3"/>
        <v>0</v>
      </c>
      <c r="L58" s="10">
        <v>316569</v>
      </c>
      <c r="M58" s="10">
        <v>310362</v>
      </c>
      <c r="N58" s="26">
        <f t="shared" si="4"/>
        <v>1.9607099873961129E-2</v>
      </c>
      <c r="O58" s="10">
        <v>224238.98</v>
      </c>
      <c r="P58" s="26">
        <f t="shared" si="5"/>
        <v>0.29165843781292544</v>
      </c>
      <c r="Q58" s="10">
        <f t="shared" si="6"/>
        <v>11436.187980000001</v>
      </c>
      <c r="R58" s="32">
        <f t="shared" si="22"/>
        <v>235675.16798</v>
      </c>
      <c r="T58" s="10">
        <v>450000</v>
      </c>
      <c r="U58" s="10">
        <f t="shared" si="7"/>
        <v>85500</v>
      </c>
      <c r="V58" s="30">
        <f t="shared" si="8"/>
        <v>535500</v>
      </c>
      <c r="X58" s="10">
        <v>350000</v>
      </c>
      <c r="Y58" s="10">
        <f t="shared" si="9"/>
        <v>66500</v>
      </c>
      <c r="Z58" s="31">
        <f t="shared" si="10"/>
        <v>416500</v>
      </c>
      <c r="AB58" s="10">
        <v>400000</v>
      </c>
      <c r="AC58" s="10">
        <f t="shared" si="11"/>
        <v>76000</v>
      </c>
      <c r="AD58" s="64">
        <f t="shared" si="12"/>
        <v>476000</v>
      </c>
      <c r="AF58" s="10">
        <f>MIN(R58,V58,Z58,AD58)</f>
        <v>235675.16798</v>
      </c>
      <c r="AG58" s="10">
        <f>AVERAGE(R58,V58,Z58,AD58)</f>
        <v>415918.79199499998</v>
      </c>
      <c r="AH58" s="10">
        <f>MEDIAN(R58,V58,Z58,AD58)</f>
        <v>446250</v>
      </c>
      <c r="AI58" s="10">
        <f>GEOMEAN(R58,V58,Z58,AD58)</f>
        <v>397716.68852963322</v>
      </c>
      <c r="AJ58" s="10">
        <f>HARMEAN(R58,V58,Z58,AD58)</f>
        <v>376919.60114864563</v>
      </c>
      <c r="AK58" s="10">
        <f t="shared" si="13"/>
        <v>340962.58399000001</v>
      </c>
      <c r="AL58" s="10">
        <f t="shared" si="14"/>
        <v>306297.38456432283</v>
      </c>
      <c r="AM58" s="10">
        <f>STDEVA(R58,V58,Z58,AD58)</f>
        <v>129611.62327517937</v>
      </c>
      <c r="AN58" s="26">
        <f t="shared" si="15"/>
        <v>0.31162723533957926</v>
      </c>
      <c r="AP58" s="66">
        <f>AL58</f>
        <v>306297.38456432283</v>
      </c>
      <c r="AQ58" s="20" t="str">
        <f>AL3</f>
        <v>PROMEDIO ENTRE MENOR VALOR Y  MEDIA ARMONICA</v>
      </c>
      <c r="AR58" s="23"/>
      <c r="AS58" s="10">
        <v>316569</v>
      </c>
      <c r="AT58" s="9">
        <f t="shared" si="16"/>
        <v>16145.018999999998</v>
      </c>
      <c r="AU58" s="10">
        <f t="shared" si="17"/>
        <v>332714.01899999997</v>
      </c>
      <c r="AW58" s="10">
        <f>MIN(AU58,V58,Z58)</f>
        <v>332714.01899999997</v>
      </c>
      <c r="AX58" s="10">
        <f>AVERAGE(AU58,V58,Z58)</f>
        <v>428238.00633333327</v>
      </c>
      <c r="AY58" s="10">
        <f>MEDIAN(AU58,V58,Z58)</f>
        <v>416500</v>
      </c>
      <c r="AZ58" s="10">
        <f>GEOMEAN(AU58,V58,Z58)</f>
        <v>420224.97539350612</v>
      </c>
      <c r="BA58" s="10">
        <f>HARMEAN(AU58,V58,Z58)</f>
        <v>412430.19400137407</v>
      </c>
      <c r="BB58" s="10">
        <f t="shared" si="18"/>
        <v>374607.00949999999</v>
      </c>
      <c r="BC58" s="10">
        <f t="shared" si="19"/>
        <v>372572.10650068702</v>
      </c>
      <c r="BD58" s="10">
        <f>STDEVA(AU58,V58,Z58)</f>
        <v>101901.29595370281</v>
      </c>
      <c r="BE58" s="26">
        <f t="shared" si="20"/>
        <v>0.23795481588895814</v>
      </c>
      <c r="BG58" s="10">
        <f>BB58</f>
        <v>374607.00949999999</v>
      </c>
      <c r="BH58" s="23"/>
    </row>
    <row r="59" spans="1:60" x14ac:dyDescent="0.35">
      <c r="A59" s="4">
        <v>54</v>
      </c>
      <c r="B59" s="51"/>
      <c r="C59" s="5" t="s">
        <v>62</v>
      </c>
      <c r="D59" s="1"/>
      <c r="E59" s="12"/>
      <c r="F59" s="10"/>
      <c r="G59" s="10">
        <f t="shared" si="0"/>
        <v>0</v>
      </c>
      <c r="H59" s="11"/>
      <c r="I59" s="10">
        <f t="shared" si="2"/>
        <v>0</v>
      </c>
      <c r="J59" s="32">
        <f t="shared" si="3"/>
        <v>0</v>
      </c>
      <c r="L59" s="10">
        <v>230000</v>
      </c>
      <c r="M59" s="10">
        <v>225490</v>
      </c>
      <c r="N59" s="26">
        <f t="shared" si="4"/>
        <v>1.9608695652173914E-2</v>
      </c>
      <c r="O59" s="10">
        <v>162405.64000000001</v>
      </c>
      <c r="P59" s="26">
        <f t="shared" si="5"/>
        <v>0.29388852173913038</v>
      </c>
      <c r="Q59" s="10">
        <f t="shared" si="6"/>
        <v>8282.6876400000001</v>
      </c>
      <c r="R59" s="32">
        <f t="shared" si="22"/>
        <v>170688.32764</v>
      </c>
      <c r="T59" s="10">
        <v>260000</v>
      </c>
      <c r="U59" s="10">
        <f t="shared" si="7"/>
        <v>49400</v>
      </c>
      <c r="V59" s="30">
        <f t="shared" si="8"/>
        <v>309400</v>
      </c>
      <c r="X59" s="10">
        <v>230000</v>
      </c>
      <c r="Y59" s="10">
        <f t="shared" si="9"/>
        <v>43700</v>
      </c>
      <c r="Z59" s="31">
        <f t="shared" si="10"/>
        <v>273700</v>
      </c>
      <c r="AB59" s="10">
        <v>240000</v>
      </c>
      <c r="AC59" s="10">
        <f t="shared" si="11"/>
        <v>45600</v>
      </c>
      <c r="AD59" s="64">
        <f t="shared" si="12"/>
        <v>285600</v>
      </c>
      <c r="AF59" s="10">
        <f>MIN(R59,V59,Z59,AD59)</f>
        <v>170688.32764</v>
      </c>
      <c r="AG59" s="10">
        <f>AVERAGE(R59,V59,Z59,AD59)</f>
        <v>259847.08191000001</v>
      </c>
      <c r="AH59" s="10">
        <f>MEDIAN(R59,V59,Z59,AD59)</f>
        <v>279650</v>
      </c>
      <c r="AI59" s="10">
        <f>GEOMEAN(R59,V59,Z59,AD59)</f>
        <v>253477.42306654554</v>
      </c>
      <c r="AJ59" s="10">
        <f>HARMEAN(R59,V59,Z59,AD59)</f>
        <v>246218.55380075049</v>
      </c>
      <c r="AK59" s="10">
        <f t="shared" si="13"/>
        <v>225169.16382000002</v>
      </c>
      <c r="AL59" s="10">
        <f t="shared" si="14"/>
        <v>208453.44072037525</v>
      </c>
      <c r="AM59" s="10">
        <f>STDEVA(R59,V59,Z59,AD59)</f>
        <v>61264.158319991569</v>
      </c>
      <c r="AN59" s="26">
        <f t="shared" si="15"/>
        <v>0.23577004548086813</v>
      </c>
      <c r="AP59" s="66">
        <f>AF59</f>
        <v>170688.32764</v>
      </c>
      <c r="AQ59" s="20" t="str">
        <f>AF3</f>
        <v xml:space="preserve">MENOR VALOR </v>
      </c>
      <c r="AR59" s="23"/>
      <c r="AS59" s="10">
        <v>230000</v>
      </c>
      <c r="AT59" s="9">
        <f t="shared" si="16"/>
        <v>11730</v>
      </c>
      <c r="AU59" s="10">
        <f t="shared" si="17"/>
        <v>241730</v>
      </c>
      <c r="AW59" s="10">
        <f>MIN(AU59,V59,Z59)</f>
        <v>241730</v>
      </c>
      <c r="AX59" s="10">
        <f>AVERAGE(AU59,V59,Z59)</f>
        <v>274943.33333333331</v>
      </c>
      <c r="AY59" s="10">
        <f>MEDIAN(AU59,V59,Z59)</f>
        <v>273700</v>
      </c>
      <c r="AZ59" s="10">
        <f>GEOMEAN(AU59,V59,Z59)</f>
        <v>273553.25466930872</v>
      </c>
      <c r="BA59" s="10">
        <f>HARMEAN(AU59,V59,Z59)</f>
        <v>272169.46590812603</v>
      </c>
      <c r="BB59" s="10">
        <f t="shared" si="18"/>
        <v>257715</v>
      </c>
      <c r="BC59" s="10">
        <f t="shared" si="19"/>
        <v>256949.73295406302</v>
      </c>
      <c r="BD59" s="10">
        <f>STDEVA(AU59,V59,Z59)</f>
        <v>33852.128933544613</v>
      </c>
      <c r="BE59" s="26">
        <f t="shared" si="20"/>
        <v>0.12312402167796255</v>
      </c>
      <c r="BG59" s="10">
        <f>AW59</f>
        <v>241730</v>
      </c>
      <c r="BH59" s="23"/>
    </row>
    <row r="60" spans="1:60" ht="29" x14ac:dyDescent="0.35">
      <c r="A60" s="4">
        <v>55</v>
      </c>
      <c r="B60" s="51"/>
      <c r="C60" s="5" t="s">
        <v>63</v>
      </c>
      <c r="D60" s="1"/>
      <c r="E60" s="12"/>
      <c r="F60" s="10"/>
      <c r="G60" s="10">
        <f t="shared" si="0"/>
        <v>0</v>
      </c>
      <c r="H60" s="11"/>
      <c r="I60" s="10">
        <f t="shared" si="2"/>
        <v>0</v>
      </c>
      <c r="J60" s="32">
        <f t="shared" si="3"/>
        <v>0</v>
      </c>
      <c r="L60" s="10">
        <v>198615</v>
      </c>
      <c r="M60" s="10">
        <v>194721</v>
      </c>
      <c r="N60" s="26">
        <f t="shared" si="4"/>
        <v>1.9605769956951891E-2</v>
      </c>
      <c r="O60" s="10">
        <v>140056.24</v>
      </c>
      <c r="P60" s="26">
        <f t="shared" si="5"/>
        <v>0.29483553608740531</v>
      </c>
      <c r="Q60" s="10">
        <f t="shared" si="6"/>
        <v>7142.8682399999989</v>
      </c>
      <c r="R60" s="32">
        <f t="shared" si="22"/>
        <v>147199.10824</v>
      </c>
      <c r="T60" s="10">
        <v>235000</v>
      </c>
      <c r="U60" s="10">
        <f t="shared" si="7"/>
        <v>44650</v>
      </c>
      <c r="V60" s="30">
        <f t="shared" si="8"/>
        <v>279650</v>
      </c>
      <c r="X60" s="10">
        <v>120000</v>
      </c>
      <c r="Y60" s="10">
        <f t="shared" si="9"/>
        <v>22800</v>
      </c>
      <c r="Z60" s="31">
        <f t="shared" si="10"/>
        <v>142800</v>
      </c>
      <c r="AB60" s="10">
        <v>200000</v>
      </c>
      <c r="AC60" s="10">
        <f t="shared" si="11"/>
        <v>38000</v>
      </c>
      <c r="AD60" s="64">
        <f t="shared" si="12"/>
        <v>238000</v>
      </c>
      <c r="AF60" s="10">
        <f>MIN(R60,V60,Z60,AD60)</f>
        <v>142800</v>
      </c>
      <c r="AG60" s="10">
        <f>AVERAGE(R60,V60,Z60,AD60)</f>
        <v>201912.27705999999</v>
      </c>
      <c r="AH60" s="10">
        <f>MEDIAN(R60,V60,Z60,AD60)</f>
        <v>192599.55411999999</v>
      </c>
      <c r="AI60" s="10">
        <f>GEOMEAN(R60,V60,Z60,AD60)</f>
        <v>193399.92074914594</v>
      </c>
      <c r="AJ60" s="10">
        <f>HARMEAN(R60,V60,Z60,AD60)</f>
        <v>185409.22429908914</v>
      </c>
      <c r="AK60" s="10">
        <f t="shared" si="13"/>
        <v>167699.77705999999</v>
      </c>
      <c r="AL60" s="10">
        <f t="shared" si="14"/>
        <v>164104.61214954458</v>
      </c>
      <c r="AM60" s="10">
        <f>STDEVA(R60,V60,Z60,AD60)</f>
        <v>67905.005845014719</v>
      </c>
      <c r="AN60" s="26">
        <f t="shared" si="15"/>
        <v>0.33630944504100735</v>
      </c>
      <c r="AP60" s="66">
        <f>AK60</f>
        <v>167699.77705999999</v>
      </c>
      <c r="AQ60" s="8" t="str">
        <f>AK3</f>
        <v>PROMEDIO ENTRE MENOR VALOR Y  MEDIANA</v>
      </c>
      <c r="AS60" s="10">
        <v>198615</v>
      </c>
      <c r="AT60" s="9">
        <f t="shared" si="16"/>
        <v>10129.365</v>
      </c>
      <c r="AU60" s="10">
        <f t="shared" si="17"/>
        <v>208744.36499999999</v>
      </c>
      <c r="AW60" s="10">
        <f>MIN(AU60,V60,Z60)</f>
        <v>142800</v>
      </c>
      <c r="AX60" s="10">
        <f>AVERAGE(AU60,V60,Z60)</f>
        <v>210398.12166666667</v>
      </c>
      <c r="AY60" s="10">
        <f>MEDIAN(AU60,V60,Z60)</f>
        <v>208744.36499999999</v>
      </c>
      <c r="AZ60" s="10">
        <f>GEOMEAN(AU60,V60,Z60)</f>
        <v>202761.7031719099</v>
      </c>
      <c r="BA60" s="10">
        <f>HARMEAN(AU60,V60,Z60)</f>
        <v>195194.97581527286</v>
      </c>
      <c r="BB60" s="10">
        <f t="shared" si="18"/>
        <v>175772.1825</v>
      </c>
      <c r="BC60" s="10">
        <f t="shared" si="19"/>
        <v>168997.48790763645</v>
      </c>
      <c r="BD60" s="10">
        <f>STDEVA(AU60,V60,Z60)</f>
        <v>68439.986910682637</v>
      </c>
      <c r="BE60" s="26">
        <f t="shared" si="20"/>
        <v>0.32528801288022891</v>
      </c>
      <c r="BG60" s="10">
        <f>BB60</f>
        <v>175772.1825</v>
      </c>
      <c r="BH60" s="23"/>
    </row>
    <row r="61" spans="1:60" x14ac:dyDescent="0.35">
      <c r="A61" s="4">
        <v>56</v>
      </c>
      <c r="B61" s="51"/>
      <c r="C61" s="5" t="s">
        <v>64</v>
      </c>
      <c r="D61" s="1"/>
      <c r="E61" s="12"/>
      <c r="F61" s="10"/>
      <c r="G61" s="10">
        <f t="shared" si="0"/>
        <v>0</v>
      </c>
      <c r="H61" s="11"/>
      <c r="I61" s="10">
        <f t="shared" si="2"/>
        <v>0</v>
      </c>
      <c r="J61" s="32">
        <f t="shared" si="3"/>
        <v>0</v>
      </c>
      <c r="L61" s="10">
        <v>145150</v>
      </c>
      <c r="M61" s="10">
        <v>142304</v>
      </c>
      <c r="N61" s="26">
        <f t="shared" si="4"/>
        <v>1.9607302790217017E-2</v>
      </c>
      <c r="O61" s="10">
        <v>102807.24</v>
      </c>
      <c r="P61" s="26">
        <f t="shared" si="5"/>
        <v>0.2917172580089562</v>
      </c>
      <c r="Q61" s="10">
        <f t="shared" si="6"/>
        <v>5243.1692400000002</v>
      </c>
      <c r="R61" s="32">
        <f t="shared" si="22"/>
        <v>108050.40924000001</v>
      </c>
      <c r="T61" s="10">
        <v>35000</v>
      </c>
      <c r="U61" s="10">
        <f t="shared" si="7"/>
        <v>6650</v>
      </c>
      <c r="V61" s="30">
        <f t="shared" si="8"/>
        <v>41650</v>
      </c>
      <c r="X61" s="10">
        <v>25000</v>
      </c>
      <c r="Y61" s="10">
        <f t="shared" si="9"/>
        <v>4750</v>
      </c>
      <c r="Z61" s="31">
        <f t="shared" si="10"/>
        <v>29750</v>
      </c>
      <c r="AB61" s="10">
        <v>33000</v>
      </c>
      <c r="AC61" s="10">
        <f t="shared" si="11"/>
        <v>6270</v>
      </c>
      <c r="AD61" s="64">
        <f t="shared" si="12"/>
        <v>39270</v>
      </c>
      <c r="AF61" s="10">
        <f>MIN(R61,V61,Z61,AD61)</f>
        <v>29750</v>
      </c>
      <c r="AG61" s="10">
        <f>AVERAGE(R61,V61,Z61,AD61)</f>
        <v>54680.102310000002</v>
      </c>
      <c r="AH61" s="10">
        <f>MEDIAN(R61,V61,Z61,AD61)</f>
        <v>40460</v>
      </c>
      <c r="AI61" s="10">
        <f>GEOMEAN(R61,V61,Z61,AD61)</f>
        <v>47884.760907818069</v>
      </c>
      <c r="AJ61" s="10">
        <f>HARMEAN(R61,V61,Z61,AD61)</f>
        <v>43316.895985895055</v>
      </c>
      <c r="AK61" s="10">
        <f t="shared" si="13"/>
        <v>35105</v>
      </c>
      <c r="AL61" s="10">
        <f t="shared" si="14"/>
        <v>36533.447992947527</v>
      </c>
      <c r="AM61" s="10">
        <f>STDEVA(R61,V61,Z61,AD61)</f>
        <v>35949.754205943274</v>
      </c>
      <c r="AN61" s="26">
        <f t="shared" si="15"/>
        <v>0.65745586945196177</v>
      </c>
      <c r="AP61" s="66">
        <f>AJ61</f>
        <v>43316.895985895055</v>
      </c>
      <c r="AQ61" s="67" t="str">
        <f>AJ3</f>
        <v>MEDIA ARMONICA</v>
      </c>
      <c r="AR61" s="36"/>
      <c r="AS61" s="10">
        <v>145150</v>
      </c>
      <c r="AT61" s="9">
        <f t="shared" si="16"/>
        <v>7402.65</v>
      </c>
      <c r="AU61" s="10">
        <f t="shared" si="17"/>
        <v>152552.65</v>
      </c>
      <c r="AW61" s="10">
        <f>MIN(AU61,V61,Z61)</f>
        <v>29750</v>
      </c>
      <c r="AX61" s="10">
        <f>AVERAGE(AU61,V61,Z61)</f>
        <v>74650.883333333331</v>
      </c>
      <c r="AY61" s="10">
        <f>MEDIAN(AU61,V61,Z61)</f>
        <v>41650</v>
      </c>
      <c r="AZ61" s="10">
        <f>GEOMEAN(AU61,V61,Z61)</f>
        <v>57390.575177114915</v>
      </c>
      <c r="BA61" s="10">
        <f>HARMEAN(AU61,V61,Z61)</f>
        <v>46744.871668136911</v>
      </c>
      <c r="BB61" s="10">
        <f t="shared" si="18"/>
        <v>35700</v>
      </c>
      <c r="BC61" s="10">
        <f t="shared" si="19"/>
        <v>38247.435834068456</v>
      </c>
      <c r="BD61" s="10">
        <f>STDEVA(AU61,V61,Z61)</f>
        <v>67726.777845552584</v>
      </c>
      <c r="BE61" s="26">
        <f t="shared" si="20"/>
        <v>0.90724683783227289</v>
      </c>
      <c r="BG61" s="10">
        <f>AY61</f>
        <v>41650</v>
      </c>
      <c r="BH61" s="23"/>
    </row>
    <row r="62" spans="1:60" ht="29" x14ac:dyDescent="0.35">
      <c r="A62" s="4">
        <v>57</v>
      </c>
      <c r="B62" s="51"/>
      <c r="C62" s="5" t="s">
        <v>65</v>
      </c>
      <c r="D62" s="1"/>
      <c r="E62" s="13"/>
      <c r="F62" s="10"/>
      <c r="G62" s="10">
        <f t="shared" si="0"/>
        <v>0</v>
      </c>
      <c r="H62" s="11"/>
      <c r="I62" s="10">
        <f t="shared" si="2"/>
        <v>0</v>
      </c>
      <c r="J62" s="32">
        <f t="shared" si="3"/>
        <v>0</v>
      </c>
      <c r="L62" s="10">
        <v>250000</v>
      </c>
      <c r="M62" s="10">
        <v>245098</v>
      </c>
      <c r="N62" s="26">
        <f t="shared" si="4"/>
        <v>1.9608E-2</v>
      </c>
      <c r="O62" s="10">
        <v>176560.26</v>
      </c>
      <c r="P62" s="26">
        <f t="shared" si="5"/>
        <v>0.29375895999999996</v>
      </c>
      <c r="Q62" s="10">
        <f t="shared" si="6"/>
        <v>9004.5732599999992</v>
      </c>
      <c r="R62" s="32">
        <f t="shared" si="22"/>
        <v>185564.83326000001</v>
      </c>
      <c r="T62" s="10">
        <v>425000</v>
      </c>
      <c r="U62" s="10">
        <f t="shared" si="7"/>
        <v>80750</v>
      </c>
      <c r="V62" s="30">
        <f t="shared" si="8"/>
        <v>505750</v>
      </c>
      <c r="X62" s="10">
        <v>140000</v>
      </c>
      <c r="Y62" s="10">
        <f t="shared" si="9"/>
        <v>26600</v>
      </c>
      <c r="Z62" s="31">
        <f t="shared" si="10"/>
        <v>166600</v>
      </c>
      <c r="AB62" s="10">
        <v>400000</v>
      </c>
      <c r="AC62" s="10">
        <f t="shared" si="11"/>
        <v>76000</v>
      </c>
      <c r="AD62" s="64">
        <f t="shared" si="12"/>
        <v>476000</v>
      </c>
      <c r="AF62" s="10">
        <f>MIN(R62,V62,Z62,AD62)</f>
        <v>166600</v>
      </c>
      <c r="AG62" s="10">
        <f>AVERAGE(R62,V62,Z62,AD62)</f>
        <v>333478.708315</v>
      </c>
      <c r="AH62" s="10">
        <f>MEDIAN(R62,V62,Z62,AD62)</f>
        <v>330782.41662999999</v>
      </c>
      <c r="AI62" s="10">
        <f>GEOMEAN(R62,V62,Z62,AD62)</f>
        <v>293716.52355857019</v>
      </c>
      <c r="AJ62" s="10">
        <f>HARMEAN(R62,V62,Z62,AD62)</f>
        <v>258574.07553533811</v>
      </c>
      <c r="AK62" s="10">
        <f t="shared" si="13"/>
        <v>248691.208315</v>
      </c>
      <c r="AL62" s="10">
        <f t="shared" si="14"/>
        <v>212587.03776766907</v>
      </c>
      <c r="AM62" s="10">
        <f>STDEVA(R62,V62,Z62,AD62)</f>
        <v>182315.41738156998</v>
      </c>
      <c r="AN62" s="26">
        <f t="shared" si="15"/>
        <v>0.54670781922711842</v>
      </c>
      <c r="AP62" s="66">
        <f>AL62</f>
        <v>212587.03776766907</v>
      </c>
      <c r="AQ62" s="67" t="str">
        <f>AL3</f>
        <v>PROMEDIO ENTRE MENOR VALOR Y  MEDIA ARMONICA</v>
      </c>
      <c r="AR62" s="36"/>
      <c r="AS62" s="10">
        <v>250000</v>
      </c>
      <c r="AT62" s="9">
        <f t="shared" si="16"/>
        <v>12750</v>
      </c>
      <c r="AU62" s="10">
        <f t="shared" si="17"/>
        <v>262750</v>
      </c>
      <c r="AW62" s="10">
        <f>MIN(AU62,V62,Z62)</f>
        <v>166600</v>
      </c>
      <c r="AX62" s="10">
        <f>AVERAGE(AU62,V62,Z62)</f>
        <v>311700</v>
      </c>
      <c r="AY62" s="10">
        <f>MEDIAN(AU62,V62,Z62)</f>
        <v>262750</v>
      </c>
      <c r="AZ62" s="10">
        <f>GEOMEAN(AU62,V62,Z62)</f>
        <v>280791.87555167521</v>
      </c>
      <c r="BA62" s="10">
        <f>HARMEAN(AU62,V62,Z62)</f>
        <v>254548.75233029469</v>
      </c>
      <c r="BB62" s="10">
        <f t="shared" si="18"/>
        <v>214675</v>
      </c>
      <c r="BC62" s="10">
        <f t="shared" si="19"/>
        <v>210574.37616514735</v>
      </c>
      <c r="BD62" s="10">
        <f>STDEVA(AU62,V62,Z62)</f>
        <v>174793.47098790618</v>
      </c>
      <c r="BE62" s="26">
        <f t="shared" si="20"/>
        <v>0.56077469036864347</v>
      </c>
      <c r="BG62" s="10">
        <f>AZ62</f>
        <v>280791.87555167521</v>
      </c>
      <c r="BH62" s="23"/>
    </row>
    <row r="64" spans="1:60" x14ac:dyDescent="0.35">
      <c r="AL64" s="46" t="s">
        <v>95</v>
      </c>
      <c r="AM64" s="46"/>
      <c r="AN64" s="29">
        <f>AVERAGE(AN6:AN62)</f>
        <v>0.34405231089896593</v>
      </c>
      <c r="AP64" s="23">
        <f>SUM(AP6:AP63)</f>
        <v>9808667.7210218888</v>
      </c>
      <c r="BC64" s="46" t="s">
        <v>95</v>
      </c>
      <c r="BD64" s="46"/>
      <c r="BE64" s="29">
        <f>AVERAGE(BE6:BE62)</f>
        <v>0.38208819471782551</v>
      </c>
    </row>
  </sheetData>
  <mergeCells count="39">
    <mergeCell ref="AL64:AM64"/>
    <mergeCell ref="BC64:BD64"/>
    <mergeCell ref="B22:B24"/>
    <mergeCell ref="B25:B27"/>
    <mergeCell ref="B28:B31"/>
    <mergeCell ref="B32:B57"/>
    <mergeCell ref="B58:B62"/>
    <mergeCell ref="BD3:BD5"/>
    <mergeCell ref="BE3:BE5"/>
    <mergeCell ref="BG3:BG5"/>
    <mergeCell ref="B6:B8"/>
    <mergeCell ref="B9:B13"/>
    <mergeCell ref="B14:B21"/>
    <mergeCell ref="AX3:AX5"/>
    <mergeCell ref="AY3:AY5"/>
    <mergeCell ref="AZ3:AZ5"/>
    <mergeCell ref="BA3:BA5"/>
    <mergeCell ref="BB3:BB5"/>
    <mergeCell ref="BC3:BC5"/>
    <mergeCell ref="AP3:AP5"/>
    <mergeCell ref="AQ3:AQ5"/>
    <mergeCell ref="AS3:AS5"/>
    <mergeCell ref="AT3:AT5"/>
    <mergeCell ref="AU3:AU5"/>
    <mergeCell ref="AW3:AW5"/>
    <mergeCell ref="AI3:AI5"/>
    <mergeCell ref="AJ3:AJ5"/>
    <mergeCell ref="AK3:AK5"/>
    <mergeCell ref="AL3:AL5"/>
    <mergeCell ref="AM3:AM5"/>
    <mergeCell ref="AN3:AN5"/>
    <mergeCell ref="AF3:AF5"/>
    <mergeCell ref="AG3:AG5"/>
    <mergeCell ref="AH3:AH5"/>
    <mergeCell ref="E3:J3"/>
    <mergeCell ref="L3:R3"/>
    <mergeCell ref="T3:V4"/>
    <mergeCell ref="X3:Z4"/>
    <mergeCell ref="AB3:A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8BACE-D875-430D-91E4-3E2A1BB947A0}">
  <dimension ref="A2:BT64"/>
  <sheetViews>
    <sheetView tabSelected="1" topLeftCell="A57" zoomScale="50" zoomScaleNormal="50" workbookViewId="0">
      <selection activeCell="Z63" sqref="Z63"/>
    </sheetView>
  </sheetViews>
  <sheetFormatPr baseColWidth="10" defaultRowHeight="14.5" x14ac:dyDescent="0.35"/>
  <cols>
    <col min="2" max="2" width="9.6328125" customWidth="1"/>
    <col min="3" max="3" width="37.08984375" customWidth="1"/>
    <col min="4" max="4" width="9.453125" customWidth="1"/>
    <col min="5" max="5" width="12.90625" style="14" customWidth="1"/>
    <col min="6" max="7" width="13.7265625" customWidth="1"/>
    <col min="8" max="10" width="12.453125" customWidth="1"/>
    <col min="11" max="11" width="0.90625" customWidth="1"/>
    <col min="12" max="13" width="12.6328125" customWidth="1"/>
    <col min="14" max="14" width="11.7265625" style="2" customWidth="1"/>
    <col min="15" max="15" width="12.6328125" customWidth="1"/>
    <col min="16" max="16" width="12.6328125" style="2" customWidth="1"/>
    <col min="17" max="17" width="12.6328125" customWidth="1"/>
    <col min="18" max="18" width="14" customWidth="1"/>
    <col min="19" max="19" width="0.90625" customWidth="1"/>
    <col min="20" max="21" width="13" customWidth="1"/>
    <col min="22" max="22" width="15.1796875" customWidth="1"/>
    <col min="23" max="23" width="0.90625" customWidth="1"/>
    <col min="24" max="25" width="13.36328125" customWidth="1"/>
    <col min="26" max="26" width="15" customWidth="1"/>
    <col min="27" max="27" width="0.90625" customWidth="1"/>
    <col min="28" max="30" width="15.6328125" customWidth="1"/>
    <col min="31" max="31" width="0.90625" customWidth="1"/>
    <col min="32" max="38" width="13.90625" style="33" customWidth="1"/>
    <col min="39" max="39" width="16.453125" style="33" customWidth="1"/>
    <col min="40" max="40" width="13.90625" style="33" customWidth="1"/>
    <col min="41" max="41" width="0.90625" customWidth="1"/>
    <col min="42" max="42" width="15.26953125" customWidth="1"/>
    <col min="43" max="43" width="10.90625" customWidth="1"/>
    <col min="44" max="52" width="14.7265625" customWidth="1"/>
    <col min="53" max="53" width="0.81640625" customWidth="1"/>
    <col min="54" max="54" width="16.6328125" customWidth="1"/>
    <col min="55" max="55" width="35.36328125" customWidth="1"/>
    <col min="56" max="56" width="0.81640625" customWidth="1"/>
    <col min="57" max="57" width="12.6328125" hidden="1" customWidth="1"/>
    <col min="58" max="59" width="13" hidden="1" customWidth="1"/>
    <col min="60" max="60" width="0.7265625" hidden="1" customWidth="1"/>
    <col min="61" max="69" width="13.453125" hidden="1" customWidth="1"/>
    <col min="70" max="70" width="0.90625" hidden="1" customWidth="1"/>
    <col min="71" max="71" width="13.1796875" hidden="1" customWidth="1"/>
    <col min="72" max="72" width="19.453125" customWidth="1"/>
  </cols>
  <sheetData>
    <row r="2" spans="1:72" ht="15" thickBot="1" x14ac:dyDescent="0.4">
      <c r="U2" s="29"/>
    </row>
    <row r="3" spans="1:72" ht="27.5" customHeight="1" thickBot="1" x14ac:dyDescent="0.4">
      <c r="E3" s="52" t="s">
        <v>79</v>
      </c>
      <c r="F3" s="53"/>
      <c r="G3" s="53"/>
      <c r="H3" s="53"/>
      <c r="I3" s="53"/>
      <c r="J3" s="54"/>
      <c r="L3" s="55" t="s">
        <v>80</v>
      </c>
      <c r="M3" s="56"/>
      <c r="N3" s="56"/>
      <c r="O3" s="56"/>
      <c r="P3" s="56"/>
      <c r="Q3" s="56"/>
      <c r="R3" s="57"/>
      <c r="T3" s="63" t="s">
        <v>81</v>
      </c>
      <c r="U3" s="63"/>
      <c r="V3" s="63"/>
      <c r="W3" s="27"/>
      <c r="X3" s="58" t="s">
        <v>82</v>
      </c>
      <c r="Y3" s="58"/>
      <c r="Z3" s="58"/>
      <c r="AB3" s="62" t="s">
        <v>99</v>
      </c>
      <c r="AC3" s="62"/>
      <c r="AD3" s="62"/>
      <c r="AF3" s="48" t="s">
        <v>86</v>
      </c>
      <c r="AG3" s="48" t="s">
        <v>87</v>
      </c>
      <c r="AH3" s="48" t="s">
        <v>88</v>
      </c>
      <c r="AI3" s="48" t="s">
        <v>89</v>
      </c>
      <c r="AJ3" s="48" t="s">
        <v>93</v>
      </c>
      <c r="AK3" s="44" t="s">
        <v>90</v>
      </c>
      <c r="AL3" s="44" t="s">
        <v>94</v>
      </c>
      <c r="AM3" s="44" t="s">
        <v>91</v>
      </c>
      <c r="AN3" s="45" t="s">
        <v>92</v>
      </c>
      <c r="AP3" s="49" t="s">
        <v>96</v>
      </c>
      <c r="AR3" s="48" t="s">
        <v>86</v>
      </c>
      <c r="AS3" s="48" t="s">
        <v>87</v>
      </c>
      <c r="AT3" s="48" t="s">
        <v>88</v>
      </c>
      <c r="AU3" s="48" t="s">
        <v>89</v>
      </c>
      <c r="AV3" s="48" t="s">
        <v>93</v>
      </c>
      <c r="AW3" s="44" t="s">
        <v>100</v>
      </c>
      <c r="AX3" s="44" t="s">
        <v>94</v>
      </c>
      <c r="AY3" s="44" t="s">
        <v>91</v>
      </c>
      <c r="AZ3" s="45" t="s">
        <v>92</v>
      </c>
      <c r="BB3" s="39" t="s">
        <v>96</v>
      </c>
      <c r="BC3" s="39" t="s">
        <v>98</v>
      </c>
      <c r="BE3" s="40" t="s">
        <v>74</v>
      </c>
      <c r="BF3" s="41" t="s">
        <v>72</v>
      </c>
      <c r="BG3" s="42" t="s">
        <v>73</v>
      </c>
      <c r="BI3" s="48" t="s">
        <v>86</v>
      </c>
      <c r="BJ3" s="48" t="s">
        <v>87</v>
      </c>
      <c r="BK3" s="48" t="s">
        <v>88</v>
      </c>
      <c r="BL3" s="48" t="s">
        <v>89</v>
      </c>
      <c r="BM3" s="48" t="s">
        <v>93</v>
      </c>
      <c r="BN3" s="44" t="s">
        <v>90</v>
      </c>
      <c r="BO3" s="44" t="s">
        <v>94</v>
      </c>
      <c r="BP3" s="44" t="s">
        <v>91</v>
      </c>
      <c r="BQ3" s="45" t="s">
        <v>92</v>
      </c>
      <c r="BS3" s="39" t="s">
        <v>96</v>
      </c>
    </row>
    <row r="4" spans="1:72" ht="14.5" customHeight="1" x14ac:dyDescent="0.35">
      <c r="G4" s="21">
        <v>5.1999999999999998E-2</v>
      </c>
      <c r="H4" s="22"/>
      <c r="I4" s="21">
        <v>5.0999999999999997E-2</v>
      </c>
      <c r="L4" s="23"/>
      <c r="M4" s="24"/>
      <c r="N4" s="25"/>
      <c r="Q4" s="21">
        <v>5.0999999999999997E-2</v>
      </c>
      <c r="T4" s="63"/>
      <c r="U4" s="63"/>
      <c r="V4" s="63"/>
      <c r="W4" s="27"/>
      <c r="X4" s="58"/>
      <c r="Y4" s="58"/>
      <c r="Z4" s="58"/>
      <c r="AB4" s="62"/>
      <c r="AC4" s="62"/>
      <c r="AD4" s="62"/>
      <c r="AF4" s="48"/>
      <c r="AG4" s="48"/>
      <c r="AH4" s="48"/>
      <c r="AI4" s="48"/>
      <c r="AJ4" s="48"/>
      <c r="AK4" s="44"/>
      <c r="AL4" s="44"/>
      <c r="AM4" s="44"/>
      <c r="AN4" s="45"/>
      <c r="AP4" s="49"/>
      <c r="AR4" s="48"/>
      <c r="AS4" s="48"/>
      <c r="AT4" s="48"/>
      <c r="AU4" s="48"/>
      <c r="AV4" s="48"/>
      <c r="AW4" s="44"/>
      <c r="AX4" s="44"/>
      <c r="AY4" s="44"/>
      <c r="AZ4" s="45"/>
      <c r="BB4" s="39"/>
      <c r="BC4" s="39"/>
      <c r="BE4" s="40"/>
      <c r="BF4" s="41"/>
      <c r="BG4" s="42"/>
      <c r="BI4" s="48"/>
      <c r="BJ4" s="48"/>
      <c r="BK4" s="48"/>
      <c r="BL4" s="48"/>
      <c r="BM4" s="48"/>
      <c r="BN4" s="44"/>
      <c r="BO4" s="44"/>
      <c r="BP4" s="44"/>
      <c r="BQ4" s="45"/>
      <c r="BS4" s="39"/>
    </row>
    <row r="5" spans="1:72" s="7" customFormat="1" ht="83.5" customHeight="1" x14ac:dyDescent="0.35">
      <c r="A5" s="8" t="s">
        <v>0</v>
      </c>
      <c r="B5" s="8" t="s">
        <v>1</v>
      </c>
      <c r="C5" s="8" t="s">
        <v>2</v>
      </c>
      <c r="D5" s="8" t="s">
        <v>3</v>
      </c>
      <c r="E5" s="15" t="s">
        <v>66</v>
      </c>
      <c r="F5" s="20" t="s">
        <v>69</v>
      </c>
      <c r="G5" s="16" t="s">
        <v>70</v>
      </c>
      <c r="H5" s="17" t="s">
        <v>71</v>
      </c>
      <c r="I5" s="18" t="s">
        <v>72</v>
      </c>
      <c r="J5" s="19" t="s">
        <v>73</v>
      </c>
      <c r="L5" s="15" t="s">
        <v>74</v>
      </c>
      <c r="M5" s="15" t="s">
        <v>76</v>
      </c>
      <c r="N5" s="15" t="s">
        <v>78</v>
      </c>
      <c r="O5" s="20" t="s">
        <v>75</v>
      </c>
      <c r="P5" s="15" t="s">
        <v>77</v>
      </c>
      <c r="Q5" s="18" t="s">
        <v>72</v>
      </c>
      <c r="R5" s="19" t="s">
        <v>73</v>
      </c>
      <c r="T5" s="28" t="s">
        <v>83</v>
      </c>
      <c r="U5" s="28" t="s">
        <v>84</v>
      </c>
      <c r="V5" s="28" t="s">
        <v>85</v>
      </c>
      <c r="X5" s="28" t="s">
        <v>83</v>
      </c>
      <c r="Y5" s="28" t="s">
        <v>84</v>
      </c>
      <c r="Z5" s="28" t="s">
        <v>85</v>
      </c>
      <c r="AB5" s="28" t="s">
        <v>83</v>
      </c>
      <c r="AC5" s="28" t="s">
        <v>84</v>
      </c>
      <c r="AD5" s="28" t="s">
        <v>85</v>
      </c>
      <c r="AF5" s="48"/>
      <c r="AG5" s="48"/>
      <c r="AH5" s="48"/>
      <c r="AI5" s="48"/>
      <c r="AJ5" s="48"/>
      <c r="AK5" s="44"/>
      <c r="AL5" s="44"/>
      <c r="AM5" s="44"/>
      <c r="AN5" s="45"/>
      <c r="AP5" s="49"/>
      <c r="AR5" s="48"/>
      <c r="AS5" s="48"/>
      <c r="AT5" s="48"/>
      <c r="AU5" s="48"/>
      <c r="AV5" s="48"/>
      <c r="AW5" s="44"/>
      <c r="AX5" s="44"/>
      <c r="AY5" s="44"/>
      <c r="AZ5" s="45"/>
      <c r="BB5" s="39"/>
      <c r="BC5" s="39"/>
      <c r="BE5" s="40"/>
      <c r="BF5" s="41"/>
      <c r="BG5" s="43"/>
      <c r="BI5" s="48"/>
      <c r="BJ5" s="48"/>
      <c r="BK5" s="48"/>
      <c r="BL5" s="48"/>
      <c r="BM5" s="48"/>
      <c r="BN5" s="44"/>
      <c r="BO5" s="44"/>
      <c r="BP5" s="44"/>
      <c r="BQ5" s="45"/>
      <c r="BS5" s="39"/>
    </row>
    <row r="6" spans="1:72" ht="29" x14ac:dyDescent="0.35">
      <c r="A6" s="3">
        <v>1</v>
      </c>
      <c r="B6" s="50" t="s">
        <v>4</v>
      </c>
      <c r="C6" s="5" t="s">
        <v>7</v>
      </c>
      <c r="D6" s="4">
        <v>1</v>
      </c>
      <c r="E6" s="12">
        <v>368900</v>
      </c>
      <c r="F6" s="10">
        <v>238000</v>
      </c>
      <c r="G6" s="10">
        <f>F6*G$4</f>
        <v>12376</v>
      </c>
      <c r="H6" s="10">
        <f>F6+G6</f>
        <v>250376</v>
      </c>
      <c r="I6" s="10">
        <f>H6*I$4</f>
        <v>12769.175999999999</v>
      </c>
      <c r="J6" s="32">
        <f>H6+I6</f>
        <v>263145.17599999998</v>
      </c>
      <c r="L6" s="10">
        <v>260000</v>
      </c>
      <c r="M6" s="10">
        <v>254902</v>
      </c>
      <c r="N6" s="26">
        <f>(L6-M6)/L6</f>
        <v>1.9607692307692309E-2</v>
      </c>
      <c r="O6" s="10">
        <v>184010.06</v>
      </c>
      <c r="P6" s="26">
        <f>(L6-O6)/L6</f>
        <v>0.292269</v>
      </c>
      <c r="Q6" s="10">
        <f>O6*Q$4</f>
        <v>9384.5130599999993</v>
      </c>
      <c r="R6" s="32">
        <f>O6+Q6</f>
        <v>193394.57306</v>
      </c>
      <c r="T6" s="10">
        <v>430000</v>
      </c>
      <c r="U6" s="10">
        <f>T6*19%</f>
        <v>81700</v>
      </c>
      <c r="V6" s="30">
        <f>T6+U6</f>
        <v>511700</v>
      </c>
      <c r="X6" s="10">
        <v>240000</v>
      </c>
      <c r="Y6" s="10">
        <f>X6*19%</f>
        <v>45600</v>
      </c>
      <c r="Z6" s="31">
        <f>X6+Y6</f>
        <v>285600</v>
      </c>
      <c r="AB6" s="10">
        <v>400000</v>
      </c>
      <c r="AC6" s="10">
        <f>AB6*19%</f>
        <v>76000</v>
      </c>
      <c r="AD6" s="64">
        <f>AB6+AC6</f>
        <v>476000</v>
      </c>
      <c r="AF6" s="10">
        <f>MIN(J6,V6,Z6,AD6)</f>
        <v>263145.17599999998</v>
      </c>
      <c r="AG6" s="10">
        <f>AVERAGE(J6,V6,Z6,AD6)</f>
        <v>384111.29399999999</v>
      </c>
      <c r="AH6" s="10">
        <f>MEDIAN(J6,V6,Z6,AD6)</f>
        <v>380800</v>
      </c>
      <c r="AI6" s="10">
        <f>GEOMEAN(J6,V6,Z6,AD6)</f>
        <v>367827.33147108584</v>
      </c>
      <c r="AJ6" s="10">
        <f>HARMEAN(J6,V6,Z6,AD6)</f>
        <v>352215.15814386163</v>
      </c>
      <c r="AK6" s="10">
        <f>AVERAGE(AF6,AH6)</f>
        <v>321972.58799999999</v>
      </c>
      <c r="AL6" s="10">
        <f>AVERAGE(AF6,AJ6)</f>
        <v>307680.16707193083</v>
      </c>
      <c r="AM6" s="10">
        <f>STDEVA(J6,V6,Z6,AD6)</f>
        <v>127879.7468179296</v>
      </c>
      <c r="AN6" s="26">
        <f>AM6/AG6</f>
        <v>0.33292368335810923</v>
      </c>
      <c r="AP6" s="9">
        <f>AL6</f>
        <v>307680.16707193083</v>
      </c>
      <c r="AR6" s="10">
        <f>MIN(R6,V6,Z6,AD6)</f>
        <v>193394.57306</v>
      </c>
      <c r="AS6" s="10">
        <f>AVERAGE(R6,V6,Z6,AD6)</f>
        <v>366673.64326499996</v>
      </c>
      <c r="AT6" s="10">
        <f>MEDIAN(R6,V6,Z6,AD6)</f>
        <v>380800</v>
      </c>
      <c r="AU6" s="10">
        <f>GEOMEAN(R6,V6,Z6,AD6)</f>
        <v>340569.8624496921</v>
      </c>
      <c r="AV6" s="10">
        <f>HARMEAN(R6,V6,Z6,AD6)</f>
        <v>314285.36457687221</v>
      </c>
      <c r="AW6" s="10">
        <f>AVERAGE(AR6,AT6)</f>
        <v>287097.28652999998</v>
      </c>
      <c r="AX6" s="10">
        <f>AVERAGE(AR6,AV6)</f>
        <v>253839.96881843609</v>
      </c>
      <c r="AY6" s="10">
        <f>STDEVA(R6,V6,Z6,AD6)</f>
        <v>152297.3716430522</v>
      </c>
      <c r="AZ6" s="26">
        <f>AY6/AS6</f>
        <v>0.41534856524439323</v>
      </c>
      <c r="BB6" s="66">
        <f>AX6</f>
        <v>253839.96881843609</v>
      </c>
      <c r="BC6" s="8" t="str">
        <f>AX3</f>
        <v>PROMEDIO ENTRE MENOR VALOR Y  MEDIA ARMONICA</v>
      </c>
      <c r="BE6" s="10">
        <v>260000</v>
      </c>
      <c r="BF6" s="9">
        <f>BE6*5.1%</f>
        <v>13260</v>
      </c>
      <c r="BG6" s="10">
        <f>BE6+BF6</f>
        <v>273260</v>
      </c>
      <c r="BI6" s="10">
        <f t="shared" ref="BI6:BI32" si="0">MIN(BG6,V6,Z6)</f>
        <v>273260</v>
      </c>
      <c r="BJ6" s="10">
        <f t="shared" ref="BJ6:BJ32" si="1">AVERAGE(BG6,V6,Z6)</f>
        <v>356853.33333333331</v>
      </c>
      <c r="BK6" s="10">
        <f t="shared" ref="BK6:BK32" si="2">MEDIAN(BG6,V6,Z6)</f>
        <v>285600</v>
      </c>
      <c r="BL6" s="10">
        <f t="shared" ref="BL6:BL32" si="3">GEOMEAN(BG6,V6,Z6)</f>
        <v>341808.79088346398</v>
      </c>
      <c r="BM6" s="10">
        <f t="shared" ref="BM6:BM32" si="4">HARMEAN(BG6,V6,Z6)</f>
        <v>329120.9852359753</v>
      </c>
      <c r="BN6" s="10">
        <f>AVERAGE(BI6,BK6)</f>
        <v>279430</v>
      </c>
      <c r="BO6" s="10">
        <f>AVERAGE(BI6,BM6)</f>
        <v>301190.49261798768</v>
      </c>
      <c r="BP6" s="10">
        <f t="shared" ref="BP6:BP32" si="5">STDEVA(BG6,V6,Z6)</f>
        <v>134243.01297770898</v>
      </c>
      <c r="BQ6" s="26">
        <f>BP6/BJ6</f>
        <v>0.37618539729966277</v>
      </c>
      <c r="BS6" s="10">
        <f>BN6</f>
        <v>279430</v>
      </c>
      <c r="BT6" s="23"/>
    </row>
    <row r="7" spans="1:72" ht="29" x14ac:dyDescent="0.35">
      <c r="A7" s="4">
        <v>2</v>
      </c>
      <c r="B7" s="50"/>
      <c r="C7" s="5" t="s">
        <v>5</v>
      </c>
      <c r="D7" s="4">
        <v>1</v>
      </c>
      <c r="E7" s="12">
        <v>130900</v>
      </c>
      <c r="F7" s="10">
        <v>83300</v>
      </c>
      <c r="G7" s="10">
        <f t="shared" ref="G7:G57" si="6">F7*G$4</f>
        <v>4331.5999999999995</v>
      </c>
      <c r="H7" s="10">
        <f t="shared" ref="H7:H57" si="7">F7+G7</f>
        <v>87631.6</v>
      </c>
      <c r="I7" s="10">
        <f t="shared" ref="I7:I62" si="8">H7*I$4</f>
        <v>4469.2115999999996</v>
      </c>
      <c r="J7" s="32">
        <f t="shared" ref="J7:J62" si="9">H7+I7</f>
        <v>92100.811600000001</v>
      </c>
      <c r="L7" s="10">
        <v>103242</v>
      </c>
      <c r="M7" s="10">
        <v>101218</v>
      </c>
      <c r="N7" s="26">
        <f t="shared" ref="N7:N62" si="10">(L7-M7)/L7</f>
        <v>1.9604424555897792E-2</v>
      </c>
      <c r="O7" s="10">
        <v>73008.039999999994</v>
      </c>
      <c r="P7" s="26">
        <f t="shared" ref="P7:P62" si="11">(L7-O7)/L7</f>
        <v>0.29284554735475876</v>
      </c>
      <c r="Q7" s="10">
        <f t="shared" ref="Q7:Q62" si="12">O7*Q$4</f>
        <v>3723.4100399999993</v>
      </c>
      <c r="R7" s="32">
        <f>O7+Q7</f>
        <v>76731.450039999996</v>
      </c>
      <c r="T7" s="10">
        <v>125000</v>
      </c>
      <c r="U7" s="10">
        <f t="shared" ref="U7:U62" si="13">T7*19%</f>
        <v>23750</v>
      </c>
      <c r="V7" s="30">
        <f t="shared" ref="V7:V62" si="14">T7+U7</f>
        <v>148750</v>
      </c>
      <c r="X7" s="10">
        <v>70000</v>
      </c>
      <c r="Y7" s="10">
        <f t="shared" ref="Y7:Y62" si="15">X7*19%</f>
        <v>13300</v>
      </c>
      <c r="Z7" s="31">
        <f t="shared" ref="Z7:Z62" si="16">X7+Y7</f>
        <v>83300</v>
      </c>
      <c r="AB7" s="10">
        <v>110000</v>
      </c>
      <c r="AC7" s="10">
        <f t="shared" ref="AC7:AC62" si="17">AB7*19%</f>
        <v>20900</v>
      </c>
      <c r="AD7" s="64">
        <f t="shared" ref="AD7:AD62" si="18">AB7+AC7</f>
        <v>130900</v>
      </c>
      <c r="AF7" s="10">
        <f t="shared" ref="AF7:AF20" si="19">MIN(J7,V7,Z7,AD7)</f>
        <v>83300</v>
      </c>
      <c r="AG7" s="10">
        <f t="shared" ref="AG7:AG20" si="20">AVERAGE(J7,V7,Z7,AD7)</f>
        <v>113762.7029</v>
      </c>
      <c r="AH7" s="10">
        <f t="shared" ref="AH7:AH20" si="21">MEDIAN(J7,V7,Z7,AD7)</f>
        <v>111500.40580000001</v>
      </c>
      <c r="AI7" s="10">
        <f t="shared" ref="AI7:AI20" si="22">GEOMEAN(J7,V7,Z7,AD7)</f>
        <v>110554.46058028324</v>
      </c>
      <c r="AJ7" s="10">
        <f t="shared" ref="AJ7:AJ20" si="23">HARMEAN(J7,V7,Z7,AD7)</f>
        <v>107455.88566942158</v>
      </c>
      <c r="AK7" s="10">
        <f t="shared" ref="AK7:AK20" si="24">AVERAGE(AF7,AH7)</f>
        <v>97400.202900000004</v>
      </c>
      <c r="AL7" s="10">
        <f t="shared" ref="AL7:AL20" si="25">AVERAGE(AF7,AJ7)</f>
        <v>95377.94283471079</v>
      </c>
      <c r="AM7" s="10">
        <f t="shared" ref="AM7:AM20" si="26">STDEVA(J7,V7,Z7,AD7)</f>
        <v>31171.630868061315</v>
      </c>
      <c r="AN7" s="26">
        <f t="shared" ref="AN7:AN20" si="27">AM7/AG7</f>
        <v>0.27400571605143637</v>
      </c>
      <c r="AP7" s="9">
        <f>AL7</f>
        <v>95377.94283471079</v>
      </c>
      <c r="AR7" s="10">
        <f t="shared" ref="AR7:AR63" si="28">MIN(R7,V7,Z7,AD7)</f>
        <v>76731.450039999996</v>
      </c>
      <c r="AS7" s="10">
        <f t="shared" ref="AS7:AS63" si="29">AVERAGE(R7,V7,Z7,AD7)</f>
        <v>109920.36251000001</v>
      </c>
      <c r="AT7" s="10">
        <f t="shared" ref="AT7:AT63" si="30">MEDIAN(R7,V7,Z7,AD7)</f>
        <v>107100</v>
      </c>
      <c r="AU7" s="10">
        <f t="shared" ref="AU7:AU63" si="31">GEOMEAN(R7,V7,Z7,AD7)</f>
        <v>105621.84681786556</v>
      </c>
      <c r="AV7" s="10">
        <f t="shared" ref="AV7:AV63" si="32">HARMEAN(R7,V7,Z7,AD7)</f>
        <v>101524.44997011058</v>
      </c>
      <c r="AW7" s="10">
        <f t="shared" ref="AW7:AW63" si="33">AVERAGE(AR7,AT7)</f>
        <v>91915.725019999998</v>
      </c>
      <c r="AX7" s="10">
        <f t="shared" ref="AX7:AX63" si="34">AVERAGE(AR7,AV7)</f>
        <v>89127.950005055289</v>
      </c>
      <c r="AY7" s="10">
        <f t="shared" ref="AY7:AY63" si="35">STDEVA(R7,V7,Z7,AD7)</f>
        <v>35393.189306803804</v>
      </c>
      <c r="AZ7" s="26">
        <f t="shared" ref="AZ7:AZ63" si="36">AY7/AS7</f>
        <v>0.3219893793889545</v>
      </c>
      <c r="BB7" s="66">
        <f>AX7</f>
        <v>89127.950005055289</v>
      </c>
      <c r="BC7" s="20" t="str">
        <f>AX3</f>
        <v>PROMEDIO ENTRE MENOR VALOR Y  MEDIA ARMONICA</v>
      </c>
      <c r="BD7" s="23"/>
      <c r="BE7" s="10">
        <v>103242</v>
      </c>
      <c r="BF7" s="9">
        <f t="shared" ref="BF7:BF62" si="37">BE7*5.1%</f>
        <v>5265.3419999999996</v>
      </c>
      <c r="BG7" s="10">
        <f t="shared" ref="BG7:BG62" si="38">BE7+BF7</f>
        <v>108507.342</v>
      </c>
      <c r="BI7" s="10">
        <f t="shared" si="0"/>
        <v>83300</v>
      </c>
      <c r="BJ7" s="10">
        <f t="shared" si="1"/>
        <v>113519.114</v>
      </c>
      <c r="BK7" s="10">
        <f t="shared" si="2"/>
        <v>108507.342</v>
      </c>
      <c r="BL7" s="10">
        <f t="shared" si="3"/>
        <v>110370.6754347555</v>
      </c>
      <c r="BM7" s="10">
        <f t="shared" si="4"/>
        <v>107359.65758558224</v>
      </c>
      <c r="BN7" s="10">
        <f t="shared" ref="BN7:BN62" si="39">AVERAGE(BI7,BK7)</f>
        <v>95903.671000000002</v>
      </c>
      <c r="BO7" s="10">
        <f t="shared" ref="BO7:BO62" si="40">AVERAGE(BI7,BM7)</f>
        <v>95329.828792791115</v>
      </c>
      <c r="BP7" s="10">
        <f t="shared" si="5"/>
        <v>33011.574014805621</v>
      </c>
      <c r="BQ7" s="26">
        <f t="shared" ref="BQ7:BQ62" si="41">BP7/BJ7</f>
        <v>0.29080189979993698</v>
      </c>
      <c r="BS7" s="10">
        <f t="shared" ref="BS7" si="42">BN7</f>
        <v>95903.671000000002</v>
      </c>
      <c r="BT7" s="23"/>
    </row>
    <row r="8" spans="1:72" ht="29" x14ac:dyDescent="0.35">
      <c r="A8" s="4">
        <v>3</v>
      </c>
      <c r="B8" s="50"/>
      <c r="C8" s="6" t="s">
        <v>6</v>
      </c>
      <c r="D8" s="4">
        <v>1</v>
      </c>
      <c r="E8" s="12">
        <v>374850</v>
      </c>
      <c r="F8" s="10">
        <v>142800</v>
      </c>
      <c r="G8" s="10">
        <f t="shared" si="6"/>
        <v>7425.5999999999995</v>
      </c>
      <c r="H8" s="10">
        <f t="shared" si="7"/>
        <v>150225.60000000001</v>
      </c>
      <c r="I8" s="10">
        <f t="shared" si="8"/>
        <v>7661.5055999999995</v>
      </c>
      <c r="J8" s="32">
        <f t="shared" si="9"/>
        <v>157887.10560000001</v>
      </c>
      <c r="L8" s="10">
        <v>228192</v>
      </c>
      <c r="M8" s="10">
        <v>223718</v>
      </c>
      <c r="N8" s="26">
        <f t="shared" si="10"/>
        <v>1.9606296452110504E-2</v>
      </c>
      <c r="O8" s="10">
        <v>161660.66</v>
      </c>
      <c r="P8" s="26">
        <f t="shared" si="11"/>
        <v>0.29155859977562754</v>
      </c>
      <c r="Q8" s="10">
        <f t="shared" si="12"/>
        <v>8244.693659999999</v>
      </c>
      <c r="R8" s="32">
        <f t="shared" ref="R8:R62" si="43">O8+Q8</f>
        <v>169905.35365999999</v>
      </c>
      <c r="T8" s="10">
        <v>230000</v>
      </c>
      <c r="U8" s="10">
        <f t="shared" si="13"/>
        <v>43700</v>
      </c>
      <c r="V8" s="30">
        <f t="shared" si="14"/>
        <v>273700</v>
      </c>
      <c r="X8" s="10">
        <v>120000</v>
      </c>
      <c r="Y8" s="10">
        <f t="shared" si="15"/>
        <v>22800</v>
      </c>
      <c r="Z8" s="31">
        <f t="shared" si="16"/>
        <v>142800</v>
      </c>
      <c r="AB8" s="10">
        <v>200000</v>
      </c>
      <c r="AC8" s="10">
        <f t="shared" si="17"/>
        <v>38000</v>
      </c>
      <c r="AD8" s="64">
        <f t="shared" si="18"/>
        <v>238000</v>
      </c>
      <c r="AF8" s="10">
        <f t="shared" si="19"/>
        <v>142800</v>
      </c>
      <c r="AG8" s="10">
        <f t="shared" si="20"/>
        <v>203096.7764</v>
      </c>
      <c r="AH8" s="10">
        <f t="shared" si="21"/>
        <v>197943.5528</v>
      </c>
      <c r="AI8" s="10">
        <f t="shared" si="22"/>
        <v>195763.47081650168</v>
      </c>
      <c r="AJ8" s="10">
        <f t="shared" si="23"/>
        <v>188752.63973805145</v>
      </c>
      <c r="AK8" s="10">
        <f t="shared" si="24"/>
        <v>170371.7764</v>
      </c>
      <c r="AL8" s="10">
        <f t="shared" si="25"/>
        <v>165776.31986902573</v>
      </c>
      <c r="AM8" s="10">
        <f t="shared" si="26"/>
        <v>62935.590827605032</v>
      </c>
      <c r="AN8" s="26">
        <f t="shared" si="27"/>
        <v>0.30987981169948808</v>
      </c>
      <c r="AP8" s="9">
        <f>AL8</f>
        <v>165776.31986902573</v>
      </c>
      <c r="AR8" s="10">
        <f t="shared" si="28"/>
        <v>142800</v>
      </c>
      <c r="AS8" s="10">
        <f t="shared" si="29"/>
        <v>206101.33841500001</v>
      </c>
      <c r="AT8" s="10">
        <f t="shared" si="30"/>
        <v>203952.67683000001</v>
      </c>
      <c r="AU8" s="10">
        <f t="shared" si="31"/>
        <v>199386.96207638393</v>
      </c>
      <c r="AV8" s="10">
        <f t="shared" si="32"/>
        <v>192829.19436506648</v>
      </c>
      <c r="AW8" s="10">
        <f t="shared" si="33"/>
        <v>173376.33841500001</v>
      </c>
      <c r="AX8" s="10">
        <f t="shared" si="34"/>
        <v>167814.59718253324</v>
      </c>
      <c r="AY8" s="10">
        <f t="shared" si="35"/>
        <v>60289.060413180181</v>
      </c>
      <c r="AZ8" s="26">
        <f t="shared" si="36"/>
        <v>0.29252144055359691</v>
      </c>
      <c r="BB8" s="66">
        <f>AR8</f>
        <v>142800</v>
      </c>
      <c r="BC8" s="67" t="str">
        <f>AR3</f>
        <v xml:space="preserve">MENOR VALOR </v>
      </c>
      <c r="BE8" s="10">
        <v>228192</v>
      </c>
      <c r="BF8" s="9">
        <f t="shared" si="37"/>
        <v>11637.791999999999</v>
      </c>
      <c r="BG8" s="10">
        <f t="shared" si="38"/>
        <v>239829.79199999999</v>
      </c>
      <c r="BI8" s="10">
        <f t="shared" si="0"/>
        <v>142800</v>
      </c>
      <c r="BJ8" s="10">
        <f t="shared" si="1"/>
        <v>218776.59733333334</v>
      </c>
      <c r="BK8" s="10">
        <f t="shared" si="2"/>
        <v>239829.79199999999</v>
      </c>
      <c r="BL8" s="10">
        <f t="shared" si="3"/>
        <v>210847.62423395886</v>
      </c>
      <c r="BM8" s="10">
        <f t="shared" si="4"/>
        <v>202346.40552609571</v>
      </c>
      <c r="BN8" s="10">
        <f t="shared" si="39"/>
        <v>191314.89600000001</v>
      </c>
      <c r="BO8" s="10">
        <f t="shared" si="40"/>
        <v>172573.20276304786</v>
      </c>
      <c r="BP8" s="10">
        <f t="shared" si="5"/>
        <v>67942.109580542237</v>
      </c>
      <c r="BQ8" s="26">
        <f t="shared" si="41"/>
        <v>0.31055474126889354</v>
      </c>
      <c r="BS8" s="10">
        <f>BN8</f>
        <v>191314.89600000001</v>
      </c>
      <c r="BT8" s="23"/>
    </row>
    <row r="9" spans="1:72" ht="29" x14ac:dyDescent="0.35">
      <c r="A9" s="4">
        <v>4</v>
      </c>
      <c r="B9" s="50" t="s">
        <v>8</v>
      </c>
      <c r="C9" s="5" t="s">
        <v>9</v>
      </c>
      <c r="D9" s="4">
        <v>1</v>
      </c>
      <c r="E9" s="12">
        <v>29750</v>
      </c>
      <c r="F9" s="10">
        <v>14280</v>
      </c>
      <c r="G9" s="10">
        <f t="shared" si="6"/>
        <v>742.56</v>
      </c>
      <c r="H9" s="10">
        <f t="shared" si="7"/>
        <v>15022.56</v>
      </c>
      <c r="I9" s="10">
        <f t="shared" si="8"/>
        <v>766.15055999999993</v>
      </c>
      <c r="J9" s="32">
        <f t="shared" si="9"/>
        <v>15788.71056</v>
      </c>
      <c r="L9" s="10">
        <v>46996</v>
      </c>
      <c r="M9" s="10">
        <v>46075</v>
      </c>
      <c r="N9" s="26">
        <f t="shared" si="10"/>
        <v>1.9597412545748573E-2</v>
      </c>
      <c r="O9" s="10">
        <v>32779.120000000003</v>
      </c>
      <c r="P9" s="26">
        <f t="shared" si="11"/>
        <v>0.30251255425993695</v>
      </c>
      <c r="Q9" s="10">
        <f t="shared" si="12"/>
        <v>1671.7351200000001</v>
      </c>
      <c r="R9" s="32">
        <f t="shared" si="43"/>
        <v>34450.85512</v>
      </c>
      <c r="T9" s="10">
        <v>33000</v>
      </c>
      <c r="U9" s="10">
        <f t="shared" si="13"/>
        <v>6270</v>
      </c>
      <c r="V9" s="30">
        <f t="shared" si="14"/>
        <v>39270</v>
      </c>
      <c r="X9" s="10">
        <v>14280</v>
      </c>
      <c r="Y9" s="10">
        <f t="shared" si="15"/>
        <v>2713.2</v>
      </c>
      <c r="Z9" s="31">
        <f t="shared" si="16"/>
        <v>16993.2</v>
      </c>
      <c r="AB9" s="10">
        <v>35000</v>
      </c>
      <c r="AC9" s="10">
        <f t="shared" si="17"/>
        <v>6650</v>
      </c>
      <c r="AD9" s="64">
        <f t="shared" si="18"/>
        <v>41650</v>
      </c>
      <c r="AF9" s="10">
        <f t="shared" si="19"/>
        <v>15788.71056</v>
      </c>
      <c r="AG9" s="10">
        <f t="shared" si="20"/>
        <v>28425.477640000001</v>
      </c>
      <c r="AH9" s="10">
        <f t="shared" si="21"/>
        <v>28131.599999999999</v>
      </c>
      <c r="AI9" s="10">
        <f t="shared" si="22"/>
        <v>25737.978560728021</v>
      </c>
      <c r="AJ9" s="10">
        <f t="shared" si="23"/>
        <v>23302.174729519873</v>
      </c>
      <c r="AK9" s="10">
        <f t="shared" si="24"/>
        <v>21960.155279999999</v>
      </c>
      <c r="AL9" s="10">
        <f t="shared" si="25"/>
        <v>19545.442644759936</v>
      </c>
      <c r="AM9" s="10">
        <f t="shared" si="26"/>
        <v>13938.872636609887</v>
      </c>
      <c r="AN9" s="26">
        <f t="shared" si="27"/>
        <v>0.49036546766747263</v>
      </c>
      <c r="AP9" s="9">
        <f>AL9</f>
        <v>19545.442644759936</v>
      </c>
      <c r="AR9" s="10">
        <f t="shared" si="28"/>
        <v>16993.2</v>
      </c>
      <c r="AS9" s="10">
        <f t="shared" si="29"/>
        <v>33091.013779999994</v>
      </c>
      <c r="AT9" s="10">
        <f t="shared" si="30"/>
        <v>36860.427559999996</v>
      </c>
      <c r="AU9" s="10">
        <f t="shared" si="31"/>
        <v>31281.514440200717</v>
      </c>
      <c r="AV9" s="10">
        <f t="shared" si="32"/>
        <v>29123.048414785237</v>
      </c>
      <c r="AW9" s="10">
        <f t="shared" si="33"/>
        <v>26926.813779999997</v>
      </c>
      <c r="AX9" s="10">
        <f t="shared" si="34"/>
        <v>23058.124207392619</v>
      </c>
      <c r="AY9" s="10">
        <f t="shared" si="35"/>
        <v>11141.886327228327</v>
      </c>
      <c r="AZ9" s="26">
        <f t="shared" si="36"/>
        <v>0.33670429081753955</v>
      </c>
      <c r="BB9" s="66">
        <f>AW9</f>
        <v>26926.813779999997</v>
      </c>
      <c r="BC9" s="8" t="str">
        <f>AW3</f>
        <v>PROMEDIO ENTRE MENOR VALOR Y  MEDIANA</v>
      </c>
      <c r="BE9" s="10">
        <v>46996</v>
      </c>
      <c r="BF9" s="9">
        <f t="shared" si="37"/>
        <v>2396.7959999999998</v>
      </c>
      <c r="BG9" s="10">
        <f t="shared" si="38"/>
        <v>49392.796000000002</v>
      </c>
      <c r="BI9" s="10">
        <f t="shared" si="0"/>
        <v>16993.2</v>
      </c>
      <c r="BJ9" s="10">
        <f t="shared" si="1"/>
        <v>35218.665333333331</v>
      </c>
      <c r="BK9" s="10">
        <f t="shared" si="2"/>
        <v>39270</v>
      </c>
      <c r="BL9" s="10">
        <f t="shared" si="3"/>
        <v>32062.685401215214</v>
      </c>
      <c r="BM9" s="10">
        <f t="shared" si="4"/>
        <v>28692.300483599785</v>
      </c>
      <c r="BN9" s="10">
        <f t="shared" si="39"/>
        <v>28131.599999999999</v>
      </c>
      <c r="BO9" s="10">
        <f t="shared" si="40"/>
        <v>22842.750241799891</v>
      </c>
      <c r="BP9" s="10">
        <f t="shared" si="5"/>
        <v>16575.386561911775</v>
      </c>
      <c r="BQ9" s="26">
        <f t="shared" si="41"/>
        <v>0.47064209858695882</v>
      </c>
      <c r="BS9" s="10">
        <f>BL9</f>
        <v>32062.685401215214</v>
      </c>
      <c r="BT9" s="23"/>
    </row>
    <row r="10" spans="1:72" ht="29" x14ac:dyDescent="0.35">
      <c r="A10" s="4">
        <v>5</v>
      </c>
      <c r="B10" s="50"/>
      <c r="C10" s="5" t="s">
        <v>67</v>
      </c>
      <c r="D10" s="4">
        <v>1</v>
      </c>
      <c r="E10" s="12">
        <v>190400</v>
      </c>
      <c r="F10" s="10">
        <v>59900</v>
      </c>
      <c r="G10" s="10">
        <f t="shared" si="6"/>
        <v>3114.7999999999997</v>
      </c>
      <c r="H10" s="10">
        <f t="shared" si="7"/>
        <v>63014.8</v>
      </c>
      <c r="I10" s="10">
        <f t="shared" si="8"/>
        <v>3213.7548000000002</v>
      </c>
      <c r="J10" s="32">
        <f t="shared" si="9"/>
        <v>66228.554799999998</v>
      </c>
      <c r="L10" s="10">
        <v>291550</v>
      </c>
      <c r="M10" s="10">
        <v>285833</v>
      </c>
      <c r="N10" s="26">
        <f t="shared" si="10"/>
        <v>1.9608986451723546E-2</v>
      </c>
      <c r="O10" s="10">
        <v>206359.46</v>
      </c>
      <c r="P10" s="26">
        <f t="shared" si="11"/>
        <v>0.29219873092093984</v>
      </c>
      <c r="Q10" s="10">
        <f t="shared" si="12"/>
        <v>10524.33246</v>
      </c>
      <c r="R10" s="32">
        <f t="shared" si="43"/>
        <v>216883.79246</v>
      </c>
      <c r="T10" s="10">
        <v>430000</v>
      </c>
      <c r="U10" s="10">
        <f t="shared" si="13"/>
        <v>81700</v>
      </c>
      <c r="V10" s="30">
        <f t="shared" si="14"/>
        <v>511700</v>
      </c>
      <c r="X10" s="10">
        <v>240000</v>
      </c>
      <c r="Y10" s="10">
        <f t="shared" si="15"/>
        <v>45600</v>
      </c>
      <c r="Z10" s="31">
        <f t="shared" si="16"/>
        <v>285600</v>
      </c>
      <c r="AB10" s="10">
        <v>400000</v>
      </c>
      <c r="AC10" s="10">
        <f t="shared" si="17"/>
        <v>76000</v>
      </c>
      <c r="AD10" s="64">
        <f t="shared" si="18"/>
        <v>476000</v>
      </c>
      <c r="AF10" s="10">
        <f t="shared" si="19"/>
        <v>66228.554799999998</v>
      </c>
      <c r="AG10" s="10">
        <f t="shared" si="20"/>
        <v>334882.13870000001</v>
      </c>
      <c r="AH10" s="10">
        <f t="shared" si="21"/>
        <v>380800</v>
      </c>
      <c r="AI10" s="10">
        <f t="shared" si="22"/>
        <v>260529.23410791752</v>
      </c>
      <c r="AJ10" s="10">
        <f t="shared" si="23"/>
        <v>176555.71221375713</v>
      </c>
      <c r="AK10" s="10">
        <f t="shared" si="24"/>
        <v>223514.27739999999</v>
      </c>
      <c r="AL10" s="10">
        <f t="shared" si="25"/>
        <v>121392.13350687857</v>
      </c>
      <c r="AM10" s="10">
        <f t="shared" si="26"/>
        <v>204761.88137261002</v>
      </c>
      <c r="AN10" s="26">
        <f t="shared" si="27"/>
        <v>0.61144461800049421</v>
      </c>
      <c r="AP10" s="9">
        <f>AJ10</f>
        <v>176555.71221375713</v>
      </c>
      <c r="AR10" s="10">
        <f t="shared" si="28"/>
        <v>216883.79246</v>
      </c>
      <c r="AS10" s="10">
        <f t="shared" si="29"/>
        <v>372545.94811500004</v>
      </c>
      <c r="AT10" s="10">
        <f t="shared" si="30"/>
        <v>380800</v>
      </c>
      <c r="AU10" s="10">
        <f t="shared" si="31"/>
        <v>350470.86292736995</v>
      </c>
      <c r="AV10" s="10">
        <f t="shared" si="32"/>
        <v>328750.68420341174</v>
      </c>
      <c r="AW10" s="10">
        <f t="shared" si="33"/>
        <v>298841.89623000001</v>
      </c>
      <c r="AX10" s="10">
        <f t="shared" si="34"/>
        <v>272817.23833170586</v>
      </c>
      <c r="AY10" s="10">
        <f t="shared" si="35"/>
        <v>143593.05415445773</v>
      </c>
      <c r="AZ10" s="26">
        <f t="shared" si="36"/>
        <v>0.38543716521681892</v>
      </c>
      <c r="BB10" s="66">
        <f>AX10</f>
        <v>272817.23833170586</v>
      </c>
      <c r="BC10" s="8" t="str">
        <f>AX3</f>
        <v>PROMEDIO ENTRE MENOR VALOR Y  MEDIA ARMONICA</v>
      </c>
      <c r="BE10" s="10">
        <v>291550</v>
      </c>
      <c r="BF10" s="9">
        <f t="shared" si="37"/>
        <v>14869.05</v>
      </c>
      <c r="BG10" s="10">
        <f t="shared" si="38"/>
        <v>306419.05</v>
      </c>
      <c r="BI10" s="10">
        <f t="shared" si="0"/>
        <v>285600</v>
      </c>
      <c r="BJ10" s="10">
        <f t="shared" si="1"/>
        <v>367906.35000000003</v>
      </c>
      <c r="BK10" s="10">
        <f t="shared" si="2"/>
        <v>306419.05</v>
      </c>
      <c r="BL10" s="10">
        <f t="shared" si="3"/>
        <v>355110.18393965537</v>
      </c>
      <c r="BM10" s="10">
        <f t="shared" si="4"/>
        <v>344069.23750818986</v>
      </c>
      <c r="BN10" s="10">
        <f t="shared" si="39"/>
        <v>296009.52500000002</v>
      </c>
      <c r="BO10" s="10">
        <f t="shared" si="40"/>
        <v>314834.61875409493</v>
      </c>
      <c r="BP10" s="10">
        <f t="shared" si="5"/>
        <v>124963.26878714187</v>
      </c>
      <c r="BQ10" s="26">
        <f t="shared" si="41"/>
        <v>0.3396605380340455</v>
      </c>
      <c r="BS10" s="10">
        <f>BN10</f>
        <v>296009.52500000002</v>
      </c>
      <c r="BT10" s="23"/>
    </row>
    <row r="11" spans="1:72" ht="29" x14ac:dyDescent="0.35">
      <c r="A11" s="4">
        <v>6</v>
      </c>
      <c r="B11" s="50"/>
      <c r="C11" s="5" t="s">
        <v>10</v>
      </c>
      <c r="D11" s="4">
        <v>1</v>
      </c>
      <c r="E11" s="12">
        <v>166600</v>
      </c>
      <c r="F11" s="10">
        <v>41650</v>
      </c>
      <c r="G11" s="10">
        <f t="shared" si="6"/>
        <v>2165.7999999999997</v>
      </c>
      <c r="H11" s="10">
        <f t="shared" si="7"/>
        <v>43815.8</v>
      </c>
      <c r="I11" s="10">
        <f t="shared" si="8"/>
        <v>2234.6057999999998</v>
      </c>
      <c r="J11" s="32">
        <f t="shared" si="9"/>
        <v>46050.4058</v>
      </c>
      <c r="L11" s="10">
        <v>151483</v>
      </c>
      <c r="M11" s="10">
        <v>148513</v>
      </c>
      <c r="N11" s="26">
        <f t="shared" si="10"/>
        <v>1.9606160427242662E-2</v>
      </c>
      <c r="O11" s="10">
        <v>107277.12</v>
      </c>
      <c r="P11" s="26">
        <f t="shared" si="11"/>
        <v>0.2918207323594067</v>
      </c>
      <c r="Q11" s="10">
        <f t="shared" si="12"/>
        <v>5471.1331199999995</v>
      </c>
      <c r="R11" s="32">
        <f t="shared" si="43"/>
        <v>112748.25311999999</v>
      </c>
      <c r="T11" s="10">
        <v>230000</v>
      </c>
      <c r="U11" s="10">
        <f t="shared" si="13"/>
        <v>43700</v>
      </c>
      <c r="V11" s="30">
        <f t="shared" si="14"/>
        <v>273700</v>
      </c>
      <c r="X11" s="10">
        <v>120000</v>
      </c>
      <c r="Y11" s="10">
        <f t="shared" si="15"/>
        <v>22800</v>
      </c>
      <c r="Z11" s="31">
        <f t="shared" si="16"/>
        <v>142800</v>
      </c>
      <c r="AB11" s="10">
        <v>200000</v>
      </c>
      <c r="AC11" s="10">
        <f t="shared" si="17"/>
        <v>38000</v>
      </c>
      <c r="AD11" s="64">
        <f t="shared" si="18"/>
        <v>238000</v>
      </c>
      <c r="AF11" s="10">
        <f t="shared" si="19"/>
        <v>46050.4058</v>
      </c>
      <c r="AG11" s="10">
        <f t="shared" si="20"/>
        <v>175137.60145000002</v>
      </c>
      <c r="AH11" s="10">
        <f t="shared" si="21"/>
        <v>190400</v>
      </c>
      <c r="AI11" s="10">
        <f t="shared" si="22"/>
        <v>143864.40566091303</v>
      </c>
      <c r="AJ11" s="10">
        <f t="shared" si="23"/>
        <v>109368.94761778343</v>
      </c>
      <c r="AK11" s="10">
        <f t="shared" si="24"/>
        <v>118225.2029</v>
      </c>
      <c r="AL11" s="10">
        <f t="shared" si="25"/>
        <v>77709.676708891711</v>
      </c>
      <c r="AM11" s="10">
        <f t="shared" si="26"/>
        <v>102266.72985826244</v>
      </c>
      <c r="AN11" s="26">
        <f t="shared" si="27"/>
        <v>0.58392217896999421</v>
      </c>
      <c r="AP11" s="9">
        <f>AL11</f>
        <v>77709.676708891711</v>
      </c>
      <c r="AR11" s="10">
        <f t="shared" si="28"/>
        <v>112748.25311999999</v>
      </c>
      <c r="AS11" s="10">
        <f t="shared" si="29"/>
        <v>191812.06328</v>
      </c>
      <c r="AT11" s="10">
        <f t="shared" si="30"/>
        <v>190400</v>
      </c>
      <c r="AU11" s="10">
        <f t="shared" si="31"/>
        <v>179958.53371897788</v>
      </c>
      <c r="AV11" s="10">
        <f t="shared" si="32"/>
        <v>168581.22838853628</v>
      </c>
      <c r="AW11" s="10">
        <f t="shared" si="33"/>
        <v>151574.12656</v>
      </c>
      <c r="AX11" s="10">
        <f t="shared" si="34"/>
        <v>140664.74075426813</v>
      </c>
      <c r="AY11" s="10">
        <f t="shared" si="35"/>
        <v>76359.300028851896</v>
      </c>
      <c r="AZ11" s="26">
        <f t="shared" si="36"/>
        <v>0.39809435716973379</v>
      </c>
      <c r="BB11" s="66">
        <f>AW11</f>
        <v>151574.12656</v>
      </c>
      <c r="BC11" s="20" t="str">
        <f>AW3</f>
        <v>PROMEDIO ENTRE MENOR VALOR Y  MEDIANA</v>
      </c>
      <c r="BD11" s="23"/>
      <c r="BE11" s="10">
        <v>151483</v>
      </c>
      <c r="BF11" s="9">
        <f t="shared" si="37"/>
        <v>7725.6329999999998</v>
      </c>
      <c r="BG11" s="10">
        <f t="shared" si="38"/>
        <v>159208.633</v>
      </c>
      <c r="BI11" s="10">
        <f t="shared" si="0"/>
        <v>142800</v>
      </c>
      <c r="BJ11" s="10">
        <f t="shared" si="1"/>
        <v>191902.87766666667</v>
      </c>
      <c r="BK11" s="10">
        <f t="shared" si="2"/>
        <v>159208.633</v>
      </c>
      <c r="BL11" s="10">
        <f t="shared" si="3"/>
        <v>183931.68075701297</v>
      </c>
      <c r="BM11" s="10">
        <f t="shared" si="4"/>
        <v>177121.74071361215</v>
      </c>
      <c r="BN11" s="10">
        <f t="shared" si="39"/>
        <v>151004.31650000002</v>
      </c>
      <c r="BO11" s="10">
        <f t="shared" si="40"/>
        <v>159960.87035680609</v>
      </c>
      <c r="BP11" s="10">
        <f t="shared" si="5"/>
        <v>71311.90451630707</v>
      </c>
      <c r="BQ11" s="26">
        <f t="shared" si="41"/>
        <v>0.37160414363444366</v>
      </c>
      <c r="BS11" s="10">
        <f>BN11</f>
        <v>151004.31650000002</v>
      </c>
      <c r="BT11" s="23"/>
    </row>
    <row r="12" spans="1:72" ht="29" x14ac:dyDescent="0.35">
      <c r="A12" s="4">
        <v>7</v>
      </c>
      <c r="B12" s="50"/>
      <c r="C12" s="5" t="s">
        <v>11</v>
      </c>
      <c r="D12" s="4">
        <v>1</v>
      </c>
      <c r="E12" s="12">
        <v>172550</v>
      </c>
      <c r="F12" s="10">
        <v>59500</v>
      </c>
      <c r="G12" s="10">
        <f t="shared" si="6"/>
        <v>3094</v>
      </c>
      <c r="H12" s="10">
        <f t="shared" si="7"/>
        <v>62594</v>
      </c>
      <c r="I12" s="10">
        <f t="shared" si="8"/>
        <v>3192.2939999999999</v>
      </c>
      <c r="J12" s="32">
        <f t="shared" si="9"/>
        <v>65786.293999999994</v>
      </c>
      <c r="L12" s="10">
        <v>170695</v>
      </c>
      <c r="M12" s="10">
        <v>167348</v>
      </c>
      <c r="N12" s="26">
        <f t="shared" si="10"/>
        <v>1.9608072878526027E-2</v>
      </c>
      <c r="O12" s="10">
        <v>120686.76</v>
      </c>
      <c r="P12" s="26">
        <f t="shared" si="11"/>
        <v>0.29296839391897833</v>
      </c>
      <c r="Q12" s="10">
        <f t="shared" si="12"/>
        <v>6155.0247599999993</v>
      </c>
      <c r="R12" s="32">
        <f t="shared" si="43"/>
        <v>126841.78476</v>
      </c>
      <c r="T12" s="10">
        <v>190000</v>
      </c>
      <c r="U12" s="10">
        <f t="shared" si="13"/>
        <v>36100</v>
      </c>
      <c r="V12" s="30">
        <f t="shared" si="14"/>
        <v>226100</v>
      </c>
      <c r="X12" s="10">
        <v>220000</v>
      </c>
      <c r="Y12" s="10">
        <f t="shared" si="15"/>
        <v>41800</v>
      </c>
      <c r="Z12" s="31">
        <f t="shared" si="16"/>
        <v>261800</v>
      </c>
      <c r="AB12" s="10">
        <v>180000</v>
      </c>
      <c r="AC12" s="10">
        <f t="shared" si="17"/>
        <v>34200</v>
      </c>
      <c r="AD12" s="64">
        <f t="shared" si="18"/>
        <v>214200</v>
      </c>
      <c r="AF12" s="10">
        <f t="shared" si="19"/>
        <v>65786.293999999994</v>
      </c>
      <c r="AG12" s="10">
        <f t="shared" si="20"/>
        <v>191971.5735</v>
      </c>
      <c r="AH12" s="10">
        <f t="shared" si="21"/>
        <v>220150</v>
      </c>
      <c r="AI12" s="10">
        <f t="shared" si="22"/>
        <v>169944.17102599028</v>
      </c>
      <c r="AJ12" s="10">
        <f t="shared" si="23"/>
        <v>142289.0021193577</v>
      </c>
      <c r="AK12" s="10">
        <f t="shared" si="24"/>
        <v>142968.147</v>
      </c>
      <c r="AL12" s="10">
        <f t="shared" si="25"/>
        <v>104037.64805967885</v>
      </c>
      <c r="AM12" s="10">
        <f t="shared" si="26"/>
        <v>86520.876767769776</v>
      </c>
      <c r="AN12" s="26">
        <f t="shared" si="27"/>
        <v>0.45069629419779578</v>
      </c>
      <c r="AP12" s="9">
        <f>AL12</f>
        <v>104037.64805967885</v>
      </c>
      <c r="AR12" s="10">
        <f t="shared" si="28"/>
        <v>126841.78476</v>
      </c>
      <c r="AS12" s="10">
        <f t="shared" si="29"/>
        <v>207235.44618999999</v>
      </c>
      <c r="AT12" s="10">
        <f t="shared" si="30"/>
        <v>220150</v>
      </c>
      <c r="AU12" s="10">
        <f t="shared" si="31"/>
        <v>200257.13741297295</v>
      </c>
      <c r="AV12" s="10">
        <f t="shared" si="32"/>
        <v>192354.82949843496</v>
      </c>
      <c r="AW12" s="10">
        <f t="shared" si="33"/>
        <v>173495.89238</v>
      </c>
      <c r="AX12" s="10">
        <f t="shared" si="34"/>
        <v>159598.30712921749</v>
      </c>
      <c r="AY12" s="10">
        <f t="shared" si="35"/>
        <v>57285.273648145223</v>
      </c>
      <c r="AZ12" s="26">
        <f t="shared" si="36"/>
        <v>0.27642603956672684</v>
      </c>
      <c r="BB12" s="66">
        <f>AX12</f>
        <v>159598.30712921749</v>
      </c>
      <c r="BC12" s="8" t="str">
        <f>AX3</f>
        <v>PROMEDIO ENTRE MENOR VALOR Y  MEDIA ARMONICA</v>
      </c>
      <c r="BE12" s="10">
        <v>170695</v>
      </c>
      <c r="BF12" s="9">
        <f t="shared" si="37"/>
        <v>8705.4449999999997</v>
      </c>
      <c r="BG12" s="10">
        <f t="shared" si="38"/>
        <v>179400.44500000001</v>
      </c>
      <c r="BI12" s="10">
        <f t="shared" si="0"/>
        <v>179400.44500000001</v>
      </c>
      <c r="BJ12" s="10">
        <f t="shared" si="1"/>
        <v>222433.48166666669</v>
      </c>
      <c r="BK12" s="10">
        <f t="shared" si="2"/>
        <v>226100</v>
      </c>
      <c r="BL12" s="10">
        <f t="shared" si="3"/>
        <v>219801.79774886329</v>
      </c>
      <c r="BM12" s="10">
        <f t="shared" si="4"/>
        <v>217129.27581051801</v>
      </c>
      <c r="BN12" s="10">
        <f t="shared" si="39"/>
        <v>202750.2225</v>
      </c>
      <c r="BO12" s="10">
        <f t="shared" si="40"/>
        <v>198264.86040525901</v>
      </c>
      <c r="BP12" s="10">
        <f t="shared" si="5"/>
        <v>41321.957644404923</v>
      </c>
      <c r="BQ12" s="26">
        <f t="shared" si="41"/>
        <v>0.18577220180516252</v>
      </c>
      <c r="BS12" s="10">
        <f>BI12</f>
        <v>179400.44500000001</v>
      </c>
      <c r="BT12" s="23"/>
    </row>
    <row r="13" spans="1:72" ht="29" x14ac:dyDescent="0.35">
      <c r="A13" s="4">
        <v>8</v>
      </c>
      <c r="B13" s="50"/>
      <c r="C13" s="5" t="s">
        <v>12</v>
      </c>
      <c r="D13" s="4">
        <v>1</v>
      </c>
      <c r="E13" s="12">
        <v>95200</v>
      </c>
      <c r="F13" s="10">
        <v>35700</v>
      </c>
      <c r="G13" s="10">
        <f t="shared" si="6"/>
        <v>1856.3999999999999</v>
      </c>
      <c r="H13" s="10">
        <f t="shared" si="7"/>
        <v>37556.400000000001</v>
      </c>
      <c r="I13" s="10">
        <f t="shared" si="8"/>
        <v>1915.3763999999999</v>
      </c>
      <c r="J13" s="32">
        <f t="shared" si="9"/>
        <v>39471.776400000002</v>
      </c>
      <c r="L13" s="10">
        <v>82541</v>
      </c>
      <c r="M13" s="10">
        <v>80923</v>
      </c>
      <c r="N13" s="26">
        <f t="shared" si="10"/>
        <v>1.9602379423559201E-2</v>
      </c>
      <c r="O13" s="10">
        <v>58108.44</v>
      </c>
      <c r="P13" s="26">
        <f t="shared" si="11"/>
        <v>0.29600513684108498</v>
      </c>
      <c r="Q13" s="10">
        <f t="shared" si="12"/>
        <v>2963.53044</v>
      </c>
      <c r="R13" s="32">
        <f t="shared" si="43"/>
        <v>61071.970440000005</v>
      </c>
      <c r="T13" s="10">
        <v>85000</v>
      </c>
      <c r="U13" s="10">
        <f t="shared" si="13"/>
        <v>16150</v>
      </c>
      <c r="V13" s="30">
        <f t="shared" si="14"/>
        <v>101150</v>
      </c>
      <c r="X13" s="10">
        <v>52600</v>
      </c>
      <c r="Y13" s="10">
        <f t="shared" si="15"/>
        <v>9994</v>
      </c>
      <c r="Z13" s="31">
        <f t="shared" si="16"/>
        <v>62594</v>
      </c>
      <c r="AB13" s="10">
        <v>90000</v>
      </c>
      <c r="AC13" s="10">
        <f t="shared" si="17"/>
        <v>17100</v>
      </c>
      <c r="AD13" s="64">
        <f t="shared" si="18"/>
        <v>107100</v>
      </c>
      <c r="AF13" s="10">
        <f t="shared" si="19"/>
        <v>39471.776400000002</v>
      </c>
      <c r="AG13" s="10">
        <f t="shared" si="20"/>
        <v>77578.944099999993</v>
      </c>
      <c r="AH13" s="10">
        <f t="shared" si="21"/>
        <v>81872</v>
      </c>
      <c r="AI13" s="10">
        <f t="shared" si="22"/>
        <v>71927.287704150076</v>
      </c>
      <c r="AJ13" s="10">
        <f t="shared" si="23"/>
        <v>66078.670522726301</v>
      </c>
      <c r="AK13" s="10">
        <f t="shared" si="24"/>
        <v>60671.888200000001</v>
      </c>
      <c r="AL13" s="10">
        <f t="shared" si="25"/>
        <v>52775.223461363152</v>
      </c>
      <c r="AM13" s="10">
        <f t="shared" si="26"/>
        <v>32165.158155411475</v>
      </c>
      <c r="AN13" s="26">
        <f t="shared" si="27"/>
        <v>0.41461196112633708</v>
      </c>
      <c r="AP13" s="9">
        <f>AL13</f>
        <v>52775.223461363152</v>
      </c>
      <c r="AR13" s="10">
        <f t="shared" si="28"/>
        <v>61071.970440000005</v>
      </c>
      <c r="AS13" s="10">
        <f t="shared" si="29"/>
        <v>82978.992610000001</v>
      </c>
      <c r="AT13" s="10">
        <f t="shared" si="30"/>
        <v>81872</v>
      </c>
      <c r="AU13" s="10">
        <f t="shared" si="31"/>
        <v>80219.970690642178</v>
      </c>
      <c r="AV13" s="10">
        <f t="shared" si="32"/>
        <v>77559.254491946587</v>
      </c>
      <c r="AW13" s="10">
        <f t="shared" si="33"/>
        <v>71471.985220000002</v>
      </c>
      <c r="AX13" s="10">
        <f t="shared" si="34"/>
        <v>69315.612465973303</v>
      </c>
      <c r="AY13" s="10">
        <f t="shared" si="35"/>
        <v>24545.699223709871</v>
      </c>
      <c r="AZ13" s="26">
        <f t="shared" si="36"/>
        <v>0.29580618481444193</v>
      </c>
      <c r="BB13" s="66">
        <f>AX13</f>
        <v>69315.612465973303</v>
      </c>
      <c r="BC13" s="8" t="str">
        <f>AX3</f>
        <v>PROMEDIO ENTRE MENOR VALOR Y  MEDIA ARMONICA</v>
      </c>
      <c r="BE13" s="10">
        <v>82541</v>
      </c>
      <c r="BF13" s="9">
        <f t="shared" si="37"/>
        <v>4209.5909999999994</v>
      </c>
      <c r="BG13" s="10">
        <f t="shared" si="38"/>
        <v>86750.591</v>
      </c>
      <c r="BI13" s="10">
        <f t="shared" si="0"/>
        <v>62594</v>
      </c>
      <c r="BJ13" s="10">
        <f t="shared" si="1"/>
        <v>83498.197</v>
      </c>
      <c r="BK13" s="10">
        <f t="shared" si="2"/>
        <v>86750.591</v>
      </c>
      <c r="BL13" s="10">
        <f t="shared" si="3"/>
        <v>81894.929165269932</v>
      </c>
      <c r="BM13" s="10">
        <f t="shared" si="4"/>
        <v>80236.261358974574</v>
      </c>
      <c r="BN13" s="10">
        <f t="shared" si="39"/>
        <v>74672.295500000007</v>
      </c>
      <c r="BO13" s="10">
        <f t="shared" si="40"/>
        <v>71415.13067948728</v>
      </c>
      <c r="BP13" s="10">
        <f t="shared" si="5"/>
        <v>19482.680360987953</v>
      </c>
      <c r="BQ13" s="26">
        <f t="shared" si="41"/>
        <v>0.23333055156853211</v>
      </c>
      <c r="BS13" s="10">
        <f>BN13</f>
        <v>74672.295500000007</v>
      </c>
      <c r="BT13" s="23"/>
    </row>
    <row r="14" spans="1:72" ht="29" x14ac:dyDescent="0.35">
      <c r="A14" s="4">
        <v>9</v>
      </c>
      <c r="B14" s="50" t="s">
        <v>13</v>
      </c>
      <c r="C14" s="5" t="s">
        <v>14</v>
      </c>
      <c r="D14" s="4">
        <v>1</v>
      </c>
      <c r="E14" s="12">
        <v>226100</v>
      </c>
      <c r="F14" s="10">
        <v>59500</v>
      </c>
      <c r="G14" s="10">
        <f t="shared" si="6"/>
        <v>3094</v>
      </c>
      <c r="H14" s="10">
        <f t="shared" si="7"/>
        <v>62594</v>
      </c>
      <c r="I14" s="10">
        <f t="shared" si="8"/>
        <v>3192.2939999999999</v>
      </c>
      <c r="J14" s="32">
        <f t="shared" si="9"/>
        <v>65786.293999999994</v>
      </c>
      <c r="L14" s="10">
        <v>254802</v>
      </c>
      <c r="M14" s="10">
        <v>249806</v>
      </c>
      <c r="N14" s="26">
        <f t="shared" si="10"/>
        <v>1.9607381417728276E-2</v>
      </c>
      <c r="O14" s="10">
        <v>180285.16</v>
      </c>
      <c r="P14" s="26">
        <f t="shared" si="11"/>
        <v>0.29244998076938172</v>
      </c>
      <c r="Q14" s="10">
        <f t="shared" si="12"/>
        <v>9194.5431599999993</v>
      </c>
      <c r="R14" s="32">
        <f t="shared" si="43"/>
        <v>189479.70316</v>
      </c>
      <c r="T14" s="10">
        <v>460000</v>
      </c>
      <c r="U14" s="10">
        <f t="shared" si="13"/>
        <v>87400</v>
      </c>
      <c r="V14" s="30">
        <f t="shared" si="14"/>
        <v>547400</v>
      </c>
      <c r="X14" s="10">
        <v>120000</v>
      </c>
      <c r="Y14" s="10">
        <f t="shared" si="15"/>
        <v>22800</v>
      </c>
      <c r="Z14" s="31">
        <f t="shared" si="16"/>
        <v>142800</v>
      </c>
      <c r="AB14" s="10">
        <v>440000</v>
      </c>
      <c r="AC14" s="10">
        <f t="shared" si="17"/>
        <v>83600</v>
      </c>
      <c r="AD14" s="64">
        <f t="shared" si="18"/>
        <v>523600</v>
      </c>
      <c r="AF14" s="10">
        <f t="shared" si="19"/>
        <v>65786.293999999994</v>
      </c>
      <c r="AG14" s="10">
        <f t="shared" si="20"/>
        <v>319896.5735</v>
      </c>
      <c r="AH14" s="10">
        <f t="shared" si="21"/>
        <v>333200</v>
      </c>
      <c r="AI14" s="10">
        <f t="shared" si="22"/>
        <v>227793.86060264116</v>
      </c>
      <c r="AJ14" s="10">
        <f t="shared" si="23"/>
        <v>154200.76623565148</v>
      </c>
      <c r="AK14" s="10">
        <f t="shared" si="24"/>
        <v>199493.147</v>
      </c>
      <c r="AL14" s="10">
        <f t="shared" si="25"/>
        <v>109993.53011782574</v>
      </c>
      <c r="AM14" s="10">
        <f t="shared" si="26"/>
        <v>251122.89523265348</v>
      </c>
      <c r="AN14" s="26">
        <f t="shared" si="27"/>
        <v>0.78501276986217383</v>
      </c>
      <c r="AP14" s="9">
        <f>AJ14</f>
        <v>154200.76623565148</v>
      </c>
      <c r="AR14" s="10">
        <f t="shared" si="28"/>
        <v>142800</v>
      </c>
      <c r="AS14" s="10">
        <f t="shared" si="29"/>
        <v>350819.92579000001</v>
      </c>
      <c r="AT14" s="10">
        <f t="shared" si="30"/>
        <v>356539.85158000002</v>
      </c>
      <c r="AU14" s="10">
        <f t="shared" si="31"/>
        <v>296755.53874500806</v>
      </c>
      <c r="AV14" s="10">
        <f t="shared" si="32"/>
        <v>249733.35063757471</v>
      </c>
      <c r="AW14" s="10">
        <f t="shared" si="33"/>
        <v>249669.92579000001</v>
      </c>
      <c r="AX14" s="10">
        <f t="shared" si="34"/>
        <v>196266.67531878734</v>
      </c>
      <c r="AY14" s="10">
        <f t="shared" si="35"/>
        <v>214320.34946499846</v>
      </c>
      <c r="AZ14" s="26">
        <f t="shared" si="36"/>
        <v>0.61091270395311048</v>
      </c>
      <c r="BB14" s="66">
        <f>AV14</f>
        <v>249733.35063757471</v>
      </c>
      <c r="BC14" s="67" t="str">
        <f>AV3</f>
        <v>MEDIA ARMONICA</v>
      </c>
      <c r="BD14" s="36"/>
      <c r="BE14" s="10">
        <v>254802</v>
      </c>
      <c r="BF14" s="9">
        <f t="shared" si="37"/>
        <v>12994.902</v>
      </c>
      <c r="BG14" s="10">
        <f t="shared" si="38"/>
        <v>267796.902</v>
      </c>
      <c r="BI14" s="10">
        <f t="shared" si="0"/>
        <v>142800</v>
      </c>
      <c r="BJ14" s="10">
        <f t="shared" si="1"/>
        <v>319332.30066666665</v>
      </c>
      <c r="BK14" s="10">
        <f t="shared" si="2"/>
        <v>267796.902</v>
      </c>
      <c r="BL14" s="10">
        <f t="shared" si="3"/>
        <v>275600.19236419414</v>
      </c>
      <c r="BM14" s="10">
        <f t="shared" si="4"/>
        <v>238781.41344236027</v>
      </c>
      <c r="BN14" s="10">
        <f t="shared" si="39"/>
        <v>205298.451</v>
      </c>
      <c r="BO14" s="10">
        <f t="shared" si="40"/>
        <v>190790.70672118012</v>
      </c>
      <c r="BP14" s="10">
        <f t="shared" si="5"/>
        <v>207164.70014652397</v>
      </c>
      <c r="BQ14" s="26">
        <f t="shared" si="41"/>
        <v>0.64874333011107377</v>
      </c>
      <c r="BS14" s="10">
        <f>BL14</f>
        <v>275600.19236419414</v>
      </c>
      <c r="BT14" s="23"/>
    </row>
    <row r="15" spans="1:72" ht="29" x14ac:dyDescent="0.35">
      <c r="A15" s="4">
        <v>10</v>
      </c>
      <c r="B15" s="50"/>
      <c r="C15" s="5" t="s">
        <v>15</v>
      </c>
      <c r="D15" s="4">
        <v>1</v>
      </c>
      <c r="E15" s="12">
        <v>226100</v>
      </c>
      <c r="F15" s="10">
        <v>59500</v>
      </c>
      <c r="G15" s="10">
        <f t="shared" si="6"/>
        <v>3094</v>
      </c>
      <c r="H15" s="10">
        <f t="shared" si="7"/>
        <v>62594</v>
      </c>
      <c r="I15" s="10">
        <f t="shared" si="8"/>
        <v>3192.2939999999999</v>
      </c>
      <c r="J15" s="32">
        <f t="shared" si="9"/>
        <v>65786.293999999994</v>
      </c>
      <c r="L15" s="10">
        <v>260000</v>
      </c>
      <c r="M15" s="10">
        <v>254902</v>
      </c>
      <c r="N15" s="26">
        <f t="shared" si="10"/>
        <v>1.9607692307692309E-2</v>
      </c>
      <c r="O15" s="10">
        <v>184010.06</v>
      </c>
      <c r="P15" s="26">
        <f t="shared" si="11"/>
        <v>0.292269</v>
      </c>
      <c r="Q15" s="10">
        <f t="shared" si="12"/>
        <v>9384.5130599999993</v>
      </c>
      <c r="R15" s="32">
        <f t="shared" si="43"/>
        <v>193394.57306</v>
      </c>
      <c r="T15" s="10">
        <v>460000</v>
      </c>
      <c r="U15" s="10">
        <f t="shared" si="13"/>
        <v>87400</v>
      </c>
      <c r="V15" s="30">
        <f t="shared" si="14"/>
        <v>547400</v>
      </c>
      <c r="X15" s="10">
        <v>120000</v>
      </c>
      <c r="Y15" s="10">
        <f t="shared" si="15"/>
        <v>22800</v>
      </c>
      <c r="Z15" s="31">
        <f t="shared" si="16"/>
        <v>142800</v>
      </c>
      <c r="AB15" s="10">
        <v>440000</v>
      </c>
      <c r="AC15" s="10">
        <f t="shared" si="17"/>
        <v>83600</v>
      </c>
      <c r="AD15" s="64">
        <f t="shared" si="18"/>
        <v>523600</v>
      </c>
      <c r="AF15" s="10">
        <f t="shared" si="19"/>
        <v>65786.293999999994</v>
      </c>
      <c r="AG15" s="10">
        <f t="shared" si="20"/>
        <v>319896.5735</v>
      </c>
      <c r="AH15" s="10">
        <f t="shared" si="21"/>
        <v>333200</v>
      </c>
      <c r="AI15" s="10">
        <f t="shared" si="22"/>
        <v>227793.86060264116</v>
      </c>
      <c r="AJ15" s="10">
        <f t="shared" si="23"/>
        <v>154200.76623565148</v>
      </c>
      <c r="AK15" s="10">
        <f t="shared" si="24"/>
        <v>199493.147</v>
      </c>
      <c r="AL15" s="10">
        <f t="shared" si="25"/>
        <v>109993.53011782574</v>
      </c>
      <c r="AM15" s="10">
        <f t="shared" si="26"/>
        <v>251122.89523265348</v>
      </c>
      <c r="AN15" s="26">
        <f t="shared" si="27"/>
        <v>0.78501276986217383</v>
      </c>
      <c r="AP15" s="9">
        <f>AJ15</f>
        <v>154200.76623565148</v>
      </c>
      <c r="AR15" s="10">
        <f t="shared" si="28"/>
        <v>142800</v>
      </c>
      <c r="AS15" s="10">
        <f t="shared" si="29"/>
        <v>351798.64326499996</v>
      </c>
      <c r="AT15" s="10">
        <f t="shared" si="30"/>
        <v>358497.28653000004</v>
      </c>
      <c r="AU15" s="10">
        <f t="shared" si="31"/>
        <v>298276.63182393502</v>
      </c>
      <c r="AV15" s="10">
        <f t="shared" si="32"/>
        <v>251410.26122776783</v>
      </c>
      <c r="AW15" s="10">
        <f t="shared" si="33"/>
        <v>250648.64326500002</v>
      </c>
      <c r="AX15" s="10">
        <f t="shared" si="34"/>
        <v>197105.1306138839</v>
      </c>
      <c r="AY15" s="10">
        <f t="shared" si="35"/>
        <v>213344.69704891575</v>
      </c>
      <c r="AZ15" s="26">
        <f t="shared" si="36"/>
        <v>0.60643979484653454</v>
      </c>
      <c r="BB15" s="66">
        <f t="shared" ref="BB15:BB16" si="44">AV15</f>
        <v>251410.26122776783</v>
      </c>
      <c r="BC15" s="20" t="str">
        <f>AV3</f>
        <v>MEDIA ARMONICA</v>
      </c>
      <c r="BD15" s="23"/>
      <c r="BE15" s="10">
        <v>260000</v>
      </c>
      <c r="BF15" s="9">
        <f t="shared" si="37"/>
        <v>13260</v>
      </c>
      <c r="BG15" s="10">
        <f t="shared" si="38"/>
        <v>273260</v>
      </c>
      <c r="BI15" s="10">
        <f t="shared" si="0"/>
        <v>142800</v>
      </c>
      <c r="BJ15" s="10">
        <f t="shared" si="1"/>
        <v>321153.33333333331</v>
      </c>
      <c r="BK15" s="10">
        <f t="shared" si="2"/>
        <v>273260</v>
      </c>
      <c r="BL15" s="10">
        <f t="shared" si="3"/>
        <v>277461.68635749345</v>
      </c>
      <c r="BM15" s="10">
        <f t="shared" si="4"/>
        <v>240208.74694663368</v>
      </c>
      <c r="BN15" s="10">
        <f t="shared" si="39"/>
        <v>208030</v>
      </c>
      <c r="BO15" s="10">
        <f t="shared" si="40"/>
        <v>191504.37347331684</v>
      </c>
      <c r="BP15" s="10">
        <f t="shared" si="5"/>
        <v>206508.15609397451</v>
      </c>
      <c r="BQ15" s="26">
        <f t="shared" si="41"/>
        <v>0.64302043497594463</v>
      </c>
      <c r="BS15" s="10">
        <f t="shared" ref="BS15:BS16" si="45">BL15</f>
        <v>277461.68635749345</v>
      </c>
      <c r="BT15" s="23"/>
    </row>
    <row r="16" spans="1:72" x14ac:dyDescent="0.35">
      <c r="A16" s="4">
        <v>11</v>
      </c>
      <c r="B16" s="50"/>
      <c r="C16" s="5" t="s">
        <v>16</v>
      </c>
      <c r="D16" s="4">
        <v>1</v>
      </c>
      <c r="E16" s="12">
        <v>226100</v>
      </c>
      <c r="F16" s="10">
        <v>59500</v>
      </c>
      <c r="G16" s="10">
        <f t="shared" si="6"/>
        <v>3094</v>
      </c>
      <c r="H16" s="10">
        <f t="shared" si="7"/>
        <v>62594</v>
      </c>
      <c r="I16" s="10">
        <f t="shared" si="8"/>
        <v>3192.2939999999999</v>
      </c>
      <c r="J16" s="32">
        <f t="shared" si="9"/>
        <v>65786.293999999994</v>
      </c>
      <c r="L16" s="10">
        <v>254802</v>
      </c>
      <c r="M16" s="10">
        <v>249806</v>
      </c>
      <c r="N16" s="26">
        <f t="shared" si="10"/>
        <v>1.9607381417728276E-2</v>
      </c>
      <c r="O16" s="10">
        <v>180285.16</v>
      </c>
      <c r="P16" s="26">
        <f t="shared" si="11"/>
        <v>0.29244998076938172</v>
      </c>
      <c r="Q16" s="10">
        <f t="shared" si="12"/>
        <v>9194.5431599999993</v>
      </c>
      <c r="R16" s="32">
        <f t="shared" si="43"/>
        <v>189479.70316</v>
      </c>
      <c r="T16" s="10">
        <v>460000</v>
      </c>
      <c r="U16" s="10">
        <f t="shared" si="13"/>
        <v>87400</v>
      </c>
      <c r="V16" s="30">
        <f t="shared" si="14"/>
        <v>547400</v>
      </c>
      <c r="X16" s="10">
        <v>120000</v>
      </c>
      <c r="Y16" s="10">
        <f t="shared" si="15"/>
        <v>22800</v>
      </c>
      <c r="Z16" s="31">
        <f t="shared" si="16"/>
        <v>142800</v>
      </c>
      <c r="AB16" s="10">
        <v>440000</v>
      </c>
      <c r="AC16" s="10">
        <f t="shared" si="17"/>
        <v>83600</v>
      </c>
      <c r="AD16" s="64">
        <f t="shared" si="18"/>
        <v>523600</v>
      </c>
      <c r="AF16" s="10">
        <f t="shared" si="19"/>
        <v>65786.293999999994</v>
      </c>
      <c r="AG16" s="10">
        <f t="shared" si="20"/>
        <v>319896.5735</v>
      </c>
      <c r="AH16" s="10">
        <f t="shared" si="21"/>
        <v>333200</v>
      </c>
      <c r="AI16" s="10">
        <f t="shared" si="22"/>
        <v>227793.86060264116</v>
      </c>
      <c r="AJ16" s="10">
        <f t="shared" si="23"/>
        <v>154200.76623565148</v>
      </c>
      <c r="AK16" s="10">
        <f t="shared" si="24"/>
        <v>199493.147</v>
      </c>
      <c r="AL16" s="10">
        <f t="shared" si="25"/>
        <v>109993.53011782574</v>
      </c>
      <c r="AM16" s="10">
        <f t="shared" si="26"/>
        <v>251122.89523265348</v>
      </c>
      <c r="AN16" s="26">
        <f t="shared" si="27"/>
        <v>0.78501276986217383</v>
      </c>
      <c r="AP16" s="9">
        <f>AJ16</f>
        <v>154200.76623565148</v>
      </c>
      <c r="AR16" s="10">
        <f t="shared" si="28"/>
        <v>142800</v>
      </c>
      <c r="AS16" s="10">
        <f t="shared" si="29"/>
        <v>350819.92579000001</v>
      </c>
      <c r="AT16" s="10">
        <f t="shared" si="30"/>
        <v>356539.85158000002</v>
      </c>
      <c r="AU16" s="10">
        <f t="shared" si="31"/>
        <v>296755.53874500806</v>
      </c>
      <c r="AV16" s="10">
        <f t="shared" si="32"/>
        <v>249733.35063757471</v>
      </c>
      <c r="AW16" s="10">
        <f t="shared" si="33"/>
        <v>249669.92579000001</v>
      </c>
      <c r="AX16" s="10">
        <f t="shared" si="34"/>
        <v>196266.67531878734</v>
      </c>
      <c r="AY16" s="10">
        <f t="shared" si="35"/>
        <v>214320.34946499846</v>
      </c>
      <c r="AZ16" s="26">
        <f t="shared" si="36"/>
        <v>0.61091270395311048</v>
      </c>
      <c r="BB16" s="66">
        <f t="shared" si="44"/>
        <v>249733.35063757471</v>
      </c>
      <c r="BC16" s="67" t="str">
        <f>AV3</f>
        <v>MEDIA ARMONICA</v>
      </c>
      <c r="BD16" s="36"/>
      <c r="BE16" s="10">
        <v>254802</v>
      </c>
      <c r="BF16" s="9">
        <f t="shared" si="37"/>
        <v>12994.902</v>
      </c>
      <c r="BG16" s="10">
        <f t="shared" si="38"/>
        <v>267796.902</v>
      </c>
      <c r="BI16" s="10">
        <f t="shared" si="0"/>
        <v>142800</v>
      </c>
      <c r="BJ16" s="10">
        <f t="shared" si="1"/>
        <v>319332.30066666665</v>
      </c>
      <c r="BK16" s="10">
        <f t="shared" si="2"/>
        <v>267796.902</v>
      </c>
      <c r="BL16" s="10">
        <f t="shared" si="3"/>
        <v>275600.19236419414</v>
      </c>
      <c r="BM16" s="10">
        <f t="shared" si="4"/>
        <v>238781.41344236027</v>
      </c>
      <c r="BN16" s="10">
        <f t="shared" si="39"/>
        <v>205298.451</v>
      </c>
      <c r="BO16" s="10">
        <f t="shared" si="40"/>
        <v>190790.70672118012</v>
      </c>
      <c r="BP16" s="10">
        <f t="shared" si="5"/>
        <v>207164.70014652397</v>
      </c>
      <c r="BQ16" s="26">
        <f t="shared" si="41"/>
        <v>0.64874333011107377</v>
      </c>
      <c r="BS16" s="10">
        <f t="shared" si="45"/>
        <v>275600.19236419414</v>
      </c>
      <c r="BT16" s="23"/>
    </row>
    <row r="17" spans="1:72" ht="29" x14ac:dyDescent="0.35">
      <c r="A17" s="4">
        <v>12</v>
      </c>
      <c r="B17" s="50"/>
      <c r="C17" s="5" t="s">
        <v>17</v>
      </c>
      <c r="D17" s="4">
        <v>1</v>
      </c>
      <c r="E17" s="12">
        <v>202300</v>
      </c>
      <c r="F17" s="10">
        <v>71400</v>
      </c>
      <c r="G17" s="10">
        <f t="shared" si="6"/>
        <v>3712.7999999999997</v>
      </c>
      <c r="H17" s="10">
        <f t="shared" si="7"/>
        <v>75112.800000000003</v>
      </c>
      <c r="I17" s="10">
        <f t="shared" si="8"/>
        <v>3830.7527999999998</v>
      </c>
      <c r="J17" s="32">
        <f t="shared" si="9"/>
        <v>78943.552800000005</v>
      </c>
      <c r="L17" s="10">
        <v>263747</v>
      </c>
      <c r="M17" s="10">
        <v>258575</v>
      </c>
      <c r="N17" s="26">
        <f t="shared" si="10"/>
        <v>1.9609701721725745E-2</v>
      </c>
      <c r="O17" s="10">
        <v>186245</v>
      </c>
      <c r="P17" s="26">
        <f t="shared" si="11"/>
        <v>0.29384978786488569</v>
      </c>
      <c r="Q17" s="10">
        <f t="shared" si="12"/>
        <v>9498.494999999999</v>
      </c>
      <c r="R17" s="32">
        <f t="shared" si="43"/>
        <v>195743.495</v>
      </c>
      <c r="T17" s="10">
        <v>270000</v>
      </c>
      <c r="U17" s="10">
        <f t="shared" si="13"/>
        <v>51300</v>
      </c>
      <c r="V17" s="30">
        <f t="shared" si="14"/>
        <v>321300</v>
      </c>
      <c r="X17" s="10">
        <v>160000</v>
      </c>
      <c r="Y17" s="10">
        <f t="shared" si="15"/>
        <v>30400</v>
      </c>
      <c r="Z17" s="31">
        <f t="shared" si="16"/>
        <v>190400</v>
      </c>
      <c r="AB17" s="10">
        <v>240000</v>
      </c>
      <c r="AC17" s="10">
        <f t="shared" si="17"/>
        <v>45600</v>
      </c>
      <c r="AD17" s="64">
        <f t="shared" si="18"/>
        <v>285600</v>
      </c>
      <c r="AF17" s="10">
        <f t="shared" si="19"/>
        <v>78943.552800000005</v>
      </c>
      <c r="AG17" s="10">
        <f t="shared" si="20"/>
        <v>219060.88819999999</v>
      </c>
      <c r="AH17" s="10">
        <f t="shared" si="21"/>
        <v>238000</v>
      </c>
      <c r="AI17" s="10">
        <f t="shared" si="22"/>
        <v>192713.94200339328</v>
      </c>
      <c r="AJ17" s="10">
        <f t="shared" si="23"/>
        <v>163044.78741160693</v>
      </c>
      <c r="AK17" s="10">
        <f t="shared" si="24"/>
        <v>158471.7764</v>
      </c>
      <c r="AL17" s="10">
        <f t="shared" si="25"/>
        <v>120994.17010580347</v>
      </c>
      <c r="AM17" s="10">
        <f t="shared" si="26"/>
        <v>108527.42137787855</v>
      </c>
      <c r="AN17" s="26">
        <f t="shared" si="27"/>
        <v>0.49542126058940428</v>
      </c>
      <c r="AP17" s="9">
        <f>AL17</f>
        <v>120994.17010580347</v>
      </c>
      <c r="AR17" s="10">
        <f t="shared" si="28"/>
        <v>190400</v>
      </c>
      <c r="AS17" s="10">
        <f t="shared" si="29"/>
        <v>248260.87375</v>
      </c>
      <c r="AT17" s="10">
        <f t="shared" si="30"/>
        <v>240671.7475</v>
      </c>
      <c r="AU17" s="10">
        <f t="shared" si="31"/>
        <v>241827.56491998248</v>
      </c>
      <c r="AV17" s="10">
        <f t="shared" si="32"/>
        <v>235646.42213748375</v>
      </c>
      <c r="AW17" s="10">
        <f t="shared" si="33"/>
        <v>215535.87375</v>
      </c>
      <c r="AX17" s="10">
        <f t="shared" si="34"/>
        <v>213023.21106874186</v>
      </c>
      <c r="AY17" s="10">
        <f t="shared" si="35"/>
        <v>65408.664294473165</v>
      </c>
      <c r="AZ17" s="26">
        <f t="shared" si="36"/>
        <v>0.26346746994993675</v>
      </c>
      <c r="BB17" s="66">
        <f>AW17</f>
        <v>215535.87375</v>
      </c>
      <c r="BC17" s="8" t="str">
        <f>AW3</f>
        <v>PROMEDIO ENTRE MENOR VALOR Y  MEDIANA</v>
      </c>
      <c r="BE17" s="10">
        <v>263747</v>
      </c>
      <c r="BF17" s="9">
        <f t="shared" si="37"/>
        <v>13451.097</v>
      </c>
      <c r="BG17" s="10">
        <f t="shared" si="38"/>
        <v>277198.09700000001</v>
      </c>
      <c r="BI17" s="10">
        <f t="shared" si="0"/>
        <v>190400</v>
      </c>
      <c r="BJ17" s="10">
        <f t="shared" si="1"/>
        <v>262966.03233333334</v>
      </c>
      <c r="BK17" s="10">
        <f t="shared" si="2"/>
        <v>277198.09700000001</v>
      </c>
      <c r="BL17" s="10">
        <f t="shared" si="3"/>
        <v>256914.90734139399</v>
      </c>
      <c r="BM17" s="10">
        <f t="shared" si="4"/>
        <v>250585.00599594705</v>
      </c>
      <c r="BN17" s="10">
        <f t="shared" si="39"/>
        <v>233799.0485</v>
      </c>
      <c r="BO17" s="10">
        <f t="shared" si="40"/>
        <v>220492.50299797353</v>
      </c>
      <c r="BP17" s="10">
        <f t="shared" si="5"/>
        <v>66600.422284750646</v>
      </c>
      <c r="BQ17" s="26">
        <f t="shared" si="41"/>
        <v>0.25326625531744934</v>
      </c>
      <c r="BS17" s="10">
        <f>BN17</f>
        <v>233799.0485</v>
      </c>
      <c r="BT17" s="23"/>
    </row>
    <row r="18" spans="1:72" ht="29" x14ac:dyDescent="0.35">
      <c r="A18" s="4">
        <v>13</v>
      </c>
      <c r="B18" s="50"/>
      <c r="C18" s="5" t="s">
        <v>18</v>
      </c>
      <c r="D18" s="4">
        <v>1</v>
      </c>
      <c r="E18" s="12">
        <v>380800</v>
      </c>
      <c r="F18" s="10">
        <v>83300</v>
      </c>
      <c r="G18" s="10">
        <f t="shared" si="6"/>
        <v>4331.5999999999995</v>
      </c>
      <c r="H18" s="10">
        <f t="shared" si="7"/>
        <v>87631.6</v>
      </c>
      <c r="I18" s="10">
        <f t="shared" si="8"/>
        <v>4469.2115999999996</v>
      </c>
      <c r="J18" s="32">
        <f t="shared" si="9"/>
        <v>92100.811600000001</v>
      </c>
      <c r="L18" s="10">
        <v>287418</v>
      </c>
      <c r="M18" s="10">
        <v>281782</v>
      </c>
      <c r="N18" s="26">
        <f t="shared" si="10"/>
        <v>1.960907110897717E-2</v>
      </c>
      <c r="O18" s="10">
        <v>203379.54</v>
      </c>
      <c r="P18" s="26">
        <f t="shared" si="11"/>
        <v>0.29239108197816416</v>
      </c>
      <c r="Q18" s="10">
        <f t="shared" si="12"/>
        <v>10372.356539999999</v>
      </c>
      <c r="R18" s="32">
        <f t="shared" si="43"/>
        <v>213751.89654000002</v>
      </c>
      <c r="T18" s="10">
        <v>270000</v>
      </c>
      <c r="U18" s="10">
        <f t="shared" si="13"/>
        <v>51300</v>
      </c>
      <c r="V18" s="30">
        <f t="shared" si="14"/>
        <v>321300</v>
      </c>
      <c r="X18" s="10">
        <v>150000</v>
      </c>
      <c r="Y18" s="10">
        <f t="shared" si="15"/>
        <v>28500</v>
      </c>
      <c r="Z18" s="31">
        <f t="shared" si="16"/>
        <v>178500</v>
      </c>
      <c r="AB18" s="10">
        <v>240000</v>
      </c>
      <c r="AC18" s="10">
        <f t="shared" si="17"/>
        <v>45600</v>
      </c>
      <c r="AD18" s="64">
        <f t="shared" si="18"/>
        <v>285600</v>
      </c>
      <c r="AF18" s="10">
        <f t="shared" si="19"/>
        <v>92100.811600000001</v>
      </c>
      <c r="AG18" s="10">
        <f t="shared" si="20"/>
        <v>219375.2029</v>
      </c>
      <c r="AH18" s="10">
        <f t="shared" si="21"/>
        <v>232050</v>
      </c>
      <c r="AI18" s="10">
        <f t="shared" si="22"/>
        <v>197080.04446554027</v>
      </c>
      <c r="AJ18" s="10">
        <f t="shared" si="23"/>
        <v>173357.80757964274</v>
      </c>
      <c r="AK18" s="10">
        <f t="shared" si="24"/>
        <v>162075.40580000001</v>
      </c>
      <c r="AL18" s="10">
        <f t="shared" si="25"/>
        <v>132729.30958982138</v>
      </c>
      <c r="AM18" s="10">
        <f t="shared" si="26"/>
        <v>104313.53524785109</v>
      </c>
      <c r="AN18" s="26">
        <f t="shared" si="27"/>
        <v>0.4755028547843731</v>
      </c>
      <c r="AP18" s="9">
        <f>AL18</f>
        <v>132729.30958982138</v>
      </c>
      <c r="AR18" s="10">
        <f t="shared" si="28"/>
        <v>178500</v>
      </c>
      <c r="AS18" s="10">
        <f t="shared" si="29"/>
        <v>249787.974135</v>
      </c>
      <c r="AT18" s="10">
        <f t="shared" si="30"/>
        <v>249675.94826999999</v>
      </c>
      <c r="AU18" s="10">
        <f t="shared" si="31"/>
        <v>243250.80236277037</v>
      </c>
      <c r="AV18" s="10">
        <f t="shared" si="32"/>
        <v>236765.98629952385</v>
      </c>
      <c r="AW18" s="10">
        <f t="shared" si="33"/>
        <v>214087.974135</v>
      </c>
      <c r="AX18" s="10">
        <f t="shared" si="34"/>
        <v>207632.99314976193</v>
      </c>
      <c r="AY18" s="10">
        <f t="shared" si="35"/>
        <v>65261.129790448133</v>
      </c>
      <c r="AZ18" s="26">
        <f t="shared" si="36"/>
        <v>0.26126609984505184</v>
      </c>
      <c r="BB18" s="66">
        <f>AW18</f>
        <v>214087.974135</v>
      </c>
      <c r="BC18" s="8" t="str">
        <f>AW3</f>
        <v>PROMEDIO ENTRE MENOR VALOR Y  MEDIANA</v>
      </c>
      <c r="BE18" s="10">
        <v>287418</v>
      </c>
      <c r="BF18" s="9">
        <f t="shared" si="37"/>
        <v>14658.317999999999</v>
      </c>
      <c r="BG18" s="10">
        <f t="shared" si="38"/>
        <v>302076.31799999997</v>
      </c>
      <c r="BI18" s="10">
        <f t="shared" si="0"/>
        <v>178500</v>
      </c>
      <c r="BJ18" s="10">
        <f t="shared" si="1"/>
        <v>267292.10599999997</v>
      </c>
      <c r="BK18" s="10">
        <f t="shared" si="2"/>
        <v>302076.31799999997</v>
      </c>
      <c r="BL18" s="10">
        <f t="shared" si="3"/>
        <v>258754.87555673553</v>
      </c>
      <c r="BM18" s="10">
        <f t="shared" si="4"/>
        <v>249479.86242917605</v>
      </c>
      <c r="BN18" s="10">
        <f t="shared" si="39"/>
        <v>240288.15899999999</v>
      </c>
      <c r="BO18" s="10">
        <f t="shared" si="40"/>
        <v>213989.93121458802</v>
      </c>
      <c r="BP18" s="10">
        <f t="shared" si="5"/>
        <v>77494.619512232603</v>
      </c>
      <c r="BQ18" s="26">
        <f t="shared" si="41"/>
        <v>0.28992483418957615</v>
      </c>
      <c r="BS18" s="10">
        <f t="shared" ref="BS18:BS19" si="46">BN18</f>
        <v>240288.15899999999</v>
      </c>
      <c r="BT18" s="23"/>
    </row>
    <row r="19" spans="1:72" ht="29" x14ac:dyDescent="0.35">
      <c r="A19" s="4">
        <v>14</v>
      </c>
      <c r="B19" s="50"/>
      <c r="C19" s="5" t="s">
        <v>19</v>
      </c>
      <c r="D19" s="4">
        <v>1</v>
      </c>
      <c r="E19" s="12">
        <v>297500</v>
      </c>
      <c r="F19" s="10">
        <v>71400</v>
      </c>
      <c r="G19" s="10">
        <f t="shared" si="6"/>
        <v>3712.7999999999997</v>
      </c>
      <c r="H19" s="10">
        <f t="shared" si="7"/>
        <v>75112.800000000003</v>
      </c>
      <c r="I19" s="10">
        <f t="shared" si="8"/>
        <v>3830.7527999999998</v>
      </c>
      <c r="J19" s="32">
        <f t="shared" si="9"/>
        <v>78943.552800000005</v>
      </c>
      <c r="L19" s="10">
        <v>280000</v>
      </c>
      <c r="M19" s="10">
        <v>274510</v>
      </c>
      <c r="N19" s="26">
        <f t="shared" si="10"/>
        <v>1.9607142857142858E-2</v>
      </c>
      <c r="O19" s="10">
        <v>198164.68</v>
      </c>
      <c r="P19" s="26">
        <f t="shared" si="11"/>
        <v>0.292269</v>
      </c>
      <c r="Q19" s="10">
        <f t="shared" si="12"/>
        <v>10106.398679999998</v>
      </c>
      <c r="R19" s="32">
        <f t="shared" si="43"/>
        <v>208271.07867999998</v>
      </c>
      <c r="T19" s="10">
        <v>390000</v>
      </c>
      <c r="U19" s="10">
        <f t="shared" si="13"/>
        <v>74100</v>
      </c>
      <c r="V19" s="30">
        <f t="shared" si="14"/>
        <v>464100</v>
      </c>
      <c r="X19" s="10">
        <v>280000</v>
      </c>
      <c r="Y19" s="10">
        <f t="shared" si="15"/>
        <v>53200</v>
      </c>
      <c r="Z19" s="31">
        <f t="shared" si="16"/>
        <v>333200</v>
      </c>
      <c r="AB19" s="10">
        <v>350000</v>
      </c>
      <c r="AC19" s="10">
        <f t="shared" si="17"/>
        <v>66500</v>
      </c>
      <c r="AD19" s="64">
        <f t="shared" si="18"/>
        <v>416500</v>
      </c>
      <c r="AF19" s="10">
        <f t="shared" si="19"/>
        <v>78943.552800000005</v>
      </c>
      <c r="AG19" s="10">
        <f t="shared" si="20"/>
        <v>323185.88819999999</v>
      </c>
      <c r="AH19" s="10">
        <f t="shared" si="21"/>
        <v>374850</v>
      </c>
      <c r="AI19" s="10">
        <f t="shared" si="22"/>
        <v>267031.23148824129</v>
      </c>
      <c r="AJ19" s="10">
        <f t="shared" si="23"/>
        <v>197783.36476613325</v>
      </c>
      <c r="AK19" s="10">
        <f t="shared" si="24"/>
        <v>226896.7764</v>
      </c>
      <c r="AL19" s="10">
        <f t="shared" si="25"/>
        <v>138363.45878306663</v>
      </c>
      <c r="AM19" s="10">
        <f t="shared" si="26"/>
        <v>171579.82709922013</v>
      </c>
      <c r="AN19" s="26">
        <f t="shared" si="27"/>
        <v>0.53090135851798037</v>
      </c>
      <c r="AP19" s="9">
        <f>AL19</f>
        <v>138363.45878306663</v>
      </c>
      <c r="AR19" s="10">
        <f t="shared" si="28"/>
        <v>208271.07867999998</v>
      </c>
      <c r="AS19" s="10">
        <f t="shared" si="29"/>
        <v>355517.76967000001</v>
      </c>
      <c r="AT19" s="10">
        <f t="shared" si="30"/>
        <v>374850</v>
      </c>
      <c r="AU19" s="10">
        <f t="shared" si="31"/>
        <v>340322.0850121759</v>
      </c>
      <c r="AV19" s="10">
        <f t="shared" si="32"/>
        <v>323669.0167540565</v>
      </c>
      <c r="AW19" s="10">
        <f t="shared" si="33"/>
        <v>291560.53934000002</v>
      </c>
      <c r="AX19" s="10">
        <f t="shared" si="34"/>
        <v>265970.04771702824</v>
      </c>
      <c r="AY19" s="10">
        <f t="shared" si="35"/>
        <v>112084.20050718723</v>
      </c>
      <c r="AZ19" s="26">
        <f t="shared" si="36"/>
        <v>0.31527031858696242</v>
      </c>
      <c r="BB19" s="66">
        <f>AX19</f>
        <v>265970.04771702824</v>
      </c>
      <c r="BC19" s="8" t="str">
        <f>AX3</f>
        <v>PROMEDIO ENTRE MENOR VALOR Y  MEDIA ARMONICA</v>
      </c>
      <c r="BE19" s="10">
        <v>280000</v>
      </c>
      <c r="BF19" s="9">
        <f t="shared" si="37"/>
        <v>14279.999999999998</v>
      </c>
      <c r="BG19" s="10">
        <f t="shared" si="38"/>
        <v>294280</v>
      </c>
      <c r="BI19" s="10">
        <f t="shared" si="0"/>
        <v>294280</v>
      </c>
      <c r="BJ19" s="10">
        <f t="shared" si="1"/>
        <v>363860</v>
      </c>
      <c r="BK19" s="10">
        <f t="shared" si="2"/>
        <v>333200</v>
      </c>
      <c r="BL19" s="10">
        <f t="shared" si="3"/>
        <v>357019.91000070353</v>
      </c>
      <c r="BM19" s="10">
        <f t="shared" si="4"/>
        <v>350711.7738194082</v>
      </c>
      <c r="BN19" s="10">
        <f t="shared" si="39"/>
        <v>313740</v>
      </c>
      <c r="BO19" s="10">
        <f t="shared" si="40"/>
        <v>322495.88690970407</v>
      </c>
      <c r="BP19" s="10">
        <f t="shared" si="5"/>
        <v>88964.795284426975</v>
      </c>
      <c r="BQ19" s="26">
        <f t="shared" si="41"/>
        <v>0.24450281779922767</v>
      </c>
      <c r="BS19" s="10">
        <f t="shared" si="46"/>
        <v>313740</v>
      </c>
      <c r="BT19" s="23"/>
    </row>
    <row r="20" spans="1:72" ht="29" x14ac:dyDescent="0.35">
      <c r="A20" s="4">
        <v>15</v>
      </c>
      <c r="B20" s="50"/>
      <c r="C20" s="5" t="s">
        <v>20</v>
      </c>
      <c r="D20" s="4">
        <v>1</v>
      </c>
      <c r="E20" s="12"/>
      <c r="F20" s="10"/>
      <c r="G20" s="10">
        <f t="shared" si="6"/>
        <v>0</v>
      </c>
      <c r="H20" s="10">
        <f t="shared" si="7"/>
        <v>0</v>
      </c>
      <c r="I20" s="10">
        <f t="shared" si="8"/>
        <v>0</v>
      </c>
      <c r="J20" s="32">
        <f t="shared" si="9"/>
        <v>0</v>
      </c>
      <c r="L20" s="10">
        <v>290000</v>
      </c>
      <c r="M20" s="10">
        <v>284314</v>
      </c>
      <c r="N20" s="26">
        <f t="shared" si="10"/>
        <v>1.9606896551724137E-2</v>
      </c>
      <c r="O20" s="10">
        <v>204869.5</v>
      </c>
      <c r="P20" s="26">
        <f t="shared" si="11"/>
        <v>0.29355344827586205</v>
      </c>
      <c r="Q20" s="10">
        <f t="shared" si="12"/>
        <v>10448.344499999999</v>
      </c>
      <c r="R20" s="32">
        <f t="shared" si="43"/>
        <v>215317.84450000001</v>
      </c>
      <c r="T20" s="10">
        <v>290000</v>
      </c>
      <c r="U20" s="10">
        <f t="shared" si="13"/>
        <v>55100</v>
      </c>
      <c r="V20" s="30">
        <f t="shared" si="14"/>
        <v>345100</v>
      </c>
      <c r="X20" s="10">
        <v>240000</v>
      </c>
      <c r="Y20" s="10">
        <f t="shared" si="15"/>
        <v>45600</v>
      </c>
      <c r="Z20" s="31">
        <f t="shared" si="16"/>
        <v>285600</v>
      </c>
      <c r="AB20" s="10">
        <v>280000</v>
      </c>
      <c r="AC20" s="10">
        <f t="shared" si="17"/>
        <v>53200</v>
      </c>
      <c r="AD20" s="64">
        <f t="shared" si="18"/>
        <v>333200</v>
      </c>
      <c r="AF20" s="10"/>
      <c r="AG20" s="10"/>
      <c r="AH20" s="10"/>
      <c r="AI20" s="10"/>
      <c r="AJ20" s="10"/>
      <c r="AK20" s="10"/>
      <c r="AL20" s="10"/>
      <c r="AM20" s="10"/>
      <c r="AN20" s="26"/>
      <c r="AP20" s="35"/>
      <c r="AR20" s="10">
        <f t="shared" si="28"/>
        <v>215317.84450000001</v>
      </c>
      <c r="AS20" s="10">
        <f t="shared" si="29"/>
        <v>294804.46112500003</v>
      </c>
      <c r="AT20" s="10">
        <f t="shared" si="30"/>
        <v>309400</v>
      </c>
      <c r="AU20" s="10">
        <f t="shared" si="31"/>
        <v>289982.67025562678</v>
      </c>
      <c r="AV20" s="10">
        <f t="shared" si="32"/>
        <v>284806.79444429959</v>
      </c>
      <c r="AW20" s="10">
        <f t="shared" si="33"/>
        <v>262358.92225</v>
      </c>
      <c r="AX20" s="10">
        <f t="shared" si="34"/>
        <v>250062.3194721498</v>
      </c>
      <c r="AY20" s="10">
        <f t="shared" si="35"/>
        <v>58897.376747807648</v>
      </c>
      <c r="AZ20" s="26">
        <f t="shared" si="36"/>
        <v>0.19978455048831359</v>
      </c>
      <c r="BB20" s="66">
        <f>AR20</f>
        <v>215317.84450000001</v>
      </c>
      <c r="BC20" s="20" t="str">
        <f>AR3</f>
        <v xml:space="preserve">MENOR VALOR </v>
      </c>
      <c r="BD20" s="23"/>
      <c r="BE20" s="10">
        <v>290000</v>
      </c>
      <c r="BF20" s="9">
        <f t="shared" si="37"/>
        <v>14789.999999999998</v>
      </c>
      <c r="BG20" s="10">
        <f t="shared" si="38"/>
        <v>304790</v>
      </c>
      <c r="BI20" s="10">
        <f t="shared" si="0"/>
        <v>285600</v>
      </c>
      <c r="BJ20" s="10">
        <f t="shared" si="1"/>
        <v>311830</v>
      </c>
      <c r="BK20" s="10">
        <f t="shared" si="2"/>
        <v>304790</v>
      </c>
      <c r="BL20" s="10">
        <f t="shared" si="3"/>
        <v>310862.23045756365</v>
      </c>
      <c r="BM20" s="10">
        <f t="shared" si="4"/>
        <v>309915.46942311572</v>
      </c>
      <c r="BN20" s="10">
        <f t="shared" si="39"/>
        <v>295195</v>
      </c>
      <c r="BO20" s="10">
        <f t="shared" si="40"/>
        <v>297757.73471155786</v>
      </c>
      <c r="BP20" s="10">
        <f t="shared" si="5"/>
        <v>30368.300907360623</v>
      </c>
      <c r="BQ20" s="26">
        <f t="shared" si="41"/>
        <v>9.7387361406409328E-2</v>
      </c>
      <c r="BS20" s="10">
        <f>BI20</f>
        <v>285600</v>
      </c>
      <c r="BT20" s="23"/>
    </row>
    <row r="21" spans="1:72" x14ac:dyDescent="0.35">
      <c r="A21" s="4">
        <v>16</v>
      </c>
      <c r="B21" s="50"/>
      <c r="C21" s="5" t="s">
        <v>21</v>
      </c>
      <c r="D21" s="4">
        <v>1</v>
      </c>
      <c r="E21" s="12"/>
      <c r="F21" s="10"/>
      <c r="G21" s="10">
        <f t="shared" si="6"/>
        <v>0</v>
      </c>
      <c r="H21" s="10">
        <f t="shared" si="7"/>
        <v>0</v>
      </c>
      <c r="I21" s="10">
        <f t="shared" si="8"/>
        <v>0</v>
      </c>
      <c r="J21" s="32">
        <f t="shared" si="9"/>
        <v>0</v>
      </c>
      <c r="L21" s="10">
        <v>40061</v>
      </c>
      <c r="M21" s="10">
        <v>39275</v>
      </c>
      <c r="N21" s="26">
        <f t="shared" si="10"/>
        <v>1.9620079378947105E-2</v>
      </c>
      <c r="O21" s="10">
        <v>28309.24</v>
      </c>
      <c r="P21" s="26">
        <f t="shared" si="11"/>
        <v>0.29334664636429442</v>
      </c>
      <c r="Q21" s="10">
        <f t="shared" si="12"/>
        <v>1443.77124</v>
      </c>
      <c r="R21" s="32">
        <f t="shared" si="43"/>
        <v>29753.01124</v>
      </c>
      <c r="T21" s="10">
        <v>30000</v>
      </c>
      <c r="U21" s="10">
        <f t="shared" si="13"/>
        <v>5700</v>
      </c>
      <c r="V21" s="30">
        <f t="shared" si="14"/>
        <v>35700</v>
      </c>
      <c r="X21" s="10">
        <v>30000</v>
      </c>
      <c r="Y21" s="10">
        <f t="shared" si="15"/>
        <v>5700</v>
      </c>
      <c r="Z21" s="31">
        <f t="shared" si="16"/>
        <v>35700</v>
      </c>
      <c r="AB21" s="10">
        <v>27000</v>
      </c>
      <c r="AC21" s="10">
        <f t="shared" si="17"/>
        <v>5130</v>
      </c>
      <c r="AD21" s="64">
        <f t="shared" si="18"/>
        <v>32130</v>
      </c>
      <c r="AF21" s="10"/>
      <c r="AG21" s="10"/>
      <c r="AH21" s="10"/>
      <c r="AI21" s="10"/>
      <c r="AJ21" s="10"/>
      <c r="AK21" s="10"/>
      <c r="AL21" s="10"/>
      <c r="AM21" s="10"/>
      <c r="AN21" s="26"/>
      <c r="AP21" s="9"/>
      <c r="AR21" s="10">
        <f t="shared" si="28"/>
        <v>29753.01124</v>
      </c>
      <c r="AS21" s="10">
        <f t="shared" si="29"/>
        <v>33320.752809999998</v>
      </c>
      <c r="AT21" s="10">
        <f t="shared" si="30"/>
        <v>33915</v>
      </c>
      <c r="AU21" s="10">
        <f t="shared" si="31"/>
        <v>33223.434120409998</v>
      </c>
      <c r="AV21" s="10">
        <f t="shared" si="32"/>
        <v>33124.644503613941</v>
      </c>
      <c r="AW21" s="10">
        <f t="shared" si="33"/>
        <v>31834.00562</v>
      </c>
      <c r="AX21" s="10">
        <f t="shared" si="34"/>
        <v>31438.827871806971</v>
      </c>
      <c r="AY21" s="10">
        <f t="shared" si="35"/>
        <v>2913.6635899999824</v>
      </c>
      <c r="AZ21" s="26">
        <f t="shared" si="36"/>
        <v>8.7442910027097392E-2</v>
      </c>
      <c r="BB21" s="66">
        <f>AR21</f>
        <v>29753.01124</v>
      </c>
      <c r="BC21" s="67" t="str">
        <f>AR3</f>
        <v xml:space="preserve">MENOR VALOR </v>
      </c>
      <c r="BD21" s="36"/>
      <c r="BE21" s="10">
        <v>40061</v>
      </c>
      <c r="BF21" s="9">
        <f t="shared" si="37"/>
        <v>2043.1109999999999</v>
      </c>
      <c r="BG21" s="10">
        <f t="shared" si="38"/>
        <v>42104.110999999997</v>
      </c>
      <c r="BI21" s="10">
        <f t="shared" si="0"/>
        <v>35700</v>
      </c>
      <c r="BJ21" s="10">
        <f t="shared" si="1"/>
        <v>37834.703666666668</v>
      </c>
      <c r="BK21" s="10">
        <f t="shared" si="2"/>
        <v>35700</v>
      </c>
      <c r="BL21" s="10">
        <f t="shared" si="3"/>
        <v>37718.433252530187</v>
      </c>
      <c r="BM21" s="10">
        <f t="shared" si="4"/>
        <v>37606.681284124119</v>
      </c>
      <c r="BN21" s="10">
        <f t="shared" si="39"/>
        <v>35700</v>
      </c>
      <c r="BO21" s="10">
        <f t="shared" si="40"/>
        <v>36653.340642062059</v>
      </c>
      <c r="BP21" s="10">
        <f t="shared" si="5"/>
        <v>3697.4152097702422</v>
      </c>
      <c r="BQ21" s="26">
        <f t="shared" si="41"/>
        <v>9.7725496738269912E-2</v>
      </c>
      <c r="BS21" s="10">
        <f>BI21</f>
        <v>35700</v>
      </c>
      <c r="BT21" s="23"/>
    </row>
    <row r="22" spans="1:72" x14ac:dyDescent="0.35">
      <c r="A22" s="4">
        <v>17</v>
      </c>
      <c r="B22" s="50" t="s">
        <v>22</v>
      </c>
      <c r="C22" s="5" t="s">
        <v>23</v>
      </c>
      <c r="D22" s="4">
        <v>1</v>
      </c>
      <c r="E22" s="12">
        <v>178500</v>
      </c>
      <c r="F22" s="10">
        <v>166600</v>
      </c>
      <c r="G22" s="10">
        <f t="shared" si="6"/>
        <v>8663.1999999999989</v>
      </c>
      <c r="H22" s="10">
        <f t="shared" si="7"/>
        <v>175263.2</v>
      </c>
      <c r="I22" s="10">
        <f t="shared" si="8"/>
        <v>8938.4231999999993</v>
      </c>
      <c r="J22" s="32">
        <f t="shared" si="9"/>
        <v>184201.6232</v>
      </c>
      <c r="L22" s="10">
        <v>214044</v>
      </c>
      <c r="M22" s="10">
        <v>209847</v>
      </c>
      <c r="N22" s="26">
        <f t="shared" si="10"/>
        <v>1.9608117957055558E-2</v>
      </c>
      <c r="O22" s="10">
        <v>151230.94</v>
      </c>
      <c r="P22" s="26">
        <f t="shared" si="11"/>
        <v>0.29345863467324473</v>
      </c>
      <c r="Q22" s="10">
        <f t="shared" si="12"/>
        <v>7712.7779399999999</v>
      </c>
      <c r="R22" s="32">
        <f t="shared" si="43"/>
        <v>158943.71794</v>
      </c>
      <c r="T22" s="10">
        <v>230000</v>
      </c>
      <c r="U22" s="10">
        <f t="shared" si="13"/>
        <v>43700</v>
      </c>
      <c r="V22" s="30">
        <f t="shared" si="14"/>
        <v>273700</v>
      </c>
      <c r="X22" s="10">
        <v>140000</v>
      </c>
      <c r="Y22" s="10">
        <f t="shared" si="15"/>
        <v>26600</v>
      </c>
      <c r="Z22" s="31">
        <f t="shared" si="16"/>
        <v>166600</v>
      </c>
      <c r="AB22" s="10">
        <v>200000</v>
      </c>
      <c r="AC22" s="10">
        <f t="shared" si="17"/>
        <v>38000</v>
      </c>
      <c r="AD22" s="64">
        <f t="shared" si="18"/>
        <v>238000</v>
      </c>
      <c r="AF22" s="10">
        <f t="shared" ref="AF21:AF57" si="47">MIN(J22,V22,Z22,AD22)</f>
        <v>166600</v>
      </c>
      <c r="AG22" s="10">
        <f t="shared" ref="AG21:AG57" si="48">AVERAGE(J22,V22,Z22,AD22)</f>
        <v>215625.40580000001</v>
      </c>
      <c r="AH22" s="10">
        <f t="shared" ref="AH21:AH57" si="49">MEDIAN(J22,V22,Z22,AD22)</f>
        <v>211100.81160000002</v>
      </c>
      <c r="AI22" s="10">
        <f t="shared" ref="AI21:AI57" si="50">GEOMEAN(J22,V22,Z22,AD22)</f>
        <v>211448.71543034699</v>
      </c>
      <c r="AJ22" s="10">
        <f t="shared" ref="AJ21:AJ57" si="51">HARMEAN(J22,V22,Z22,AD22)</f>
        <v>207398.41142715132</v>
      </c>
      <c r="AK22" s="10">
        <f t="shared" ref="AK21:AK57" si="52">AVERAGE(AF22,AH22)</f>
        <v>188850.40580000001</v>
      </c>
      <c r="AL22" s="10">
        <f t="shared" ref="AL21:AL57" si="53">AVERAGE(AF22,AJ22)</f>
        <v>186999.20571357565</v>
      </c>
      <c r="AM22" s="10">
        <f t="shared" ref="AM21:AM57" si="54">STDEVA(J22,V22,Z22,AD22)</f>
        <v>49207.809284895855</v>
      </c>
      <c r="AN22" s="26">
        <f t="shared" ref="AN21:AN57" si="55">AM22/AG22</f>
        <v>0.22820970053286668</v>
      </c>
      <c r="AP22" s="9">
        <f>AF22</f>
        <v>166600</v>
      </c>
      <c r="AR22" s="10">
        <f t="shared" si="28"/>
        <v>158943.71794</v>
      </c>
      <c r="AS22" s="10">
        <f t="shared" si="29"/>
        <v>209310.929485</v>
      </c>
      <c r="AT22" s="10">
        <f t="shared" si="30"/>
        <v>202300</v>
      </c>
      <c r="AU22" s="10">
        <f t="shared" si="31"/>
        <v>203794.53317054667</v>
      </c>
      <c r="AV22" s="10">
        <f t="shared" si="32"/>
        <v>198518.53337429935</v>
      </c>
      <c r="AW22" s="10">
        <f t="shared" si="33"/>
        <v>180621.85897</v>
      </c>
      <c r="AX22" s="10">
        <f t="shared" si="34"/>
        <v>178731.12565714968</v>
      </c>
      <c r="AY22" s="10">
        <f t="shared" si="35"/>
        <v>55767.656890267215</v>
      </c>
      <c r="AZ22" s="26">
        <f t="shared" si="36"/>
        <v>0.26643451934154128</v>
      </c>
      <c r="BB22" s="66">
        <f>AR22</f>
        <v>158943.71794</v>
      </c>
      <c r="BC22" s="67" t="str">
        <f>AR3</f>
        <v xml:space="preserve">MENOR VALOR </v>
      </c>
      <c r="BE22" s="10">
        <v>214044</v>
      </c>
      <c r="BF22" s="9">
        <f t="shared" si="37"/>
        <v>10916.243999999999</v>
      </c>
      <c r="BG22" s="10">
        <f t="shared" si="38"/>
        <v>224960.24400000001</v>
      </c>
      <c r="BI22" s="10">
        <f t="shared" si="0"/>
        <v>166600</v>
      </c>
      <c r="BJ22" s="10">
        <f t="shared" si="1"/>
        <v>221753.41466666665</v>
      </c>
      <c r="BK22" s="10">
        <f t="shared" si="2"/>
        <v>224960.24400000001</v>
      </c>
      <c r="BL22" s="10">
        <f t="shared" si="3"/>
        <v>217279.38480350334</v>
      </c>
      <c r="BM22" s="10">
        <f t="shared" si="4"/>
        <v>212746.85225884779</v>
      </c>
      <c r="BN22" s="10">
        <f t="shared" si="39"/>
        <v>195780.122</v>
      </c>
      <c r="BO22" s="10">
        <f t="shared" si="40"/>
        <v>189673.4261294239</v>
      </c>
      <c r="BP22" s="10">
        <f t="shared" si="5"/>
        <v>53621.96672801047</v>
      </c>
      <c r="BQ22" s="26">
        <f t="shared" si="41"/>
        <v>0.24180897871905813</v>
      </c>
      <c r="BS22" s="10">
        <f>BN22</f>
        <v>195780.122</v>
      </c>
      <c r="BT22" s="23"/>
    </row>
    <row r="23" spans="1:72" ht="29" x14ac:dyDescent="0.35">
      <c r="A23" s="4">
        <v>18</v>
      </c>
      <c r="B23" s="50"/>
      <c r="C23" s="1" t="s">
        <v>24</v>
      </c>
      <c r="D23" s="4">
        <v>1</v>
      </c>
      <c r="E23" s="12">
        <v>285600</v>
      </c>
      <c r="F23" s="10">
        <v>238000</v>
      </c>
      <c r="G23" s="10">
        <f t="shared" si="6"/>
        <v>12376</v>
      </c>
      <c r="H23" s="10">
        <f t="shared" si="7"/>
        <v>250376</v>
      </c>
      <c r="I23" s="10">
        <f t="shared" si="8"/>
        <v>12769.175999999999</v>
      </c>
      <c r="J23" s="32">
        <f t="shared" si="9"/>
        <v>263145.17599999998</v>
      </c>
      <c r="L23" s="10">
        <v>289774</v>
      </c>
      <c r="M23" s="10">
        <v>284092</v>
      </c>
      <c r="N23" s="26">
        <f t="shared" si="10"/>
        <v>1.9608384465134899E-2</v>
      </c>
      <c r="O23" s="10">
        <v>204869.5</v>
      </c>
      <c r="P23" s="26">
        <f t="shared" si="11"/>
        <v>0.29300247779303873</v>
      </c>
      <c r="Q23" s="10">
        <f t="shared" si="12"/>
        <v>10448.344499999999</v>
      </c>
      <c r="R23" s="32">
        <f t="shared" si="43"/>
        <v>215317.84450000001</v>
      </c>
      <c r="T23" s="10">
        <v>350000</v>
      </c>
      <c r="U23" s="10">
        <f t="shared" si="13"/>
        <v>66500</v>
      </c>
      <c r="V23" s="30">
        <f t="shared" si="14"/>
        <v>416500</v>
      </c>
      <c r="X23" s="10">
        <v>140000</v>
      </c>
      <c r="Y23" s="10">
        <f t="shared" si="15"/>
        <v>26600</v>
      </c>
      <c r="Z23" s="31">
        <f t="shared" si="16"/>
        <v>166600</v>
      </c>
      <c r="AB23" s="10">
        <v>300000</v>
      </c>
      <c r="AC23" s="10">
        <f t="shared" si="17"/>
        <v>57000</v>
      </c>
      <c r="AD23" s="64">
        <f t="shared" si="18"/>
        <v>357000</v>
      </c>
      <c r="AF23" s="10">
        <f t="shared" si="47"/>
        <v>166600</v>
      </c>
      <c r="AG23" s="10">
        <f t="shared" si="48"/>
        <v>300811.29399999999</v>
      </c>
      <c r="AH23" s="10">
        <f t="shared" si="49"/>
        <v>310072.58799999999</v>
      </c>
      <c r="AI23" s="10">
        <f t="shared" si="50"/>
        <v>284143.94639283884</v>
      </c>
      <c r="AJ23" s="10">
        <f t="shared" si="51"/>
        <v>266583.75094215252</v>
      </c>
      <c r="AK23" s="10">
        <f t="shared" si="52"/>
        <v>238336.29399999999</v>
      </c>
      <c r="AL23" s="10">
        <f t="shared" si="53"/>
        <v>216591.87547107626</v>
      </c>
      <c r="AM23" s="10">
        <f t="shared" si="54"/>
        <v>109502.5954947389</v>
      </c>
      <c r="AN23" s="26">
        <f t="shared" si="55"/>
        <v>0.36402421610785296</v>
      </c>
      <c r="AP23" s="9">
        <f>AL23</f>
        <v>216591.87547107626</v>
      </c>
      <c r="AR23" s="10">
        <f t="shared" si="28"/>
        <v>166600</v>
      </c>
      <c r="AS23" s="10">
        <f t="shared" si="29"/>
        <v>288854.46112500003</v>
      </c>
      <c r="AT23" s="10">
        <f t="shared" si="30"/>
        <v>286158.92225</v>
      </c>
      <c r="AU23" s="10">
        <f t="shared" si="31"/>
        <v>270246.17801659595</v>
      </c>
      <c r="AV23" s="10">
        <f t="shared" si="32"/>
        <v>252385.37775612093</v>
      </c>
      <c r="AW23" s="10">
        <f t="shared" si="33"/>
        <v>226379.461125</v>
      </c>
      <c r="AX23" s="10">
        <f t="shared" si="34"/>
        <v>209492.68887806046</v>
      </c>
      <c r="AY23" s="10">
        <f t="shared" si="35"/>
        <v>117318.63351981451</v>
      </c>
      <c r="AZ23" s="26">
        <f t="shared" si="36"/>
        <v>0.40615136447224742</v>
      </c>
      <c r="BB23" s="66">
        <f>AW23</f>
        <v>226379.461125</v>
      </c>
      <c r="BC23" s="8" t="str">
        <f>AW3</f>
        <v>PROMEDIO ENTRE MENOR VALOR Y  MEDIANA</v>
      </c>
      <c r="BE23" s="10">
        <v>289774</v>
      </c>
      <c r="BF23" s="9">
        <f t="shared" si="37"/>
        <v>14778.473999999998</v>
      </c>
      <c r="BG23" s="10">
        <f t="shared" si="38"/>
        <v>304552.47399999999</v>
      </c>
      <c r="BI23" s="10">
        <f t="shared" si="0"/>
        <v>166600</v>
      </c>
      <c r="BJ23" s="10">
        <f t="shared" si="1"/>
        <v>295884.158</v>
      </c>
      <c r="BK23" s="10">
        <f t="shared" si="2"/>
        <v>304552.47399999999</v>
      </c>
      <c r="BL23" s="10">
        <f t="shared" si="3"/>
        <v>276471.71818434139</v>
      </c>
      <c r="BM23" s="10">
        <f t="shared" si="4"/>
        <v>256698.37834072005</v>
      </c>
      <c r="BN23" s="10">
        <f t="shared" si="39"/>
        <v>235576.23699999999</v>
      </c>
      <c r="BO23" s="10">
        <f t="shared" si="40"/>
        <v>211649.18917036004</v>
      </c>
      <c r="BP23" s="10">
        <f t="shared" si="5"/>
        <v>125175.3061778038</v>
      </c>
      <c r="BQ23" s="26">
        <f t="shared" si="41"/>
        <v>0.42305511394700557</v>
      </c>
      <c r="BS23" s="10">
        <f>BL23</f>
        <v>276471.71818434139</v>
      </c>
      <c r="BT23" s="23"/>
    </row>
    <row r="24" spans="1:72" ht="29" x14ac:dyDescent="0.35">
      <c r="A24" s="4">
        <v>19</v>
      </c>
      <c r="B24" s="50"/>
      <c r="C24" s="5" t="s">
        <v>25</v>
      </c>
      <c r="D24" s="4">
        <v>1</v>
      </c>
      <c r="E24" s="12">
        <v>214200</v>
      </c>
      <c r="F24" s="10">
        <v>178500</v>
      </c>
      <c r="G24" s="10">
        <f t="shared" si="6"/>
        <v>9282</v>
      </c>
      <c r="H24" s="10">
        <f t="shared" si="7"/>
        <v>187782</v>
      </c>
      <c r="I24" s="10">
        <f t="shared" si="8"/>
        <v>9576.8819999999996</v>
      </c>
      <c r="J24" s="32">
        <f t="shared" si="9"/>
        <v>197358.88200000001</v>
      </c>
      <c r="L24" s="10">
        <v>203499</v>
      </c>
      <c r="M24" s="10">
        <v>199509</v>
      </c>
      <c r="N24" s="26">
        <f t="shared" si="10"/>
        <v>1.9606975955655803E-2</v>
      </c>
      <c r="O24" s="10">
        <v>143781.84</v>
      </c>
      <c r="P24" s="26">
        <f t="shared" si="11"/>
        <v>0.29345185971429838</v>
      </c>
      <c r="Q24" s="10">
        <f t="shared" si="12"/>
        <v>7332.8738399999993</v>
      </c>
      <c r="R24" s="32">
        <f t="shared" si="43"/>
        <v>151114.71383999998</v>
      </c>
      <c r="T24" s="10">
        <v>250000</v>
      </c>
      <c r="U24" s="10">
        <f t="shared" si="13"/>
        <v>47500</v>
      </c>
      <c r="V24" s="30">
        <f t="shared" si="14"/>
        <v>297500</v>
      </c>
      <c r="X24" s="10">
        <v>200000</v>
      </c>
      <c r="Y24" s="10">
        <f t="shared" si="15"/>
        <v>38000</v>
      </c>
      <c r="Z24" s="31">
        <f t="shared" si="16"/>
        <v>238000</v>
      </c>
      <c r="AB24" s="10">
        <v>210000</v>
      </c>
      <c r="AC24" s="10">
        <f t="shared" si="17"/>
        <v>39900</v>
      </c>
      <c r="AD24" s="64">
        <f t="shared" si="18"/>
        <v>249900</v>
      </c>
      <c r="AF24" s="10">
        <f t="shared" si="47"/>
        <v>197358.88200000001</v>
      </c>
      <c r="AG24" s="10">
        <f t="shared" si="48"/>
        <v>245689.7205</v>
      </c>
      <c r="AH24" s="10">
        <f t="shared" si="49"/>
        <v>243950</v>
      </c>
      <c r="AI24" s="10">
        <f t="shared" si="50"/>
        <v>243092.5866958689</v>
      </c>
      <c r="AJ24" s="10">
        <f t="shared" si="51"/>
        <v>240506.92982448274</v>
      </c>
      <c r="AK24" s="10">
        <f t="shared" si="52"/>
        <v>220654.44099999999</v>
      </c>
      <c r="AL24" s="10">
        <f t="shared" si="53"/>
        <v>218932.90591224137</v>
      </c>
      <c r="AM24" s="10">
        <f t="shared" si="54"/>
        <v>41219.06220353816</v>
      </c>
      <c r="AN24" s="26">
        <f t="shared" si="55"/>
        <v>0.16776876997398904</v>
      </c>
      <c r="AP24" s="9">
        <f>AF24</f>
        <v>197358.88200000001</v>
      </c>
      <c r="AR24" s="10">
        <f t="shared" si="28"/>
        <v>151114.71383999998</v>
      </c>
      <c r="AS24" s="10">
        <f t="shared" si="29"/>
        <v>234128.67846</v>
      </c>
      <c r="AT24" s="10">
        <f t="shared" si="30"/>
        <v>243950</v>
      </c>
      <c r="AU24" s="10">
        <f t="shared" si="31"/>
        <v>227396.73989930292</v>
      </c>
      <c r="AV24" s="10">
        <f t="shared" si="32"/>
        <v>219996.40689240667</v>
      </c>
      <c r="AW24" s="10">
        <f t="shared" si="33"/>
        <v>197532.35691999999</v>
      </c>
      <c r="AX24" s="10">
        <f t="shared" si="34"/>
        <v>185555.56036620331</v>
      </c>
      <c r="AY24" s="10">
        <f t="shared" si="35"/>
        <v>61021.756855624357</v>
      </c>
      <c r="AZ24" s="26">
        <f t="shared" si="36"/>
        <v>0.26063341431301718</v>
      </c>
      <c r="BB24" s="66">
        <f>AX24</f>
        <v>185555.56036620331</v>
      </c>
      <c r="BC24" s="8" t="str">
        <f>AX3</f>
        <v>PROMEDIO ENTRE MENOR VALOR Y  MEDIA ARMONICA</v>
      </c>
      <c r="BE24" s="10">
        <v>203499</v>
      </c>
      <c r="BF24" s="9">
        <f t="shared" si="37"/>
        <v>10378.448999999999</v>
      </c>
      <c r="BG24" s="10">
        <f t="shared" si="38"/>
        <v>213877.44899999999</v>
      </c>
      <c r="BI24" s="10">
        <f t="shared" si="0"/>
        <v>213877.44899999999</v>
      </c>
      <c r="BJ24" s="10">
        <f t="shared" si="1"/>
        <v>249792.48300000001</v>
      </c>
      <c r="BK24" s="10">
        <f t="shared" si="2"/>
        <v>238000</v>
      </c>
      <c r="BL24" s="10">
        <f t="shared" si="3"/>
        <v>247405.66565207549</v>
      </c>
      <c r="BM24" s="10">
        <f t="shared" si="4"/>
        <v>245126.07732449283</v>
      </c>
      <c r="BN24" s="10">
        <f t="shared" si="39"/>
        <v>225938.72450000001</v>
      </c>
      <c r="BO24" s="10">
        <f t="shared" si="40"/>
        <v>229501.76316224641</v>
      </c>
      <c r="BP24" s="10">
        <f t="shared" si="5"/>
        <v>43040.443194928273</v>
      </c>
      <c r="BQ24" s="26">
        <f t="shared" si="41"/>
        <v>0.17230479747834634</v>
      </c>
      <c r="BS24" s="10">
        <f>BI24</f>
        <v>213877.44899999999</v>
      </c>
      <c r="BT24" s="23"/>
    </row>
    <row r="25" spans="1:72" ht="43.5" x14ac:dyDescent="0.35">
      <c r="A25" s="4">
        <v>20</v>
      </c>
      <c r="B25" s="59" t="s">
        <v>68</v>
      </c>
      <c r="C25" s="5" t="s">
        <v>26</v>
      </c>
      <c r="D25" s="1"/>
      <c r="E25" s="12">
        <v>238000</v>
      </c>
      <c r="F25" s="10">
        <v>238000</v>
      </c>
      <c r="G25" s="10">
        <f t="shared" si="6"/>
        <v>12376</v>
      </c>
      <c r="H25" s="10">
        <f t="shared" si="7"/>
        <v>250376</v>
      </c>
      <c r="I25" s="10">
        <f t="shared" si="8"/>
        <v>12769.175999999999</v>
      </c>
      <c r="J25" s="32">
        <f t="shared" si="9"/>
        <v>263145.17599999998</v>
      </c>
      <c r="L25" s="10">
        <v>190000</v>
      </c>
      <c r="M25" s="10">
        <v>186275</v>
      </c>
      <c r="N25" s="26">
        <f t="shared" si="10"/>
        <v>1.9605263157894737E-2</v>
      </c>
      <c r="O25" s="10">
        <v>134096.4</v>
      </c>
      <c r="P25" s="26">
        <f t="shared" si="11"/>
        <v>0.29422947368421054</v>
      </c>
      <c r="Q25" s="10">
        <f t="shared" si="12"/>
        <v>6838.9163999999992</v>
      </c>
      <c r="R25" s="32">
        <f t="shared" si="43"/>
        <v>140935.31639999998</v>
      </c>
      <c r="T25" s="10">
        <v>450000</v>
      </c>
      <c r="U25" s="10">
        <f t="shared" si="13"/>
        <v>85500</v>
      </c>
      <c r="V25" s="30">
        <f t="shared" si="14"/>
        <v>535500</v>
      </c>
      <c r="X25" s="10">
        <v>370000</v>
      </c>
      <c r="Y25" s="10">
        <f t="shared" si="15"/>
        <v>70300</v>
      </c>
      <c r="Z25" s="31">
        <f t="shared" si="16"/>
        <v>440300</v>
      </c>
      <c r="AB25" s="10">
        <v>400000</v>
      </c>
      <c r="AC25" s="10">
        <f t="shared" si="17"/>
        <v>76000</v>
      </c>
      <c r="AD25" s="64">
        <f t="shared" si="18"/>
        <v>476000</v>
      </c>
      <c r="AF25" s="10">
        <f t="shared" si="47"/>
        <v>263145.17599999998</v>
      </c>
      <c r="AG25" s="10">
        <f t="shared" si="48"/>
        <v>428736.29399999999</v>
      </c>
      <c r="AH25" s="10">
        <f t="shared" si="49"/>
        <v>458150</v>
      </c>
      <c r="AI25" s="10">
        <f t="shared" si="50"/>
        <v>414550.67970853404</v>
      </c>
      <c r="AJ25" s="10">
        <f t="shared" si="51"/>
        <v>398421.59795879194</v>
      </c>
      <c r="AK25" s="10">
        <f t="shared" si="52"/>
        <v>360647.58799999999</v>
      </c>
      <c r="AL25" s="10">
        <f t="shared" si="53"/>
        <v>330783.38697939599</v>
      </c>
      <c r="AM25" s="10">
        <f t="shared" si="54"/>
        <v>117170.08218917393</v>
      </c>
      <c r="AN25" s="26">
        <f t="shared" si="55"/>
        <v>0.27329172694013615</v>
      </c>
      <c r="AP25" s="9">
        <f>AF25</f>
        <v>263145.17599999998</v>
      </c>
      <c r="AR25" s="10">
        <f t="shared" si="28"/>
        <v>140935.31639999998</v>
      </c>
      <c r="AS25" s="10">
        <f t="shared" si="29"/>
        <v>398183.82909999997</v>
      </c>
      <c r="AT25" s="10">
        <f t="shared" si="30"/>
        <v>458150</v>
      </c>
      <c r="AU25" s="10">
        <f t="shared" si="31"/>
        <v>354636.7489695776</v>
      </c>
      <c r="AV25" s="10">
        <f t="shared" si="32"/>
        <v>299965.06179339648</v>
      </c>
      <c r="AW25" s="10">
        <f t="shared" si="33"/>
        <v>299542.65820000001</v>
      </c>
      <c r="AX25" s="10">
        <f t="shared" si="34"/>
        <v>220450.18909669825</v>
      </c>
      <c r="AY25" s="10">
        <f t="shared" si="35"/>
        <v>175937.16338683362</v>
      </c>
      <c r="AZ25" s="26">
        <f t="shared" si="36"/>
        <v>0.44184909212535783</v>
      </c>
      <c r="BB25" s="66">
        <f>AX25</f>
        <v>220450.18909669825</v>
      </c>
      <c r="BC25" s="67" t="str">
        <f>AX3</f>
        <v>PROMEDIO ENTRE MENOR VALOR Y  MEDIA ARMONICA</v>
      </c>
      <c r="BD25" s="36"/>
      <c r="BE25" s="10">
        <v>190000</v>
      </c>
      <c r="BF25" s="9">
        <f t="shared" si="37"/>
        <v>9690</v>
      </c>
      <c r="BG25" s="10">
        <f t="shared" si="38"/>
        <v>199690</v>
      </c>
      <c r="BI25" s="10">
        <f t="shared" si="0"/>
        <v>199690</v>
      </c>
      <c r="BJ25" s="10">
        <f t="shared" si="1"/>
        <v>391830</v>
      </c>
      <c r="BK25" s="10">
        <f t="shared" si="2"/>
        <v>440300</v>
      </c>
      <c r="BL25" s="10">
        <f t="shared" si="3"/>
        <v>361095.01467030967</v>
      </c>
      <c r="BM25" s="10">
        <f t="shared" si="4"/>
        <v>327999.53589690314</v>
      </c>
      <c r="BN25" s="10">
        <f t="shared" si="39"/>
        <v>319995</v>
      </c>
      <c r="BO25" s="10">
        <f t="shared" si="40"/>
        <v>263844.76794845157</v>
      </c>
      <c r="BP25" s="10">
        <f t="shared" si="5"/>
        <v>173072.51283782761</v>
      </c>
      <c r="BQ25" s="26">
        <f t="shared" si="41"/>
        <v>0.44170306724300745</v>
      </c>
      <c r="BS25" s="10">
        <f>BL25</f>
        <v>361095.01467030967</v>
      </c>
      <c r="BT25" s="23"/>
    </row>
    <row r="26" spans="1:72" ht="43.5" x14ac:dyDescent="0.35">
      <c r="A26" s="4">
        <v>21</v>
      </c>
      <c r="B26" s="60"/>
      <c r="C26" s="5" t="s">
        <v>27</v>
      </c>
      <c r="D26" s="1"/>
      <c r="E26" s="12">
        <v>77350</v>
      </c>
      <c r="F26" s="10">
        <v>65450</v>
      </c>
      <c r="G26" s="10">
        <f t="shared" si="6"/>
        <v>3403.3999999999996</v>
      </c>
      <c r="H26" s="10">
        <f t="shared" si="7"/>
        <v>68853.399999999994</v>
      </c>
      <c r="I26" s="10">
        <f t="shared" si="8"/>
        <v>3511.5233999999996</v>
      </c>
      <c r="J26" s="32">
        <f t="shared" si="9"/>
        <v>72364.9234</v>
      </c>
      <c r="L26" s="10">
        <v>95054</v>
      </c>
      <c r="M26" s="10">
        <v>93190</v>
      </c>
      <c r="N26" s="26">
        <f t="shared" si="10"/>
        <v>1.9609905948197868E-2</v>
      </c>
      <c r="O26" s="10">
        <v>67048.2</v>
      </c>
      <c r="P26" s="26">
        <f t="shared" si="11"/>
        <v>0.29463042060302569</v>
      </c>
      <c r="Q26" s="10">
        <f t="shared" si="12"/>
        <v>3419.4581999999996</v>
      </c>
      <c r="R26" s="32">
        <f t="shared" si="43"/>
        <v>70467.658199999991</v>
      </c>
      <c r="T26" s="10">
        <v>115000</v>
      </c>
      <c r="U26" s="10">
        <f t="shared" si="13"/>
        <v>21850</v>
      </c>
      <c r="V26" s="30">
        <f t="shared" si="14"/>
        <v>136850</v>
      </c>
      <c r="X26" s="10">
        <v>68000</v>
      </c>
      <c r="Y26" s="10">
        <f t="shared" si="15"/>
        <v>12920</v>
      </c>
      <c r="Z26" s="31">
        <f t="shared" si="16"/>
        <v>80920</v>
      </c>
      <c r="AB26" s="10">
        <v>110000</v>
      </c>
      <c r="AC26" s="10">
        <f t="shared" si="17"/>
        <v>20900</v>
      </c>
      <c r="AD26" s="64">
        <f t="shared" si="18"/>
        <v>130900</v>
      </c>
      <c r="AF26" s="10">
        <f t="shared" si="47"/>
        <v>72364.9234</v>
      </c>
      <c r="AG26" s="10">
        <f t="shared" si="48"/>
        <v>105258.73084999999</v>
      </c>
      <c r="AH26" s="10">
        <f t="shared" si="49"/>
        <v>105910</v>
      </c>
      <c r="AI26" s="10">
        <f t="shared" si="50"/>
        <v>101202.7018699952</v>
      </c>
      <c r="AJ26" s="10">
        <f t="shared" si="51"/>
        <v>97268.164820428079</v>
      </c>
      <c r="AK26" s="10">
        <f t="shared" si="52"/>
        <v>89137.4617</v>
      </c>
      <c r="AL26" s="10">
        <f t="shared" si="53"/>
        <v>84816.544110214047</v>
      </c>
      <c r="AM26" s="10">
        <f t="shared" si="54"/>
        <v>33315.9589290023</v>
      </c>
      <c r="AN26" s="26">
        <f t="shared" si="55"/>
        <v>0.31651492146983551</v>
      </c>
      <c r="AP26" s="9">
        <f>AL26</f>
        <v>84816.544110214047</v>
      </c>
      <c r="AR26" s="10">
        <f t="shared" si="28"/>
        <v>70467.658199999991</v>
      </c>
      <c r="AS26" s="10">
        <f t="shared" si="29"/>
        <v>104784.41455</v>
      </c>
      <c r="AT26" s="10">
        <f t="shared" si="30"/>
        <v>105910</v>
      </c>
      <c r="AU26" s="10">
        <f t="shared" si="31"/>
        <v>100532.74487484798</v>
      </c>
      <c r="AV26" s="10">
        <f t="shared" si="32"/>
        <v>96396.037268829357</v>
      </c>
      <c r="AW26" s="10">
        <f t="shared" si="33"/>
        <v>88188.829100000003</v>
      </c>
      <c r="AX26" s="10">
        <f t="shared" si="34"/>
        <v>83431.847734414681</v>
      </c>
      <c r="AY26" s="10">
        <f t="shared" si="35"/>
        <v>33947.879766130784</v>
      </c>
      <c r="AZ26" s="26">
        <f t="shared" si="36"/>
        <v>0.3239783312424947</v>
      </c>
      <c r="BB26" s="66">
        <f>AX26</f>
        <v>83431.847734414681</v>
      </c>
      <c r="BC26" s="20" t="str">
        <f>AX3</f>
        <v>PROMEDIO ENTRE MENOR VALOR Y  MEDIA ARMONICA</v>
      </c>
      <c r="BD26" s="23"/>
      <c r="BE26" s="10">
        <v>95054</v>
      </c>
      <c r="BF26" s="9">
        <f t="shared" si="37"/>
        <v>4847.7539999999999</v>
      </c>
      <c r="BG26" s="10">
        <f t="shared" si="38"/>
        <v>99901.754000000001</v>
      </c>
      <c r="BI26" s="10">
        <f t="shared" si="0"/>
        <v>80920</v>
      </c>
      <c r="BJ26" s="10">
        <f t="shared" si="1"/>
        <v>105890.58466666668</v>
      </c>
      <c r="BK26" s="10">
        <f t="shared" si="2"/>
        <v>99901.754000000001</v>
      </c>
      <c r="BL26" s="10">
        <f t="shared" si="3"/>
        <v>103424.77776755377</v>
      </c>
      <c r="BM26" s="10">
        <f t="shared" si="4"/>
        <v>101095.23434051983</v>
      </c>
      <c r="BN26" s="10">
        <f t="shared" si="39"/>
        <v>90410.877000000008</v>
      </c>
      <c r="BO26" s="10">
        <f t="shared" si="40"/>
        <v>91007.617170259909</v>
      </c>
      <c r="BP26" s="10">
        <f t="shared" si="5"/>
        <v>28441.88451150004</v>
      </c>
      <c r="BQ26" s="26">
        <f t="shared" si="41"/>
        <v>0.26859691634560656</v>
      </c>
      <c r="BS26" s="10">
        <f>BN26</f>
        <v>90410.877000000008</v>
      </c>
      <c r="BT26" s="23"/>
    </row>
    <row r="27" spans="1:72" ht="29" x14ac:dyDescent="0.35">
      <c r="A27" s="4">
        <v>22</v>
      </c>
      <c r="B27" s="61"/>
      <c r="C27" s="5" t="s">
        <v>28</v>
      </c>
      <c r="D27" s="1"/>
      <c r="E27" s="12">
        <v>285600</v>
      </c>
      <c r="F27" s="10">
        <v>178500</v>
      </c>
      <c r="G27" s="10">
        <f t="shared" si="6"/>
        <v>9282</v>
      </c>
      <c r="H27" s="10">
        <f t="shared" si="7"/>
        <v>187782</v>
      </c>
      <c r="I27" s="10">
        <f t="shared" si="8"/>
        <v>9576.8819999999996</v>
      </c>
      <c r="J27" s="32">
        <f t="shared" si="9"/>
        <v>197358.88200000001</v>
      </c>
      <c r="L27" s="10">
        <v>222272</v>
      </c>
      <c r="M27" s="10">
        <v>217914</v>
      </c>
      <c r="N27" s="26">
        <f t="shared" si="10"/>
        <v>1.9606608119781169E-2</v>
      </c>
      <c r="O27" s="10">
        <v>157190.78</v>
      </c>
      <c r="P27" s="26">
        <f t="shared" si="11"/>
        <v>0.29279990282176793</v>
      </c>
      <c r="Q27" s="10">
        <f t="shared" si="12"/>
        <v>8016.7297799999997</v>
      </c>
      <c r="R27" s="32">
        <f t="shared" si="43"/>
        <v>165207.50977999999</v>
      </c>
      <c r="T27" s="10">
        <v>290000</v>
      </c>
      <c r="U27" s="10">
        <f t="shared" si="13"/>
        <v>55100</v>
      </c>
      <c r="V27" s="30">
        <f t="shared" si="14"/>
        <v>345100</v>
      </c>
      <c r="X27" s="10">
        <v>200000</v>
      </c>
      <c r="Y27" s="10">
        <f t="shared" si="15"/>
        <v>38000</v>
      </c>
      <c r="Z27" s="31">
        <f t="shared" si="16"/>
        <v>238000</v>
      </c>
      <c r="AB27" s="10">
        <v>280000</v>
      </c>
      <c r="AC27" s="10">
        <f t="shared" si="17"/>
        <v>53200</v>
      </c>
      <c r="AD27" s="64">
        <f t="shared" si="18"/>
        <v>333200</v>
      </c>
      <c r="AF27" s="10">
        <f t="shared" si="47"/>
        <v>197358.88200000001</v>
      </c>
      <c r="AG27" s="10">
        <f t="shared" si="48"/>
        <v>278414.7205</v>
      </c>
      <c r="AH27" s="10">
        <f t="shared" si="49"/>
        <v>285600</v>
      </c>
      <c r="AI27" s="10">
        <f t="shared" si="50"/>
        <v>271094.61841204989</v>
      </c>
      <c r="AJ27" s="10">
        <f t="shared" si="51"/>
        <v>263721.71236905316</v>
      </c>
      <c r="AK27" s="10">
        <f t="shared" si="52"/>
        <v>241479.44099999999</v>
      </c>
      <c r="AL27" s="10">
        <f t="shared" si="53"/>
        <v>230540.29718452657</v>
      </c>
      <c r="AM27" s="10">
        <f t="shared" si="54"/>
        <v>72230.538185999554</v>
      </c>
      <c r="AN27" s="26">
        <f t="shared" si="55"/>
        <v>0.25943505449813153</v>
      </c>
      <c r="AP27" s="9">
        <f>AF27</f>
        <v>197358.88200000001</v>
      </c>
      <c r="AR27" s="10">
        <f t="shared" si="28"/>
        <v>165207.50977999999</v>
      </c>
      <c r="AS27" s="10">
        <f t="shared" si="29"/>
        <v>270376.87744499999</v>
      </c>
      <c r="AT27" s="10">
        <f t="shared" si="30"/>
        <v>285600</v>
      </c>
      <c r="AU27" s="10">
        <f t="shared" si="31"/>
        <v>259306.95987783885</v>
      </c>
      <c r="AV27" s="10">
        <f t="shared" si="32"/>
        <v>247623.04220139663</v>
      </c>
      <c r="AW27" s="10">
        <f t="shared" si="33"/>
        <v>225403.75488999998</v>
      </c>
      <c r="AX27" s="10">
        <f t="shared" si="34"/>
        <v>206415.27599069831</v>
      </c>
      <c r="AY27" s="10">
        <f t="shared" si="35"/>
        <v>84929.672592631294</v>
      </c>
      <c r="AZ27" s="26">
        <f t="shared" si="36"/>
        <v>0.31411588666603957</v>
      </c>
      <c r="BB27" s="66">
        <f>AX27</f>
        <v>206415.27599069831</v>
      </c>
      <c r="BC27" s="8" t="str">
        <f>AX3</f>
        <v>PROMEDIO ENTRE MENOR VALOR Y  MEDIA ARMONICA</v>
      </c>
      <c r="BE27" s="10">
        <v>222272</v>
      </c>
      <c r="BF27" s="9">
        <f t="shared" si="37"/>
        <v>11335.871999999999</v>
      </c>
      <c r="BG27" s="10">
        <f t="shared" si="38"/>
        <v>233607.872</v>
      </c>
      <c r="BI27" s="10">
        <f t="shared" si="0"/>
        <v>233607.872</v>
      </c>
      <c r="BJ27" s="10">
        <f t="shared" si="1"/>
        <v>272235.95733333332</v>
      </c>
      <c r="BK27" s="10">
        <f t="shared" si="2"/>
        <v>238000</v>
      </c>
      <c r="BL27" s="10">
        <f t="shared" si="3"/>
        <v>267713.20696733939</v>
      </c>
      <c r="BM27" s="10">
        <f t="shared" si="4"/>
        <v>263618.78487962694</v>
      </c>
      <c r="BN27" s="10">
        <f t="shared" si="39"/>
        <v>235803.93599999999</v>
      </c>
      <c r="BO27" s="10">
        <f t="shared" si="40"/>
        <v>248613.32843981346</v>
      </c>
      <c r="BP27" s="10">
        <f t="shared" si="5"/>
        <v>63140.313844559445</v>
      </c>
      <c r="BQ27" s="26">
        <f t="shared" si="41"/>
        <v>0.23193230777831703</v>
      </c>
      <c r="BS27" s="10">
        <f>BN27</f>
        <v>235803.93599999999</v>
      </c>
      <c r="BT27" s="23"/>
    </row>
    <row r="28" spans="1:72" ht="43.5" x14ac:dyDescent="0.35">
      <c r="A28" s="4">
        <v>23</v>
      </c>
      <c r="B28" s="50" t="s">
        <v>29</v>
      </c>
      <c r="C28" s="5" t="s">
        <v>30</v>
      </c>
      <c r="D28" s="1"/>
      <c r="E28" s="12">
        <v>226100</v>
      </c>
      <c r="F28" s="10">
        <v>214200</v>
      </c>
      <c r="G28" s="10">
        <f t="shared" si="6"/>
        <v>11138.4</v>
      </c>
      <c r="H28" s="10">
        <f t="shared" si="7"/>
        <v>225338.4</v>
      </c>
      <c r="I28" s="10">
        <f t="shared" si="8"/>
        <v>11492.258399999999</v>
      </c>
      <c r="J28" s="32">
        <f t="shared" si="9"/>
        <v>236830.65839999999</v>
      </c>
      <c r="L28" s="10">
        <v>183175</v>
      </c>
      <c r="M28" s="10">
        <v>179583</v>
      </c>
      <c r="N28" s="26">
        <f t="shared" si="10"/>
        <v>1.9609662890678312E-2</v>
      </c>
      <c r="O28" s="10">
        <v>129626.52</v>
      </c>
      <c r="P28" s="26">
        <f t="shared" si="11"/>
        <v>0.29233508939538688</v>
      </c>
      <c r="Q28" s="10">
        <f t="shared" si="12"/>
        <v>6610.9525199999998</v>
      </c>
      <c r="R28" s="32">
        <f t="shared" si="43"/>
        <v>136237.47252000001</v>
      </c>
      <c r="T28" s="10">
        <v>410000</v>
      </c>
      <c r="U28" s="10">
        <f t="shared" si="13"/>
        <v>77900</v>
      </c>
      <c r="V28" s="30">
        <f t="shared" si="14"/>
        <v>487900</v>
      </c>
      <c r="X28" s="10">
        <v>510000</v>
      </c>
      <c r="Y28" s="10">
        <f t="shared" si="15"/>
        <v>96900</v>
      </c>
      <c r="Z28" s="31">
        <f t="shared" si="16"/>
        <v>606900</v>
      </c>
      <c r="AB28" s="10">
        <v>400000</v>
      </c>
      <c r="AC28" s="10">
        <f t="shared" si="17"/>
        <v>76000</v>
      </c>
      <c r="AD28" s="64">
        <f t="shared" si="18"/>
        <v>476000</v>
      </c>
      <c r="AF28" s="10">
        <f t="shared" si="47"/>
        <v>236830.65839999999</v>
      </c>
      <c r="AG28" s="10">
        <f t="shared" si="48"/>
        <v>451907.66460000002</v>
      </c>
      <c r="AH28" s="10">
        <f t="shared" si="49"/>
        <v>481950</v>
      </c>
      <c r="AI28" s="10">
        <f t="shared" si="50"/>
        <v>427438.07732801163</v>
      </c>
      <c r="AJ28" s="10">
        <f t="shared" si="51"/>
        <v>399178.29658929538</v>
      </c>
      <c r="AK28" s="10">
        <f t="shared" si="52"/>
        <v>359390.32919999998</v>
      </c>
      <c r="AL28" s="10">
        <f t="shared" si="53"/>
        <v>318004.47749464767</v>
      </c>
      <c r="AM28" s="10">
        <f t="shared" si="54"/>
        <v>155087.75092537457</v>
      </c>
      <c r="AN28" s="26">
        <f t="shared" si="55"/>
        <v>0.34318459958551134</v>
      </c>
      <c r="AP28" s="9">
        <f>AL28</f>
        <v>318004.47749464767</v>
      </c>
      <c r="AR28" s="10">
        <f t="shared" si="28"/>
        <v>136237.47252000001</v>
      </c>
      <c r="AS28" s="10">
        <f t="shared" si="29"/>
        <v>426759.36813000002</v>
      </c>
      <c r="AT28" s="10">
        <f t="shared" si="30"/>
        <v>481950</v>
      </c>
      <c r="AU28" s="10">
        <f t="shared" si="31"/>
        <v>372252.71298160159</v>
      </c>
      <c r="AV28" s="10">
        <f t="shared" si="32"/>
        <v>304453.78587726719</v>
      </c>
      <c r="AW28" s="10">
        <f t="shared" si="33"/>
        <v>309093.73626000003</v>
      </c>
      <c r="AX28" s="10">
        <f t="shared" si="34"/>
        <v>220345.6291986336</v>
      </c>
      <c r="AY28" s="10">
        <f t="shared" si="35"/>
        <v>202498.09527644957</v>
      </c>
      <c r="AZ28" s="26">
        <f t="shared" si="36"/>
        <v>0.47450181624311605</v>
      </c>
      <c r="BB28" s="66">
        <f>AX28</f>
        <v>220345.6291986336</v>
      </c>
      <c r="BC28" s="20" t="str">
        <f>AX3</f>
        <v>PROMEDIO ENTRE MENOR VALOR Y  MEDIA ARMONICA</v>
      </c>
      <c r="BD28" s="23"/>
      <c r="BE28" s="10">
        <v>183175</v>
      </c>
      <c r="BF28" s="9">
        <f t="shared" si="37"/>
        <v>9341.9249999999993</v>
      </c>
      <c r="BG28" s="10">
        <f t="shared" si="38"/>
        <v>192516.92499999999</v>
      </c>
      <c r="BI28" s="10">
        <f t="shared" si="0"/>
        <v>192516.92499999999</v>
      </c>
      <c r="BJ28" s="10">
        <f t="shared" si="1"/>
        <v>429105.64166666666</v>
      </c>
      <c r="BK28" s="10">
        <f t="shared" si="2"/>
        <v>487900</v>
      </c>
      <c r="BL28" s="10">
        <f t="shared" si="3"/>
        <v>384862.52420587838</v>
      </c>
      <c r="BM28" s="10">
        <f t="shared" si="4"/>
        <v>337394.56158598384</v>
      </c>
      <c r="BN28" s="10">
        <f t="shared" si="39"/>
        <v>340208.46250000002</v>
      </c>
      <c r="BO28" s="10">
        <f t="shared" si="40"/>
        <v>264955.74329299189</v>
      </c>
      <c r="BP28" s="10">
        <f t="shared" si="5"/>
        <v>213356.31146156695</v>
      </c>
      <c r="BQ28" s="26">
        <f t="shared" si="41"/>
        <v>0.49721162050650491</v>
      </c>
      <c r="BS28" s="10">
        <f>BL28</f>
        <v>384862.52420587838</v>
      </c>
      <c r="BT28" s="23"/>
    </row>
    <row r="29" spans="1:72" ht="43.5" x14ac:dyDescent="0.35">
      <c r="A29" s="4">
        <v>24</v>
      </c>
      <c r="B29" s="50"/>
      <c r="C29" s="5" t="s">
        <v>30</v>
      </c>
      <c r="D29" s="1"/>
      <c r="E29" s="12">
        <v>214200</v>
      </c>
      <c r="F29" s="10">
        <v>142800</v>
      </c>
      <c r="G29" s="10">
        <f t="shared" si="6"/>
        <v>7425.5999999999995</v>
      </c>
      <c r="H29" s="10">
        <f t="shared" si="7"/>
        <v>150225.60000000001</v>
      </c>
      <c r="I29" s="10">
        <f t="shared" si="8"/>
        <v>7661.5055999999995</v>
      </c>
      <c r="J29" s="32">
        <f t="shared" si="9"/>
        <v>157887.10560000001</v>
      </c>
      <c r="L29" s="10">
        <v>191447</v>
      </c>
      <c r="M29" s="10">
        <v>187693</v>
      </c>
      <c r="N29" s="26">
        <f t="shared" si="10"/>
        <v>1.9608560071455807E-2</v>
      </c>
      <c r="O29" s="10">
        <v>135586.35999999999</v>
      </c>
      <c r="P29" s="26">
        <f t="shared" si="11"/>
        <v>0.29178122404634188</v>
      </c>
      <c r="Q29" s="10">
        <f t="shared" si="12"/>
        <v>6914.9043599999986</v>
      </c>
      <c r="R29" s="32">
        <f t="shared" si="43"/>
        <v>142501.26435999997</v>
      </c>
      <c r="T29" s="10">
        <v>250000</v>
      </c>
      <c r="U29" s="10">
        <f t="shared" si="13"/>
        <v>47500</v>
      </c>
      <c r="V29" s="30">
        <f t="shared" si="14"/>
        <v>297500</v>
      </c>
      <c r="X29" s="10">
        <v>340000</v>
      </c>
      <c r="Y29" s="10">
        <f t="shared" si="15"/>
        <v>64600</v>
      </c>
      <c r="Z29" s="31">
        <f t="shared" si="16"/>
        <v>404600</v>
      </c>
      <c r="AB29" s="10">
        <v>240000</v>
      </c>
      <c r="AC29" s="10">
        <f t="shared" si="17"/>
        <v>45600</v>
      </c>
      <c r="AD29" s="64">
        <f t="shared" si="18"/>
        <v>285600</v>
      </c>
      <c r="AF29" s="10">
        <f t="shared" si="47"/>
        <v>157887.10560000001</v>
      </c>
      <c r="AG29" s="10">
        <f t="shared" si="48"/>
        <v>286396.77639999997</v>
      </c>
      <c r="AH29" s="10">
        <f t="shared" si="49"/>
        <v>291550</v>
      </c>
      <c r="AI29" s="10">
        <f t="shared" si="50"/>
        <v>271427.86380867352</v>
      </c>
      <c r="AJ29" s="10">
        <f t="shared" si="51"/>
        <v>255298.05029364396</v>
      </c>
      <c r="AK29" s="10">
        <f t="shared" si="52"/>
        <v>224718.5528</v>
      </c>
      <c r="AL29" s="10">
        <f t="shared" si="53"/>
        <v>206592.57794682198</v>
      </c>
      <c r="AM29" s="10">
        <f t="shared" si="54"/>
        <v>101012.62954947632</v>
      </c>
      <c r="AN29" s="26">
        <f t="shared" si="55"/>
        <v>0.3527016987383812</v>
      </c>
      <c r="AP29" s="9">
        <f>AL29</f>
        <v>206592.57794682198</v>
      </c>
      <c r="AR29" s="10">
        <f t="shared" si="28"/>
        <v>142501.26435999997</v>
      </c>
      <c r="AS29" s="10">
        <f t="shared" si="29"/>
        <v>282550.31608999998</v>
      </c>
      <c r="AT29" s="10">
        <f t="shared" si="30"/>
        <v>291550</v>
      </c>
      <c r="AU29" s="10">
        <f t="shared" si="31"/>
        <v>264558.94029789564</v>
      </c>
      <c r="AV29" s="10">
        <f t="shared" si="32"/>
        <v>244621.33399500823</v>
      </c>
      <c r="AW29" s="10">
        <f t="shared" si="33"/>
        <v>217025.63217999999</v>
      </c>
      <c r="AX29" s="10">
        <f t="shared" si="34"/>
        <v>193561.29917750409</v>
      </c>
      <c r="AY29" s="10">
        <f t="shared" si="35"/>
        <v>107614.52171828083</v>
      </c>
      <c r="AZ29" s="26">
        <f t="shared" si="36"/>
        <v>0.38086852355175799</v>
      </c>
      <c r="BB29" s="66">
        <f>AX29</f>
        <v>193561.29917750409</v>
      </c>
      <c r="BC29" s="8" t="str">
        <f>AX3</f>
        <v>PROMEDIO ENTRE MENOR VALOR Y  MEDIA ARMONICA</v>
      </c>
      <c r="BE29" s="10">
        <v>191447</v>
      </c>
      <c r="BF29" s="9">
        <f t="shared" si="37"/>
        <v>9763.7969999999987</v>
      </c>
      <c r="BG29" s="10">
        <f t="shared" si="38"/>
        <v>201210.79699999999</v>
      </c>
      <c r="BI29" s="10">
        <f t="shared" si="0"/>
        <v>201210.79699999999</v>
      </c>
      <c r="BJ29" s="10">
        <f t="shared" si="1"/>
        <v>301103.59899999999</v>
      </c>
      <c r="BK29" s="10">
        <f t="shared" si="2"/>
        <v>297500</v>
      </c>
      <c r="BL29" s="10">
        <f t="shared" si="3"/>
        <v>289326.38667290646</v>
      </c>
      <c r="BM29" s="10">
        <f t="shared" si="4"/>
        <v>277704.91547028685</v>
      </c>
      <c r="BN29" s="10">
        <f t="shared" si="39"/>
        <v>249355.39850000001</v>
      </c>
      <c r="BO29" s="10">
        <f t="shared" si="40"/>
        <v>239457.85623514344</v>
      </c>
      <c r="BP29" s="10">
        <f t="shared" si="5"/>
        <v>101742.47598008616</v>
      </c>
      <c r="BQ29" s="26">
        <f t="shared" si="41"/>
        <v>0.33789857151486979</v>
      </c>
      <c r="BS29" s="10">
        <f>BN29</f>
        <v>249355.39850000001</v>
      </c>
      <c r="BT29" s="23"/>
    </row>
    <row r="30" spans="1:72" ht="43.5" x14ac:dyDescent="0.35">
      <c r="A30" s="4">
        <v>25</v>
      </c>
      <c r="B30" s="50"/>
      <c r="C30" s="5" t="s">
        <v>31</v>
      </c>
      <c r="D30" s="1"/>
      <c r="E30" s="12">
        <v>101150</v>
      </c>
      <c r="F30" s="10">
        <v>59500</v>
      </c>
      <c r="G30" s="10">
        <f t="shared" si="6"/>
        <v>3094</v>
      </c>
      <c r="H30" s="10">
        <f t="shared" si="7"/>
        <v>62594</v>
      </c>
      <c r="I30" s="10">
        <f t="shared" si="8"/>
        <v>3192.2939999999999</v>
      </c>
      <c r="J30" s="32">
        <f t="shared" si="9"/>
        <v>65786.293999999994</v>
      </c>
      <c r="L30" s="10">
        <v>103242</v>
      </c>
      <c r="M30" s="10">
        <v>101218</v>
      </c>
      <c r="N30" s="26">
        <f t="shared" si="10"/>
        <v>1.9604424555897792E-2</v>
      </c>
      <c r="O30" s="10">
        <v>73008.039999999994</v>
      </c>
      <c r="P30" s="26">
        <f t="shared" si="11"/>
        <v>0.29284554735475876</v>
      </c>
      <c r="Q30" s="10">
        <f t="shared" si="12"/>
        <v>3723.4100399999993</v>
      </c>
      <c r="R30" s="32">
        <f t="shared" si="43"/>
        <v>76731.450039999996</v>
      </c>
      <c r="T30" s="10">
        <v>135000</v>
      </c>
      <c r="U30" s="10">
        <f t="shared" si="13"/>
        <v>25650</v>
      </c>
      <c r="V30" s="30">
        <f t="shared" si="14"/>
        <v>160650</v>
      </c>
      <c r="X30" s="10">
        <v>54600</v>
      </c>
      <c r="Y30" s="10">
        <f t="shared" si="15"/>
        <v>10374</v>
      </c>
      <c r="Z30" s="31">
        <f t="shared" si="16"/>
        <v>64974</v>
      </c>
      <c r="AB30" s="10">
        <v>130000</v>
      </c>
      <c r="AC30" s="10">
        <f t="shared" si="17"/>
        <v>24700</v>
      </c>
      <c r="AD30" s="64">
        <f t="shared" si="18"/>
        <v>154700</v>
      </c>
      <c r="AF30" s="10">
        <f t="shared" si="47"/>
        <v>64974</v>
      </c>
      <c r="AG30" s="10">
        <f t="shared" si="48"/>
        <v>111527.5735</v>
      </c>
      <c r="AH30" s="10">
        <f t="shared" si="49"/>
        <v>110243.147</v>
      </c>
      <c r="AI30" s="10">
        <f t="shared" si="50"/>
        <v>101522.31615833323</v>
      </c>
      <c r="AJ30" s="10">
        <f t="shared" si="51"/>
        <v>92420.71022167374</v>
      </c>
      <c r="AK30" s="10">
        <f t="shared" si="52"/>
        <v>87608.573499999999</v>
      </c>
      <c r="AL30" s="10">
        <f t="shared" si="53"/>
        <v>78697.35511083687</v>
      </c>
      <c r="AM30" s="10">
        <f t="shared" si="54"/>
        <v>53342.825356564543</v>
      </c>
      <c r="AN30" s="26">
        <f t="shared" si="55"/>
        <v>0.47829270988814748</v>
      </c>
      <c r="AP30" s="9">
        <f>AL30</f>
        <v>78697.35511083687</v>
      </c>
      <c r="AR30" s="10">
        <f t="shared" si="28"/>
        <v>64974</v>
      </c>
      <c r="AS30" s="10">
        <f t="shared" si="29"/>
        <v>114263.86251000001</v>
      </c>
      <c r="AT30" s="10">
        <f t="shared" si="30"/>
        <v>115715.72502</v>
      </c>
      <c r="AU30" s="10">
        <f t="shared" si="31"/>
        <v>105504.5071964743</v>
      </c>
      <c r="AV30" s="10">
        <f t="shared" si="32"/>
        <v>97295.019124449973</v>
      </c>
      <c r="AW30" s="10">
        <f t="shared" si="33"/>
        <v>90344.862510000006</v>
      </c>
      <c r="AX30" s="10">
        <f t="shared" si="34"/>
        <v>81134.509562224994</v>
      </c>
      <c r="AY30" s="10">
        <f t="shared" si="35"/>
        <v>50414.705190794848</v>
      </c>
      <c r="AZ30" s="26">
        <f t="shared" si="36"/>
        <v>0.44121303169129883</v>
      </c>
      <c r="BB30" s="66">
        <f>AX30</f>
        <v>81134.509562224994</v>
      </c>
      <c r="BC30" s="67" t="str">
        <f>AX3</f>
        <v>PROMEDIO ENTRE MENOR VALOR Y  MEDIA ARMONICA</v>
      </c>
      <c r="BD30" s="36"/>
      <c r="BE30" s="10">
        <v>103242</v>
      </c>
      <c r="BF30" s="9">
        <f t="shared" si="37"/>
        <v>5265.3419999999996</v>
      </c>
      <c r="BG30" s="10">
        <f t="shared" si="38"/>
        <v>108507.342</v>
      </c>
      <c r="BI30" s="10">
        <f t="shared" si="0"/>
        <v>64974</v>
      </c>
      <c r="BJ30" s="10">
        <f t="shared" si="1"/>
        <v>111377.114</v>
      </c>
      <c r="BK30" s="10">
        <f t="shared" si="2"/>
        <v>108507.342</v>
      </c>
      <c r="BL30" s="10">
        <f t="shared" si="3"/>
        <v>104238.09992643769</v>
      </c>
      <c r="BM30" s="10">
        <f t="shared" si="4"/>
        <v>97303.240576379569</v>
      </c>
      <c r="BN30" s="10">
        <f t="shared" si="39"/>
        <v>86740.671000000002</v>
      </c>
      <c r="BO30" s="10">
        <f t="shared" si="40"/>
        <v>81138.620288189792</v>
      </c>
      <c r="BP30" s="10">
        <f t="shared" si="5"/>
        <v>47902.514939186534</v>
      </c>
      <c r="BQ30" s="26">
        <f t="shared" si="41"/>
        <v>0.4300929806745265</v>
      </c>
      <c r="BS30" s="10">
        <f>BL30</f>
        <v>104238.09992643769</v>
      </c>
      <c r="BT30" s="23"/>
    </row>
    <row r="31" spans="1:72" ht="58" x14ac:dyDescent="0.35">
      <c r="A31" s="4">
        <v>26</v>
      </c>
      <c r="B31" s="50"/>
      <c r="C31" s="5" t="s">
        <v>32</v>
      </c>
      <c r="D31" s="1"/>
      <c r="E31" s="12">
        <v>214200</v>
      </c>
      <c r="F31" s="10"/>
      <c r="G31" s="10">
        <f t="shared" si="6"/>
        <v>0</v>
      </c>
      <c r="H31" s="10">
        <f t="shared" si="7"/>
        <v>0</v>
      </c>
      <c r="I31" s="10">
        <f t="shared" si="8"/>
        <v>0</v>
      </c>
      <c r="J31" s="32">
        <f t="shared" si="9"/>
        <v>0</v>
      </c>
      <c r="L31" s="10">
        <v>160000</v>
      </c>
      <c r="M31" s="10">
        <v>156863</v>
      </c>
      <c r="N31" s="26">
        <f t="shared" si="10"/>
        <v>1.9606249999999999E-2</v>
      </c>
      <c r="O31" s="10">
        <v>113236.96</v>
      </c>
      <c r="P31" s="26">
        <f t="shared" si="11"/>
        <v>0.29226899999999995</v>
      </c>
      <c r="Q31" s="10">
        <f t="shared" si="12"/>
        <v>5775.0849600000001</v>
      </c>
      <c r="R31" s="32">
        <f t="shared" si="43"/>
        <v>119012.04496</v>
      </c>
      <c r="T31" s="10">
        <v>270000</v>
      </c>
      <c r="U31" s="10">
        <f t="shared" si="13"/>
        <v>51300</v>
      </c>
      <c r="V31" s="30">
        <f t="shared" si="14"/>
        <v>321300</v>
      </c>
      <c r="X31" s="10">
        <v>160000</v>
      </c>
      <c r="Y31" s="10">
        <f t="shared" si="15"/>
        <v>30400</v>
      </c>
      <c r="Z31" s="31">
        <f t="shared" si="16"/>
        <v>190400</v>
      </c>
      <c r="AB31" s="10">
        <v>260000</v>
      </c>
      <c r="AC31" s="10">
        <f t="shared" si="17"/>
        <v>49400</v>
      </c>
      <c r="AD31" s="64">
        <f t="shared" si="18"/>
        <v>309400</v>
      </c>
      <c r="AF31" s="10"/>
      <c r="AG31" s="10"/>
      <c r="AH31" s="10"/>
      <c r="AI31" s="10"/>
      <c r="AJ31" s="10"/>
      <c r="AK31" s="10"/>
      <c r="AL31" s="10"/>
      <c r="AM31" s="10"/>
      <c r="AN31" s="26"/>
      <c r="AP31" s="35"/>
      <c r="AR31" s="10">
        <f>MIN(V31,Z31,AD31)</f>
        <v>190400</v>
      </c>
      <c r="AS31" s="10">
        <f>AVERAGE(V31,Z31,AD31)</f>
        <v>273700</v>
      </c>
      <c r="AT31" s="10">
        <f>MEDIAN(V31,Z31,AD31)</f>
        <v>309400</v>
      </c>
      <c r="AU31" s="10">
        <f>GEOMEAN(V31,Z31,AD31)</f>
        <v>266501.29659675155</v>
      </c>
      <c r="AV31" s="10">
        <f>HARMEAN(V31,Z31,AD31)</f>
        <v>258698.32258064515</v>
      </c>
      <c r="AW31" s="10">
        <f t="shared" si="33"/>
        <v>249900</v>
      </c>
      <c r="AX31" s="10">
        <f t="shared" si="34"/>
        <v>224549.16129032258</v>
      </c>
      <c r="AY31" s="10">
        <f>STDEVA(V31,Z31,AD31)</f>
        <v>72384.874110548815</v>
      </c>
      <c r="AZ31" s="26">
        <f t="shared" si="36"/>
        <v>0.26446793609992258</v>
      </c>
      <c r="BB31" s="66">
        <f>AR31</f>
        <v>190400</v>
      </c>
      <c r="BC31" s="67" t="str">
        <f>AR3</f>
        <v xml:space="preserve">MENOR VALOR </v>
      </c>
      <c r="BE31" s="10">
        <v>160000</v>
      </c>
      <c r="BF31" s="9">
        <f t="shared" si="37"/>
        <v>8159.9999999999991</v>
      </c>
      <c r="BG31" s="10">
        <f t="shared" si="38"/>
        <v>168160</v>
      </c>
      <c r="BI31" s="10">
        <f t="shared" si="0"/>
        <v>168160</v>
      </c>
      <c r="BJ31" s="10">
        <f t="shared" si="1"/>
        <v>226620</v>
      </c>
      <c r="BK31" s="10">
        <f t="shared" si="2"/>
        <v>190400</v>
      </c>
      <c r="BL31" s="10">
        <f t="shared" si="3"/>
        <v>217487.07682550157</v>
      </c>
      <c r="BM31" s="10">
        <f t="shared" si="4"/>
        <v>209626.40352805759</v>
      </c>
      <c r="BN31" s="10">
        <f t="shared" si="39"/>
        <v>179280</v>
      </c>
      <c r="BO31" s="10">
        <f t="shared" si="40"/>
        <v>188893.20176402881</v>
      </c>
      <c r="BP31" s="10">
        <f t="shared" si="5"/>
        <v>82745.883281284754</v>
      </c>
      <c r="BQ31" s="26">
        <f t="shared" si="41"/>
        <v>0.36513054135241707</v>
      </c>
      <c r="BS31" s="10">
        <f>BN31</f>
        <v>179280</v>
      </c>
      <c r="BT31" s="23"/>
    </row>
    <row r="32" spans="1:72" ht="47" customHeight="1" x14ac:dyDescent="0.35">
      <c r="A32" s="4">
        <v>27</v>
      </c>
      <c r="B32" s="50" t="s">
        <v>33</v>
      </c>
      <c r="C32" s="5" t="s">
        <v>34</v>
      </c>
      <c r="D32" s="1"/>
      <c r="E32" s="12">
        <v>226100</v>
      </c>
      <c r="F32" s="10">
        <v>59500</v>
      </c>
      <c r="G32" s="10">
        <f t="shared" si="6"/>
        <v>3094</v>
      </c>
      <c r="H32" s="10">
        <f t="shared" si="7"/>
        <v>62594</v>
      </c>
      <c r="I32" s="10">
        <f t="shared" si="8"/>
        <v>3192.2939999999999</v>
      </c>
      <c r="J32" s="32">
        <f t="shared" si="9"/>
        <v>65786.293999999994</v>
      </c>
      <c r="L32" s="10">
        <v>218174</v>
      </c>
      <c r="M32" s="10">
        <v>213896</v>
      </c>
      <c r="N32" s="26">
        <f t="shared" si="10"/>
        <v>1.9608202627260811E-2</v>
      </c>
      <c r="O32" s="10">
        <v>154210.85999999999</v>
      </c>
      <c r="P32" s="26">
        <f t="shared" si="11"/>
        <v>0.2931748971004795</v>
      </c>
      <c r="Q32" s="10">
        <f t="shared" si="12"/>
        <v>7864.7538599999989</v>
      </c>
      <c r="R32" s="32">
        <f t="shared" si="43"/>
        <v>162075.61385999998</v>
      </c>
      <c r="T32" s="10">
        <v>430000</v>
      </c>
      <c r="U32" s="10">
        <f t="shared" si="13"/>
        <v>81700</v>
      </c>
      <c r="V32" s="30">
        <f t="shared" si="14"/>
        <v>511700</v>
      </c>
      <c r="X32" s="10">
        <v>750000</v>
      </c>
      <c r="Y32" s="10">
        <f t="shared" si="15"/>
        <v>142500</v>
      </c>
      <c r="Z32" s="31">
        <f t="shared" si="16"/>
        <v>892500</v>
      </c>
      <c r="AB32" s="10">
        <v>400000</v>
      </c>
      <c r="AC32" s="10">
        <f t="shared" si="17"/>
        <v>76000</v>
      </c>
      <c r="AD32" s="64">
        <f t="shared" si="18"/>
        <v>476000</v>
      </c>
      <c r="AF32" s="10">
        <f t="shared" si="47"/>
        <v>65786.293999999994</v>
      </c>
      <c r="AG32" s="10">
        <f t="shared" si="48"/>
        <v>486496.5735</v>
      </c>
      <c r="AH32" s="10">
        <f t="shared" si="49"/>
        <v>493850</v>
      </c>
      <c r="AI32" s="10">
        <f t="shared" si="50"/>
        <v>345813.15011296992</v>
      </c>
      <c r="AJ32" s="10">
        <f t="shared" si="51"/>
        <v>196306.55821076236</v>
      </c>
      <c r="AK32" s="10">
        <f t="shared" si="52"/>
        <v>279818.147</v>
      </c>
      <c r="AL32" s="10">
        <f t="shared" si="53"/>
        <v>131046.42610538118</v>
      </c>
      <c r="AM32" s="10">
        <f t="shared" si="54"/>
        <v>337925.68826557649</v>
      </c>
      <c r="AN32" s="26">
        <f t="shared" si="55"/>
        <v>0.69461062353315117</v>
      </c>
      <c r="AP32" s="9">
        <f>AJ32</f>
        <v>196306.55821076236</v>
      </c>
      <c r="AR32" s="10">
        <f t="shared" si="28"/>
        <v>162075.61385999998</v>
      </c>
      <c r="AS32" s="10">
        <f t="shared" si="29"/>
        <v>510568.90346499998</v>
      </c>
      <c r="AT32" s="10">
        <f t="shared" si="30"/>
        <v>493850</v>
      </c>
      <c r="AU32" s="10">
        <f t="shared" si="31"/>
        <v>433248.49964409973</v>
      </c>
      <c r="AV32" s="10">
        <f t="shared" si="32"/>
        <v>352562.12264381378</v>
      </c>
      <c r="AW32" s="10">
        <f t="shared" si="33"/>
        <v>327962.80692999996</v>
      </c>
      <c r="AX32" s="10">
        <f t="shared" si="34"/>
        <v>257318.86825190688</v>
      </c>
      <c r="AY32" s="10">
        <f t="shared" si="35"/>
        <v>299173.98720827192</v>
      </c>
      <c r="AZ32" s="26">
        <f t="shared" si="36"/>
        <v>0.58596202232042238</v>
      </c>
      <c r="BB32" s="66">
        <f>AX32</f>
        <v>257318.86825190688</v>
      </c>
      <c r="BC32" s="68" t="str">
        <f>AX3</f>
        <v>PROMEDIO ENTRE MENOR VALOR Y  MEDIA ARMONICA</v>
      </c>
      <c r="BD32" s="37"/>
      <c r="BE32" s="10">
        <v>218174</v>
      </c>
      <c r="BF32" s="9">
        <f t="shared" si="37"/>
        <v>11126.874</v>
      </c>
      <c r="BG32" s="10">
        <f t="shared" si="38"/>
        <v>229300.87400000001</v>
      </c>
      <c r="BI32" s="10">
        <f t="shared" si="0"/>
        <v>229300.87400000001</v>
      </c>
      <c r="BJ32" s="10">
        <f t="shared" si="1"/>
        <v>544500.29133333336</v>
      </c>
      <c r="BK32" s="10">
        <f t="shared" si="2"/>
        <v>511700</v>
      </c>
      <c r="BL32" s="10">
        <f t="shared" si="3"/>
        <v>471349.57223364728</v>
      </c>
      <c r="BM32" s="10">
        <f t="shared" si="4"/>
        <v>403453.52811474825</v>
      </c>
      <c r="BN32" s="10">
        <f t="shared" si="39"/>
        <v>370500.43700000003</v>
      </c>
      <c r="BO32" s="10">
        <f t="shared" si="40"/>
        <v>316377.20105737413</v>
      </c>
      <c r="BP32" s="10">
        <f t="shared" si="5"/>
        <v>332814.00889303704</v>
      </c>
      <c r="BQ32" s="26">
        <f t="shared" si="41"/>
        <v>0.61122833943406329</v>
      </c>
      <c r="BS32" s="10">
        <f>BK32</f>
        <v>511700</v>
      </c>
      <c r="BT32" s="23"/>
    </row>
    <row r="33" spans="1:72" ht="29" x14ac:dyDescent="0.35">
      <c r="A33" s="4">
        <v>28</v>
      </c>
      <c r="B33" s="50"/>
      <c r="C33" s="5" t="s">
        <v>35</v>
      </c>
      <c r="D33" s="1"/>
      <c r="E33" s="12"/>
      <c r="F33" s="10"/>
      <c r="G33" s="10">
        <f t="shared" si="6"/>
        <v>0</v>
      </c>
      <c r="H33" s="10">
        <f t="shared" si="7"/>
        <v>0</v>
      </c>
      <c r="I33" s="10">
        <f t="shared" si="8"/>
        <v>0</v>
      </c>
      <c r="J33" s="32">
        <f t="shared" si="9"/>
        <v>0</v>
      </c>
      <c r="L33" s="10"/>
      <c r="M33" s="10"/>
      <c r="N33" s="26" t="e">
        <f t="shared" si="10"/>
        <v>#DIV/0!</v>
      </c>
      <c r="O33" s="10"/>
      <c r="P33" s="26" t="e">
        <f t="shared" si="11"/>
        <v>#DIV/0!</v>
      </c>
      <c r="Q33" s="10">
        <f t="shared" si="12"/>
        <v>0</v>
      </c>
      <c r="R33" s="32">
        <f t="shared" si="43"/>
        <v>0</v>
      </c>
      <c r="T33" s="10">
        <v>530000</v>
      </c>
      <c r="U33" s="10">
        <f t="shared" si="13"/>
        <v>100700</v>
      </c>
      <c r="V33" s="30">
        <f t="shared" si="14"/>
        <v>630700</v>
      </c>
      <c r="X33" s="10">
        <v>280000</v>
      </c>
      <c r="Y33" s="10">
        <f t="shared" si="15"/>
        <v>53200</v>
      </c>
      <c r="Z33" s="31">
        <f t="shared" si="16"/>
        <v>333200</v>
      </c>
      <c r="AB33" s="10">
        <v>500000</v>
      </c>
      <c r="AC33" s="10">
        <f t="shared" si="17"/>
        <v>95000</v>
      </c>
      <c r="AD33" s="64">
        <f t="shared" si="18"/>
        <v>595000</v>
      </c>
      <c r="AF33" s="10"/>
      <c r="AG33" s="10"/>
      <c r="AH33" s="10"/>
      <c r="AI33" s="10"/>
      <c r="AJ33" s="10"/>
      <c r="AK33" s="10"/>
      <c r="AL33" s="10"/>
      <c r="AM33" s="10"/>
      <c r="AN33" s="26"/>
      <c r="AP33" s="35"/>
      <c r="AR33" s="10">
        <f>MIN(V33,Z33,AD33)</f>
        <v>333200</v>
      </c>
      <c r="AS33" s="10">
        <f>AVERAGE(V33,Z33,AD33)</f>
        <v>519633.33333333331</v>
      </c>
      <c r="AT33" s="10">
        <f>MEDIAN(V33,Z33,AD33)</f>
        <v>595000</v>
      </c>
      <c r="AU33" s="10">
        <f>GEOMEAN(V33,Z33,AD33)</f>
        <v>500051.72504885407</v>
      </c>
      <c r="AV33" s="10">
        <f>HARMEAN(V33,Z33,AD33)</f>
        <v>478666.4257318395</v>
      </c>
      <c r="AW33" s="10">
        <f t="shared" si="33"/>
        <v>464100</v>
      </c>
      <c r="AX33" s="10">
        <f t="shared" si="34"/>
        <v>405933.21286591975</v>
      </c>
      <c r="AY33" s="10">
        <f>STDEVA(V33,Z33,AD33)</f>
        <v>162439.72215358322</v>
      </c>
      <c r="AZ33" s="26">
        <f t="shared" si="36"/>
        <v>0.31260450731974448</v>
      </c>
      <c r="BB33" s="66">
        <f>AX33</f>
        <v>405933.21286591975</v>
      </c>
      <c r="BC33" s="69" t="str">
        <f>AX3</f>
        <v>PROMEDIO ENTRE MENOR VALOR Y  MEDIA ARMONICA</v>
      </c>
      <c r="BD33" s="38"/>
      <c r="BE33" s="10"/>
      <c r="BF33" s="9">
        <f t="shared" si="37"/>
        <v>0</v>
      </c>
      <c r="BG33" s="10">
        <f t="shared" si="38"/>
        <v>0</v>
      </c>
      <c r="BI33" s="10"/>
      <c r="BJ33" s="10"/>
      <c r="BK33" s="10"/>
      <c r="BL33" s="10"/>
      <c r="BM33" s="10"/>
      <c r="BN33" s="10"/>
      <c r="BO33" s="10"/>
      <c r="BP33" s="10"/>
      <c r="BQ33" s="26"/>
      <c r="BS33" s="11"/>
      <c r="BT33" s="23"/>
    </row>
    <row r="34" spans="1:72" ht="29" x14ac:dyDescent="0.35">
      <c r="A34" s="4">
        <v>29</v>
      </c>
      <c r="B34" s="50"/>
      <c r="C34" s="5" t="s">
        <v>36</v>
      </c>
      <c r="D34" s="1"/>
      <c r="E34" s="12"/>
      <c r="F34" s="10"/>
      <c r="G34" s="10">
        <f t="shared" si="6"/>
        <v>0</v>
      </c>
      <c r="H34" s="10">
        <f t="shared" si="7"/>
        <v>0</v>
      </c>
      <c r="I34" s="10">
        <f t="shared" si="8"/>
        <v>0</v>
      </c>
      <c r="J34" s="32">
        <f t="shared" si="9"/>
        <v>0</v>
      </c>
      <c r="L34" s="10"/>
      <c r="M34" s="10"/>
      <c r="N34" s="26" t="e">
        <f t="shared" si="10"/>
        <v>#DIV/0!</v>
      </c>
      <c r="O34" s="10"/>
      <c r="P34" s="26" t="e">
        <f t="shared" si="11"/>
        <v>#DIV/0!</v>
      </c>
      <c r="Q34" s="10">
        <f t="shared" si="12"/>
        <v>0</v>
      </c>
      <c r="R34" s="32">
        <f t="shared" si="43"/>
        <v>0</v>
      </c>
      <c r="T34" s="10">
        <v>530000</v>
      </c>
      <c r="U34" s="10">
        <f t="shared" si="13"/>
        <v>100700</v>
      </c>
      <c r="V34" s="30">
        <f t="shared" si="14"/>
        <v>630700</v>
      </c>
      <c r="X34" s="10">
        <v>200000</v>
      </c>
      <c r="Y34" s="10">
        <f t="shared" si="15"/>
        <v>38000</v>
      </c>
      <c r="Z34" s="31">
        <f t="shared" si="16"/>
        <v>238000</v>
      </c>
      <c r="AB34" s="10">
        <v>500000</v>
      </c>
      <c r="AC34" s="10">
        <f t="shared" si="17"/>
        <v>95000</v>
      </c>
      <c r="AD34" s="64">
        <f t="shared" si="18"/>
        <v>595000</v>
      </c>
      <c r="AF34" s="10"/>
      <c r="AG34" s="10"/>
      <c r="AH34" s="10"/>
      <c r="AI34" s="10"/>
      <c r="AJ34" s="10"/>
      <c r="AK34" s="10"/>
      <c r="AL34" s="10"/>
      <c r="AM34" s="10"/>
      <c r="AN34" s="26"/>
      <c r="AP34" s="35"/>
      <c r="AR34" s="10">
        <f>MIN(V34,Z34,AD34)</f>
        <v>238000</v>
      </c>
      <c r="AS34" s="10">
        <f>AVERAGE(V34,Z34,AD34)</f>
        <v>487900</v>
      </c>
      <c r="AT34" s="10">
        <f>MEDIAN(V34,Z34,AD34)</f>
        <v>595000</v>
      </c>
      <c r="AU34" s="10">
        <f>GEOMEAN(V34,Z34,AD34)</f>
        <v>446998.00475230755</v>
      </c>
      <c r="AV34" s="10">
        <f>HARMEAN(V34,Z34,AD34)</f>
        <v>401719.74522292992</v>
      </c>
      <c r="AW34" s="10">
        <f t="shared" si="33"/>
        <v>416500</v>
      </c>
      <c r="AX34" s="10">
        <f t="shared" si="34"/>
        <v>319859.87261146493</v>
      </c>
      <c r="AY34" s="10">
        <f>STDEVA(V34,Z34,AD34)</f>
        <v>217154.62233164645</v>
      </c>
      <c r="AZ34" s="26">
        <f t="shared" si="36"/>
        <v>0.44508018514377218</v>
      </c>
      <c r="BB34" s="66">
        <f>AX34</f>
        <v>319859.87261146493</v>
      </c>
      <c r="BC34" s="68" t="str">
        <f>AX3</f>
        <v>PROMEDIO ENTRE MENOR VALOR Y  MEDIA ARMONICA</v>
      </c>
      <c r="BD34" s="37"/>
      <c r="BE34" s="10"/>
      <c r="BF34" s="9">
        <f t="shared" si="37"/>
        <v>0</v>
      </c>
      <c r="BG34" s="10">
        <f t="shared" si="38"/>
        <v>0</v>
      </c>
      <c r="BI34" s="10">
        <f t="shared" ref="BI34:BI62" si="56">MIN(BG34,V34,Z34)</f>
        <v>0</v>
      </c>
      <c r="BJ34" s="10"/>
      <c r="BK34" s="10"/>
      <c r="BL34" s="10"/>
      <c r="BM34" s="10"/>
      <c r="BN34" s="10"/>
      <c r="BO34" s="10"/>
      <c r="BP34" s="10"/>
      <c r="BQ34" s="26"/>
      <c r="BS34" s="11"/>
      <c r="BT34" s="23"/>
    </row>
    <row r="35" spans="1:72" ht="29" x14ac:dyDescent="0.35">
      <c r="A35" s="4">
        <v>30</v>
      </c>
      <c r="B35" s="50"/>
      <c r="C35" s="5" t="s">
        <v>37</v>
      </c>
      <c r="D35" s="1"/>
      <c r="E35" s="12">
        <v>226100</v>
      </c>
      <c r="F35" s="10">
        <v>71400</v>
      </c>
      <c r="G35" s="10">
        <f t="shared" si="6"/>
        <v>3712.7999999999997</v>
      </c>
      <c r="H35" s="10">
        <f t="shared" si="7"/>
        <v>75112.800000000003</v>
      </c>
      <c r="I35" s="10">
        <f t="shared" si="8"/>
        <v>3830.7527999999998</v>
      </c>
      <c r="J35" s="32">
        <f t="shared" si="9"/>
        <v>78943.552800000005</v>
      </c>
      <c r="L35" s="10">
        <v>235000</v>
      </c>
      <c r="M35" s="10">
        <v>230392</v>
      </c>
      <c r="N35" s="26">
        <f t="shared" si="10"/>
        <v>1.9608510638297872E-2</v>
      </c>
      <c r="O35" s="10">
        <v>166130.54</v>
      </c>
      <c r="P35" s="26">
        <f t="shared" si="11"/>
        <v>0.29306153191489359</v>
      </c>
      <c r="Q35" s="10">
        <f t="shared" si="12"/>
        <v>8472.6575400000002</v>
      </c>
      <c r="R35" s="32">
        <f t="shared" si="43"/>
        <v>174603.19754000002</v>
      </c>
      <c r="T35" s="10">
        <v>530000</v>
      </c>
      <c r="U35" s="10">
        <f t="shared" si="13"/>
        <v>100700</v>
      </c>
      <c r="V35" s="30">
        <f t="shared" si="14"/>
        <v>630700</v>
      </c>
      <c r="X35" s="10">
        <v>320000</v>
      </c>
      <c r="Y35" s="10">
        <f t="shared" si="15"/>
        <v>60800</v>
      </c>
      <c r="Z35" s="31">
        <f t="shared" si="16"/>
        <v>380800</v>
      </c>
      <c r="AB35" s="10">
        <v>500000</v>
      </c>
      <c r="AC35" s="10">
        <f t="shared" si="17"/>
        <v>95000</v>
      </c>
      <c r="AD35" s="64">
        <f t="shared" si="18"/>
        <v>595000</v>
      </c>
      <c r="AF35" s="10">
        <f t="shared" si="47"/>
        <v>78943.552800000005</v>
      </c>
      <c r="AG35" s="10">
        <f t="shared" si="48"/>
        <v>421360.88819999999</v>
      </c>
      <c r="AH35" s="10">
        <f t="shared" si="49"/>
        <v>487900</v>
      </c>
      <c r="AI35" s="10">
        <f t="shared" si="50"/>
        <v>325902.99457151169</v>
      </c>
      <c r="AJ35" s="10">
        <f t="shared" si="51"/>
        <v>215522.56607727616</v>
      </c>
      <c r="AK35" s="10">
        <f t="shared" si="52"/>
        <v>283421.77639999997</v>
      </c>
      <c r="AL35" s="10">
        <f t="shared" si="53"/>
        <v>147233.0594386381</v>
      </c>
      <c r="AM35" s="10">
        <f t="shared" si="54"/>
        <v>253553.55917433224</v>
      </c>
      <c r="AN35" s="26">
        <f t="shared" si="55"/>
        <v>0.60174915677978735</v>
      </c>
      <c r="AP35" s="9">
        <f>AL35</f>
        <v>147233.0594386381</v>
      </c>
      <c r="AR35" s="10">
        <f t="shared" si="28"/>
        <v>174603.19754000002</v>
      </c>
      <c r="AS35" s="10">
        <f t="shared" si="29"/>
        <v>445275.79938500002</v>
      </c>
      <c r="AT35" s="10">
        <f t="shared" si="30"/>
        <v>487900</v>
      </c>
      <c r="AU35" s="10">
        <f t="shared" si="31"/>
        <v>397440.60228765267</v>
      </c>
      <c r="AV35" s="10">
        <f t="shared" si="32"/>
        <v>344247.86863218795</v>
      </c>
      <c r="AW35" s="10">
        <f t="shared" si="33"/>
        <v>331251.59877000004</v>
      </c>
      <c r="AX35" s="10">
        <f t="shared" si="34"/>
        <v>259425.53308609399</v>
      </c>
      <c r="AY35" s="10">
        <f t="shared" si="35"/>
        <v>211518.52284483987</v>
      </c>
      <c r="AZ35" s="26">
        <f t="shared" si="36"/>
        <v>0.47502811322102423</v>
      </c>
      <c r="BB35" s="66">
        <f>AX35</f>
        <v>259425.53308609399</v>
      </c>
      <c r="BC35" s="68" t="str">
        <f>AX3</f>
        <v>PROMEDIO ENTRE MENOR VALOR Y  MEDIA ARMONICA</v>
      </c>
      <c r="BD35" s="37"/>
      <c r="BE35" s="10">
        <v>235000</v>
      </c>
      <c r="BF35" s="9">
        <f t="shared" si="37"/>
        <v>11985</v>
      </c>
      <c r="BG35" s="10">
        <f t="shared" si="38"/>
        <v>246985</v>
      </c>
      <c r="BI35" s="10">
        <f t="shared" si="56"/>
        <v>246985</v>
      </c>
      <c r="BJ35" s="10">
        <f t="shared" ref="BJ35:BJ62" si="57">AVERAGE(BG35,V35,Z35)</f>
        <v>419495</v>
      </c>
      <c r="BK35" s="10">
        <f t="shared" ref="BK35:BK62" si="58">MEDIAN(BG35,V35,Z35)</f>
        <v>380800</v>
      </c>
      <c r="BL35" s="10">
        <f t="shared" ref="BL35:BL62" si="59">GEOMEAN(BG35,V35,Z35)</f>
        <v>389998.96068449749</v>
      </c>
      <c r="BM35" s="10">
        <f t="shared" ref="BM35:BM62" si="60">HARMEAN(BG35,V35,Z35)</f>
        <v>363177.69561851677</v>
      </c>
      <c r="BN35" s="10">
        <f t="shared" si="39"/>
        <v>313892.5</v>
      </c>
      <c r="BO35" s="10">
        <f t="shared" si="40"/>
        <v>305081.34780925838</v>
      </c>
      <c r="BP35" s="10">
        <f t="shared" ref="BP35:BP62" si="61">STDEVA(BG35,V35,Z35)</f>
        <v>194762.10507950463</v>
      </c>
      <c r="BQ35" s="26">
        <f t="shared" si="41"/>
        <v>0.46427753627457929</v>
      </c>
      <c r="BS35" s="10">
        <f>BL35</f>
        <v>389998.96068449749</v>
      </c>
      <c r="BT35" s="23"/>
    </row>
    <row r="36" spans="1:72" ht="29" x14ac:dyDescent="0.35">
      <c r="A36" s="4">
        <v>31</v>
      </c>
      <c r="B36" s="50"/>
      <c r="C36" s="5" t="s">
        <v>38</v>
      </c>
      <c r="D36" s="1"/>
      <c r="E36" s="12">
        <v>428400</v>
      </c>
      <c r="F36" s="10">
        <v>77350</v>
      </c>
      <c r="G36" s="10">
        <f t="shared" si="6"/>
        <v>4022.2</v>
      </c>
      <c r="H36" s="10">
        <f t="shared" si="7"/>
        <v>81372.2</v>
      </c>
      <c r="I36" s="10">
        <f t="shared" si="8"/>
        <v>4149.9821999999995</v>
      </c>
      <c r="J36" s="32">
        <f t="shared" si="9"/>
        <v>85522.182199999996</v>
      </c>
      <c r="L36" s="10">
        <v>309123</v>
      </c>
      <c r="M36" s="10">
        <v>303062</v>
      </c>
      <c r="N36" s="26">
        <f t="shared" si="10"/>
        <v>1.9607081970607169E-2</v>
      </c>
      <c r="O36" s="10">
        <v>218279.14</v>
      </c>
      <c r="P36" s="26">
        <f t="shared" si="11"/>
        <v>0.29387609462899877</v>
      </c>
      <c r="Q36" s="10">
        <f t="shared" si="12"/>
        <v>11132.236140000001</v>
      </c>
      <c r="R36" s="32">
        <f t="shared" si="43"/>
        <v>229411.37614000001</v>
      </c>
      <c r="T36" s="10">
        <v>530000</v>
      </c>
      <c r="U36" s="10">
        <f t="shared" si="13"/>
        <v>100700</v>
      </c>
      <c r="V36" s="30">
        <f t="shared" si="14"/>
        <v>630700</v>
      </c>
      <c r="X36" s="10">
        <v>250000</v>
      </c>
      <c r="Y36" s="10">
        <f t="shared" si="15"/>
        <v>47500</v>
      </c>
      <c r="Z36" s="31">
        <f t="shared" si="16"/>
        <v>297500</v>
      </c>
      <c r="AB36" s="10">
        <v>500000</v>
      </c>
      <c r="AC36" s="10">
        <f t="shared" si="17"/>
        <v>95000</v>
      </c>
      <c r="AD36" s="64">
        <f t="shared" si="18"/>
        <v>595000</v>
      </c>
      <c r="AF36" s="10">
        <f t="shared" si="47"/>
        <v>85522.182199999996</v>
      </c>
      <c r="AG36" s="10">
        <f t="shared" si="48"/>
        <v>402180.54555000004</v>
      </c>
      <c r="AH36" s="10">
        <f t="shared" si="49"/>
        <v>446250</v>
      </c>
      <c r="AI36" s="10">
        <f t="shared" si="50"/>
        <v>312590.93906714756</v>
      </c>
      <c r="AJ36" s="10">
        <f t="shared" si="51"/>
        <v>218335.49255515879</v>
      </c>
      <c r="AK36" s="10">
        <f t="shared" si="52"/>
        <v>265886.09110000002</v>
      </c>
      <c r="AL36" s="10">
        <f t="shared" si="53"/>
        <v>151928.83737757939</v>
      </c>
      <c r="AM36" s="10">
        <f t="shared" si="54"/>
        <v>258605.8898353937</v>
      </c>
      <c r="AN36" s="26">
        <f t="shared" si="55"/>
        <v>0.64300944612260769</v>
      </c>
      <c r="AP36" s="9">
        <f>AJ36</f>
        <v>218335.49255515879</v>
      </c>
      <c r="AR36" s="10">
        <f t="shared" si="28"/>
        <v>229411.37614000001</v>
      </c>
      <c r="AS36" s="10">
        <f t="shared" si="29"/>
        <v>438152.84403500002</v>
      </c>
      <c r="AT36" s="10">
        <f t="shared" si="30"/>
        <v>446250</v>
      </c>
      <c r="AU36" s="10">
        <f t="shared" si="31"/>
        <v>400046.45770572528</v>
      </c>
      <c r="AV36" s="10">
        <f t="shared" si="32"/>
        <v>364081.91964101151</v>
      </c>
      <c r="AW36" s="10">
        <f t="shared" si="33"/>
        <v>337830.68807000003</v>
      </c>
      <c r="AX36" s="10">
        <f t="shared" si="34"/>
        <v>296746.64789050573</v>
      </c>
      <c r="AY36" s="10">
        <f t="shared" si="35"/>
        <v>204149.99433309838</v>
      </c>
      <c r="AZ36" s="26">
        <f t="shared" si="36"/>
        <v>0.46593328586677096</v>
      </c>
      <c r="BB36" s="66">
        <f>AX36</f>
        <v>296746.64789050573</v>
      </c>
      <c r="BC36" s="67" t="str">
        <f>AW3</f>
        <v>PROMEDIO ENTRE MENOR VALOR Y  MEDIANA</v>
      </c>
      <c r="BD36" s="36"/>
      <c r="BE36" s="10">
        <v>309123</v>
      </c>
      <c r="BF36" s="9">
        <f t="shared" si="37"/>
        <v>15765.272999999999</v>
      </c>
      <c r="BG36" s="10">
        <f t="shared" si="38"/>
        <v>324888.27299999999</v>
      </c>
      <c r="BI36" s="10">
        <f t="shared" si="56"/>
        <v>297500</v>
      </c>
      <c r="BJ36" s="10">
        <f t="shared" si="57"/>
        <v>417696.09100000001</v>
      </c>
      <c r="BK36" s="10">
        <f t="shared" si="58"/>
        <v>324888.27299999999</v>
      </c>
      <c r="BL36" s="10">
        <f t="shared" si="59"/>
        <v>393563.31700369931</v>
      </c>
      <c r="BM36" s="10">
        <f t="shared" si="60"/>
        <v>373838.0354387539</v>
      </c>
      <c r="BN36" s="10">
        <f t="shared" si="39"/>
        <v>311194.13650000002</v>
      </c>
      <c r="BO36" s="10">
        <f t="shared" si="40"/>
        <v>335669.01771937695</v>
      </c>
      <c r="BP36" s="10">
        <f t="shared" si="61"/>
        <v>184974.39907036009</v>
      </c>
      <c r="BQ36" s="26">
        <f t="shared" si="41"/>
        <v>0.44284445810233852</v>
      </c>
      <c r="BS36" s="10">
        <f t="shared" ref="BS36:BS39" si="62">BL36</f>
        <v>393563.31700369931</v>
      </c>
      <c r="BT36" s="23"/>
    </row>
    <row r="37" spans="1:72" ht="29" x14ac:dyDescent="0.35">
      <c r="A37" s="4">
        <v>32</v>
      </c>
      <c r="B37" s="50"/>
      <c r="C37" s="5" t="s">
        <v>39</v>
      </c>
      <c r="D37" s="1"/>
      <c r="E37" s="12">
        <v>166600</v>
      </c>
      <c r="F37" s="10">
        <v>47600</v>
      </c>
      <c r="G37" s="10">
        <f t="shared" si="6"/>
        <v>2475.1999999999998</v>
      </c>
      <c r="H37" s="10">
        <f t="shared" si="7"/>
        <v>50075.199999999997</v>
      </c>
      <c r="I37" s="10">
        <f t="shared" si="8"/>
        <v>2553.8351999999995</v>
      </c>
      <c r="J37" s="32">
        <f t="shared" si="9"/>
        <v>52629.035199999998</v>
      </c>
      <c r="L37" s="10">
        <v>309123</v>
      </c>
      <c r="M37" s="10">
        <v>303062</v>
      </c>
      <c r="N37" s="26">
        <f t="shared" si="10"/>
        <v>1.9607081970607169E-2</v>
      </c>
      <c r="O37" s="10">
        <v>218279.14</v>
      </c>
      <c r="P37" s="26">
        <f t="shared" si="11"/>
        <v>0.29387609462899877</v>
      </c>
      <c r="Q37" s="10">
        <f t="shared" si="12"/>
        <v>11132.236140000001</v>
      </c>
      <c r="R37" s="32">
        <f t="shared" si="43"/>
        <v>229411.37614000001</v>
      </c>
      <c r="T37" s="10">
        <v>530000</v>
      </c>
      <c r="U37" s="10">
        <f t="shared" si="13"/>
        <v>100700</v>
      </c>
      <c r="V37" s="30">
        <f t="shared" si="14"/>
        <v>630700</v>
      </c>
      <c r="X37" s="10">
        <v>200000</v>
      </c>
      <c r="Y37" s="10">
        <f t="shared" si="15"/>
        <v>38000</v>
      </c>
      <c r="Z37" s="31">
        <f t="shared" si="16"/>
        <v>238000</v>
      </c>
      <c r="AB37" s="10">
        <v>500000</v>
      </c>
      <c r="AC37" s="10">
        <f t="shared" si="17"/>
        <v>95000</v>
      </c>
      <c r="AD37" s="64">
        <f t="shared" si="18"/>
        <v>595000</v>
      </c>
      <c r="AF37" s="10">
        <f t="shared" si="47"/>
        <v>52629.035199999998</v>
      </c>
      <c r="AG37" s="10">
        <f t="shared" si="48"/>
        <v>379082.25880000001</v>
      </c>
      <c r="AH37" s="10">
        <f t="shared" si="49"/>
        <v>416500</v>
      </c>
      <c r="AI37" s="10">
        <f t="shared" si="50"/>
        <v>261839.72765791704</v>
      </c>
      <c r="AJ37" s="10">
        <f t="shared" si="51"/>
        <v>151121.25650915143</v>
      </c>
      <c r="AK37" s="10">
        <f t="shared" si="52"/>
        <v>234564.51759999999</v>
      </c>
      <c r="AL37" s="10">
        <f t="shared" si="53"/>
        <v>101875.14585457571</v>
      </c>
      <c r="AM37" s="10">
        <f t="shared" si="54"/>
        <v>280718.04929409269</v>
      </c>
      <c r="AN37" s="26">
        <f t="shared" si="55"/>
        <v>0.7405201451070722</v>
      </c>
      <c r="AP37" s="9">
        <v>0</v>
      </c>
      <c r="AR37" s="10">
        <f t="shared" si="28"/>
        <v>229411.37614000001</v>
      </c>
      <c r="AS37" s="10">
        <f t="shared" si="29"/>
        <v>423277.84403500002</v>
      </c>
      <c r="AT37" s="10">
        <f t="shared" si="30"/>
        <v>416500</v>
      </c>
      <c r="AU37" s="10">
        <f t="shared" si="31"/>
        <v>378340.58058663353</v>
      </c>
      <c r="AV37" s="10">
        <f t="shared" si="32"/>
        <v>338212.76955943543</v>
      </c>
      <c r="AW37" s="10">
        <f t="shared" si="33"/>
        <v>322955.68807000003</v>
      </c>
      <c r="AX37" s="10">
        <f t="shared" si="34"/>
        <v>283812.07284971769</v>
      </c>
      <c r="AY37" s="10">
        <f t="shared" si="35"/>
        <v>219411.74117685479</v>
      </c>
      <c r="AZ37" s="26">
        <f t="shared" si="36"/>
        <v>0.51836339716073598</v>
      </c>
      <c r="BB37" s="66">
        <f>AX37</f>
        <v>283812.07284971769</v>
      </c>
      <c r="BC37" s="67" t="str">
        <f>AX3</f>
        <v>PROMEDIO ENTRE MENOR VALOR Y  MEDIA ARMONICA</v>
      </c>
      <c r="BD37" s="36"/>
      <c r="BE37" s="10">
        <v>309123</v>
      </c>
      <c r="BF37" s="9">
        <f t="shared" si="37"/>
        <v>15765.272999999999</v>
      </c>
      <c r="BG37" s="10">
        <f t="shared" si="38"/>
        <v>324888.27299999999</v>
      </c>
      <c r="BI37" s="10">
        <f t="shared" si="56"/>
        <v>238000</v>
      </c>
      <c r="BJ37" s="10">
        <f t="shared" si="57"/>
        <v>397862.7576666667</v>
      </c>
      <c r="BK37" s="10">
        <f t="shared" si="58"/>
        <v>324888.27299999999</v>
      </c>
      <c r="BL37" s="10">
        <f t="shared" si="59"/>
        <v>365351.81950479542</v>
      </c>
      <c r="BM37" s="10">
        <f t="shared" si="60"/>
        <v>338401.77373508102</v>
      </c>
      <c r="BN37" s="10">
        <f t="shared" si="39"/>
        <v>281444.13650000002</v>
      </c>
      <c r="BO37" s="10">
        <f t="shared" si="40"/>
        <v>288200.88686754054</v>
      </c>
      <c r="BP37" s="10">
        <f t="shared" si="61"/>
        <v>206269.91796981482</v>
      </c>
      <c r="BQ37" s="26">
        <f t="shared" si="41"/>
        <v>0.51844490089879125</v>
      </c>
      <c r="BS37" s="10">
        <f t="shared" si="62"/>
        <v>365351.81950479542</v>
      </c>
      <c r="BT37" s="23"/>
    </row>
    <row r="38" spans="1:72" ht="29" x14ac:dyDescent="0.35">
      <c r="A38" s="4">
        <v>33</v>
      </c>
      <c r="B38" s="50"/>
      <c r="C38" s="5" t="s">
        <v>40</v>
      </c>
      <c r="D38" s="1"/>
      <c r="E38" s="12">
        <v>166600</v>
      </c>
      <c r="F38" s="10">
        <v>47600</v>
      </c>
      <c r="G38" s="10">
        <f t="shared" si="6"/>
        <v>2475.1999999999998</v>
      </c>
      <c r="H38" s="10">
        <f t="shared" si="7"/>
        <v>50075.199999999997</v>
      </c>
      <c r="I38" s="10">
        <f t="shared" si="8"/>
        <v>2553.8351999999995</v>
      </c>
      <c r="J38" s="32">
        <f t="shared" si="9"/>
        <v>52629.035199999998</v>
      </c>
      <c r="L38" s="10">
        <v>267708</v>
      </c>
      <c r="M38" s="10">
        <v>262459</v>
      </c>
      <c r="N38" s="26">
        <f t="shared" si="10"/>
        <v>1.9607183946688183E-2</v>
      </c>
      <c r="O38" s="10">
        <v>189224.92</v>
      </c>
      <c r="P38" s="26">
        <f t="shared" si="11"/>
        <v>0.29316673390410442</v>
      </c>
      <c r="Q38" s="10">
        <f t="shared" si="12"/>
        <v>9650.4709199999998</v>
      </c>
      <c r="R38" s="32">
        <f t="shared" si="43"/>
        <v>198875.39092000001</v>
      </c>
      <c r="T38" s="10">
        <v>530000</v>
      </c>
      <c r="U38" s="10">
        <f t="shared" si="13"/>
        <v>100700</v>
      </c>
      <c r="V38" s="30">
        <f t="shared" si="14"/>
        <v>630700</v>
      </c>
      <c r="X38" s="10">
        <v>200000</v>
      </c>
      <c r="Y38" s="10">
        <f t="shared" si="15"/>
        <v>38000</v>
      </c>
      <c r="Z38" s="31">
        <f t="shared" si="16"/>
        <v>238000</v>
      </c>
      <c r="AB38" s="10">
        <v>500000</v>
      </c>
      <c r="AC38" s="10">
        <f t="shared" si="17"/>
        <v>95000</v>
      </c>
      <c r="AD38" s="64">
        <f t="shared" si="18"/>
        <v>595000</v>
      </c>
      <c r="AF38" s="10">
        <f t="shared" si="47"/>
        <v>52629.035199999998</v>
      </c>
      <c r="AG38" s="10">
        <f t="shared" si="48"/>
        <v>379082.25880000001</v>
      </c>
      <c r="AH38" s="10">
        <f t="shared" si="49"/>
        <v>416500</v>
      </c>
      <c r="AI38" s="10">
        <f t="shared" si="50"/>
        <v>261839.72765791704</v>
      </c>
      <c r="AJ38" s="10">
        <f t="shared" si="51"/>
        <v>151121.25650915143</v>
      </c>
      <c r="AK38" s="10">
        <f t="shared" si="52"/>
        <v>234564.51759999999</v>
      </c>
      <c r="AL38" s="10">
        <f t="shared" si="53"/>
        <v>101875.14585457571</v>
      </c>
      <c r="AM38" s="10">
        <f t="shared" si="54"/>
        <v>280718.04929409269</v>
      </c>
      <c r="AN38" s="26">
        <f t="shared" si="55"/>
        <v>0.7405201451070722</v>
      </c>
      <c r="AP38" s="9">
        <f t="shared" ref="AP36:AP44" si="63">AH38</f>
        <v>416500</v>
      </c>
      <c r="AR38" s="10">
        <f t="shared" si="28"/>
        <v>198875.39092000001</v>
      </c>
      <c r="AS38" s="10">
        <f t="shared" si="29"/>
        <v>415643.84773000004</v>
      </c>
      <c r="AT38" s="10">
        <f t="shared" si="30"/>
        <v>416500</v>
      </c>
      <c r="AU38" s="10">
        <f t="shared" si="31"/>
        <v>365068.57450777298</v>
      </c>
      <c r="AV38" s="10">
        <f t="shared" si="32"/>
        <v>320098.15408634354</v>
      </c>
      <c r="AW38" s="10">
        <f t="shared" si="33"/>
        <v>307687.69546000002</v>
      </c>
      <c r="AX38" s="10">
        <f t="shared" si="34"/>
        <v>259486.77250317176</v>
      </c>
      <c r="AY38" s="10">
        <f t="shared" si="35"/>
        <v>228738.33557902277</v>
      </c>
      <c r="AZ38" s="26">
        <f t="shared" si="36"/>
        <v>0.55032291907664643</v>
      </c>
      <c r="BB38" s="66">
        <f>AX38</f>
        <v>259486.77250317176</v>
      </c>
      <c r="BC38" s="67" t="str">
        <f>AX3</f>
        <v>PROMEDIO ENTRE MENOR VALOR Y  MEDIA ARMONICA</v>
      </c>
      <c r="BD38" s="36"/>
      <c r="BE38" s="10">
        <v>267708</v>
      </c>
      <c r="BF38" s="9">
        <f t="shared" si="37"/>
        <v>13653.107999999998</v>
      </c>
      <c r="BG38" s="10">
        <f t="shared" si="38"/>
        <v>281361.10800000001</v>
      </c>
      <c r="BI38" s="10">
        <f t="shared" si="56"/>
        <v>238000</v>
      </c>
      <c r="BJ38" s="10">
        <f t="shared" si="57"/>
        <v>383353.70266666665</v>
      </c>
      <c r="BK38" s="10">
        <f t="shared" si="58"/>
        <v>281361.10800000001</v>
      </c>
      <c r="BL38" s="10">
        <f t="shared" si="59"/>
        <v>348247.45494428184</v>
      </c>
      <c r="BM38" s="10">
        <f t="shared" si="60"/>
        <v>321151.96664946363</v>
      </c>
      <c r="BN38" s="10">
        <f t="shared" si="39"/>
        <v>259680.554</v>
      </c>
      <c r="BO38" s="10">
        <f t="shared" si="40"/>
        <v>279575.98332473182</v>
      </c>
      <c r="BP38" s="10">
        <f t="shared" si="61"/>
        <v>215302.55345705774</v>
      </c>
      <c r="BQ38" s="26">
        <f t="shared" si="41"/>
        <v>0.56162899160587321</v>
      </c>
      <c r="BS38" s="10">
        <f t="shared" si="62"/>
        <v>348247.45494428184</v>
      </c>
      <c r="BT38" s="23"/>
    </row>
    <row r="39" spans="1:72" ht="29" x14ac:dyDescent="0.35">
      <c r="A39" s="4">
        <v>34</v>
      </c>
      <c r="B39" s="50"/>
      <c r="C39" s="5" t="s">
        <v>41</v>
      </c>
      <c r="D39" s="1"/>
      <c r="E39" s="12">
        <v>368900</v>
      </c>
      <c r="F39" s="10">
        <v>59500</v>
      </c>
      <c r="G39" s="10">
        <f t="shared" si="6"/>
        <v>3094</v>
      </c>
      <c r="H39" s="10">
        <f t="shared" si="7"/>
        <v>62594</v>
      </c>
      <c r="I39" s="10">
        <f t="shared" si="8"/>
        <v>3192.2939999999999</v>
      </c>
      <c r="J39" s="32">
        <f t="shared" si="9"/>
        <v>65786.293999999994</v>
      </c>
      <c r="L39" s="10">
        <v>283469</v>
      </c>
      <c r="M39" s="10">
        <v>277911</v>
      </c>
      <c r="N39" s="26">
        <f t="shared" si="10"/>
        <v>1.9607082255908053E-2</v>
      </c>
      <c r="O39" s="10">
        <v>200399.62</v>
      </c>
      <c r="P39" s="26">
        <f t="shared" si="11"/>
        <v>0.29304572986816901</v>
      </c>
      <c r="Q39" s="10">
        <f t="shared" si="12"/>
        <v>10220.38062</v>
      </c>
      <c r="R39" s="32">
        <f t="shared" si="43"/>
        <v>210620.00062000001</v>
      </c>
      <c r="T39" s="10">
        <v>530000</v>
      </c>
      <c r="U39" s="10">
        <f t="shared" si="13"/>
        <v>100700</v>
      </c>
      <c r="V39" s="30">
        <f t="shared" si="14"/>
        <v>630700</v>
      </c>
      <c r="X39" s="10">
        <v>230000</v>
      </c>
      <c r="Y39" s="10">
        <f t="shared" si="15"/>
        <v>43700</v>
      </c>
      <c r="Z39" s="31">
        <f t="shared" si="16"/>
        <v>273700</v>
      </c>
      <c r="AB39" s="10">
        <v>500000</v>
      </c>
      <c r="AC39" s="10">
        <f t="shared" si="17"/>
        <v>95000</v>
      </c>
      <c r="AD39" s="64">
        <f t="shared" si="18"/>
        <v>595000</v>
      </c>
      <c r="AF39" s="10">
        <f t="shared" si="47"/>
        <v>65786.293999999994</v>
      </c>
      <c r="AG39" s="10">
        <f t="shared" si="48"/>
        <v>391296.5735</v>
      </c>
      <c r="AH39" s="10">
        <f t="shared" si="49"/>
        <v>434350</v>
      </c>
      <c r="AI39" s="10">
        <f t="shared" si="50"/>
        <v>286706.47680294275</v>
      </c>
      <c r="AJ39" s="10">
        <f t="shared" si="51"/>
        <v>180827.0671656894</v>
      </c>
      <c r="AK39" s="10">
        <f t="shared" si="52"/>
        <v>250068.147</v>
      </c>
      <c r="AL39" s="10">
        <f t="shared" si="53"/>
        <v>123306.6805828447</v>
      </c>
      <c r="AM39" s="10">
        <f t="shared" si="54"/>
        <v>269935.16675113596</v>
      </c>
      <c r="AN39" s="26">
        <f t="shared" si="55"/>
        <v>0.68984802073953233</v>
      </c>
      <c r="AP39" s="9">
        <f t="shared" si="63"/>
        <v>434350</v>
      </c>
      <c r="AR39" s="10">
        <f t="shared" si="28"/>
        <v>210620.00062000001</v>
      </c>
      <c r="AS39" s="10">
        <f t="shared" si="29"/>
        <v>427505.00015500002</v>
      </c>
      <c r="AT39" s="10">
        <f t="shared" si="30"/>
        <v>434350</v>
      </c>
      <c r="AU39" s="10">
        <f t="shared" si="31"/>
        <v>383511.64102472179</v>
      </c>
      <c r="AV39" s="10">
        <f t="shared" si="32"/>
        <v>342825.75896168785</v>
      </c>
      <c r="AW39" s="10">
        <f t="shared" si="33"/>
        <v>322485.00031000003</v>
      </c>
      <c r="AX39" s="10">
        <f t="shared" si="34"/>
        <v>276722.87979084393</v>
      </c>
      <c r="AY39" s="10">
        <f t="shared" si="35"/>
        <v>216053.90070617612</v>
      </c>
      <c r="AZ39" s="26">
        <f t="shared" si="36"/>
        <v>0.5053833303185733</v>
      </c>
      <c r="BB39" s="66">
        <f>AX39</f>
        <v>276722.87979084393</v>
      </c>
      <c r="BC39" s="67" t="str">
        <f>AX3</f>
        <v>PROMEDIO ENTRE MENOR VALOR Y  MEDIA ARMONICA</v>
      </c>
      <c r="BD39" s="36"/>
      <c r="BE39" s="10">
        <v>283469</v>
      </c>
      <c r="BF39" s="9">
        <f t="shared" si="37"/>
        <v>14456.919</v>
      </c>
      <c r="BG39" s="10">
        <f t="shared" si="38"/>
        <v>297925.91899999999</v>
      </c>
      <c r="BI39" s="10">
        <f t="shared" si="56"/>
        <v>273700</v>
      </c>
      <c r="BJ39" s="10">
        <f t="shared" si="57"/>
        <v>400775.30633333331</v>
      </c>
      <c r="BK39" s="10">
        <f t="shared" si="58"/>
        <v>297925.91899999999</v>
      </c>
      <c r="BL39" s="10">
        <f t="shared" si="59"/>
        <v>371879.2719333471</v>
      </c>
      <c r="BM39" s="10">
        <f t="shared" si="60"/>
        <v>349011.13222868764</v>
      </c>
      <c r="BN39" s="10">
        <f t="shared" si="39"/>
        <v>285812.9595</v>
      </c>
      <c r="BO39" s="10">
        <f t="shared" si="40"/>
        <v>311355.56611434382</v>
      </c>
      <c r="BP39" s="10">
        <f t="shared" si="61"/>
        <v>199488.71485909063</v>
      </c>
      <c r="BQ39" s="26">
        <f t="shared" si="41"/>
        <v>0.49775700175791676</v>
      </c>
      <c r="BS39" s="10">
        <f t="shared" si="62"/>
        <v>371879.2719333471</v>
      </c>
      <c r="BT39" s="23"/>
    </row>
    <row r="40" spans="1:72" x14ac:dyDescent="0.35">
      <c r="A40" s="4">
        <v>35</v>
      </c>
      <c r="B40" s="50"/>
      <c r="C40" s="5" t="s">
        <v>42</v>
      </c>
      <c r="D40" s="1"/>
      <c r="E40" s="12">
        <v>107100</v>
      </c>
      <c r="F40" s="10">
        <v>41650</v>
      </c>
      <c r="G40" s="10">
        <f t="shared" si="6"/>
        <v>2165.7999999999997</v>
      </c>
      <c r="H40" s="10">
        <f t="shared" si="7"/>
        <v>43815.8</v>
      </c>
      <c r="I40" s="10">
        <f t="shared" si="8"/>
        <v>2234.6057999999998</v>
      </c>
      <c r="J40" s="32">
        <f t="shared" si="9"/>
        <v>46050.4058</v>
      </c>
      <c r="L40" s="10">
        <v>189404</v>
      </c>
      <c r="M40" s="10">
        <v>185690</v>
      </c>
      <c r="N40" s="26">
        <f t="shared" si="10"/>
        <v>1.9608878376380645E-2</v>
      </c>
      <c r="O40" s="10">
        <v>134096.4</v>
      </c>
      <c r="P40" s="26">
        <f t="shared" si="11"/>
        <v>0.29200861650229143</v>
      </c>
      <c r="Q40" s="10">
        <f t="shared" si="12"/>
        <v>6838.9163999999992</v>
      </c>
      <c r="R40" s="32">
        <f t="shared" si="43"/>
        <v>140935.31639999998</v>
      </c>
      <c r="T40" s="10">
        <v>530000</v>
      </c>
      <c r="U40" s="10">
        <f t="shared" si="13"/>
        <v>100700</v>
      </c>
      <c r="V40" s="30">
        <f t="shared" si="14"/>
        <v>630700</v>
      </c>
      <c r="X40" s="10">
        <v>180000</v>
      </c>
      <c r="Y40" s="10">
        <f t="shared" si="15"/>
        <v>34200</v>
      </c>
      <c r="Z40" s="31">
        <f t="shared" si="16"/>
        <v>214200</v>
      </c>
      <c r="AB40" s="10">
        <v>500000</v>
      </c>
      <c r="AC40" s="10">
        <f t="shared" si="17"/>
        <v>95000</v>
      </c>
      <c r="AD40" s="64">
        <f t="shared" si="18"/>
        <v>595000</v>
      </c>
      <c r="AF40" s="10">
        <f t="shared" si="47"/>
        <v>46050.4058</v>
      </c>
      <c r="AG40" s="10">
        <f t="shared" si="48"/>
        <v>371487.60144999996</v>
      </c>
      <c r="AH40" s="10">
        <f t="shared" si="49"/>
        <v>404600</v>
      </c>
      <c r="AI40" s="10">
        <f t="shared" si="50"/>
        <v>246659.68991778552</v>
      </c>
      <c r="AJ40" s="10">
        <f t="shared" si="51"/>
        <v>134906.88058691807</v>
      </c>
      <c r="AK40" s="10">
        <f t="shared" si="52"/>
        <v>225325.2029</v>
      </c>
      <c r="AL40" s="10">
        <f t="shared" si="53"/>
        <v>90478.643193459036</v>
      </c>
      <c r="AM40" s="10">
        <f t="shared" si="54"/>
        <v>287400.77577606309</v>
      </c>
      <c r="AN40" s="26">
        <f t="shared" si="55"/>
        <v>0.77364836579813967</v>
      </c>
      <c r="AP40" s="9">
        <f t="shared" si="63"/>
        <v>404600</v>
      </c>
      <c r="AR40" s="10">
        <f t="shared" si="28"/>
        <v>140935.31639999998</v>
      </c>
      <c r="AS40" s="10">
        <f t="shared" si="29"/>
        <v>395208.82909999997</v>
      </c>
      <c r="AT40" s="10">
        <f t="shared" si="30"/>
        <v>404600</v>
      </c>
      <c r="AU40" s="10">
        <f t="shared" si="31"/>
        <v>326245.68364854378</v>
      </c>
      <c r="AV40" s="10">
        <f t="shared" si="32"/>
        <v>266130.85939481831</v>
      </c>
      <c r="AW40" s="10">
        <f t="shared" si="33"/>
        <v>272767.65820000001</v>
      </c>
      <c r="AX40" s="10">
        <f t="shared" si="34"/>
        <v>203533.08789740916</v>
      </c>
      <c r="AY40" s="10">
        <f t="shared" si="35"/>
        <v>253503.33266342944</v>
      </c>
      <c r="AZ40" s="26">
        <f t="shared" si="36"/>
        <v>0.64144147093253656</v>
      </c>
      <c r="BB40" s="66">
        <f t="shared" ref="BB37:BB43" si="64">AV40</f>
        <v>266130.85939481831</v>
      </c>
      <c r="BC40" s="67" t="str">
        <f>AV3</f>
        <v>MEDIA ARMONICA</v>
      </c>
      <c r="BD40" s="36"/>
      <c r="BE40" s="10">
        <v>189404</v>
      </c>
      <c r="BF40" s="9">
        <f t="shared" si="37"/>
        <v>9659.6039999999994</v>
      </c>
      <c r="BG40" s="10">
        <f t="shared" si="38"/>
        <v>199063.60399999999</v>
      </c>
      <c r="BI40" s="10">
        <f t="shared" si="56"/>
        <v>199063.60399999999</v>
      </c>
      <c r="BJ40" s="10">
        <f t="shared" si="57"/>
        <v>347987.86800000002</v>
      </c>
      <c r="BK40" s="10">
        <f t="shared" si="58"/>
        <v>214200</v>
      </c>
      <c r="BL40" s="10">
        <f t="shared" si="59"/>
        <v>299602.00817579904</v>
      </c>
      <c r="BM40" s="10">
        <f t="shared" si="60"/>
        <v>266014.18761371274</v>
      </c>
      <c r="BN40" s="10">
        <f t="shared" si="39"/>
        <v>206631.802</v>
      </c>
      <c r="BO40" s="10">
        <f t="shared" si="40"/>
        <v>232538.89580685637</v>
      </c>
      <c r="BP40" s="10">
        <f t="shared" si="61"/>
        <v>244952.83179819791</v>
      </c>
      <c r="BQ40" s="26">
        <f t="shared" si="41"/>
        <v>0.70391198752422568</v>
      </c>
      <c r="BS40" s="10">
        <f>BK40</f>
        <v>214200</v>
      </c>
      <c r="BT40" s="23"/>
    </row>
    <row r="41" spans="1:72" ht="29" x14ac:dyDescent="0.35">
      <c r="A41" s="4">
        <v>36</v>
      </c>
      <c r="B41" s="50"/>
      <c r="C41" s="5" t="s">
        <v>43</v>
      </c>
      <c r="D41" s="1"/>
      <c r="E41" s="12">
        <v>428400</v>
      </c>
      <c r="F41" s="10">
        <v>71400</v>
      </c>
      <c r="G41" s="10">
        <f t="shared" si="6"/>
        <v>3712.7999999999997</v>
      </c>
      <c r="H41" s="10">
        <f t="shared" si="7"/>
        <v>75112.800000000003</v>
      </c>
      <c r="I41" s="10">
        <f t="shared" si="8"/>
        <v>3830.7527999999998</v>
      </c>
      <c r="J41" s="32">
        <f t="shared" si="9"/>
        <v>78943.552800000005</v>
      </c>
      <c r="L41" s="10">
        <v>303450</v>
      </c>
      <c r="M41" s="10">
        <v>297500</v>
      </c>
      <c r="N41" s="26">
        <f t="shared" si="10"/>
        <v>1.9607843137254902E-2</v>
      </c>
      <c r="O41" s="10">
        <v>214554.23999999999</v>
      </c>
      <c r="P41" s="26">
        <f t="shared" si="11"/>
        <v>0.29295027187345529</v>
      </c>
      <c r="Q41" s="10">
        <f t="shared" si="12"/>
        <v>10942.266239999999</v>
      </c>
      <c r="R41" s="32">
        <f t="shared" si="43"/>
        <v>225496.50623999999</v>
      </c>
      <c r="T41" s="10">
        <v>530000</v>
      </c>
      <c r="U41" s="10">
        <f t="shared" si="13"/>
        <v>100700</v>
      </c>
      <c r="V41" s="30">
        <f t="shared" si="14"/>
        <v>630700</v>
      </c>
      <c r="X41" s="10">
        <v>200000</v>
      </c>
      <c r="Y41" s="10">
        <f t="shared" si="15"/>
        <v>38000</v>
      </c>
      <c r="Z41" s="31">
        <f t="shared" si="16"/>
        <v>238000</v>
      </c>
      <c r="AB41" s="10">
        <v>500000</v>
      </c>
      <c r="AC41" s="10">
        <f t="shared" si="17"/>
        <v>95000</v>
      </c>
      <c r="AD41" s="64">
        <f t="shared" si="18"/>
        <v>595000</v>
      </c>
      <c r="AF41" s="10">
        <f t="shared" si="47"/>
        <v>78943.552800000005</v>
      </c>
      <c r="AG41" s="10">
        <f t="shared" si="48"/>
        <v>385660.88819999999</v>
      </c>
      <c r="AH41" s="10">
        <f t="shared" si="49"/>
        <v>416500</v>
      </c>
      <c r="AI41" s="10">
        <f t="shared" si="50"/>
        <v>289773.29245827306</v>
      </c>
      <c r="AJ41" s="10">
        <f t="shared" si="51"/>
        <v>198657.35727597069</v>
      </c>
      <c r="AK41" s="10">
        <f t="shared" si="52"/>
        <v>247721.7764</v>
      </c>
      <c r="AL41" s="10">
        <f t="shared" si="53"/>
        <v>138800.45503798535</v>
      </c>
      <c r="AM41" s="10">
        <f t="shared" si="54"/>
        <v>270645.08849526831</v>
      </c>
      <c r="AN41" s="26">
        <f t="shared" si="55"/>
        <v>0.70176960323473192</v>
      </c>
      <c r="AP41" s="9">
        <f t="shared" si="63"/>
        <v>416500</v>
      </c>
      <c r="AR41" s="10">
        <f t="shared" si="28"/>
        <v>225496.50623999999</v>
      </c>
      <c r="AS41" s="10">
        <f t="shared" si="29"/>
        <v>422299.12656</v>
      </c>
      <c r="AT41" s="10">
        <f t="shared" si="30"/>
        <v>416500</v>
      </c>
      <c r="AU41" s="10">
        <f t="shared" si="31"/>
        <v>376716.06655288051</v>
      </c>
      <c r="AV41" s="10">
        <f t="shared" si="32"/>
        <v>336062.40296665975</v>
      </c>
      <c r="AW41" s="10">
        <f t="shared" si="33"/>
        <v>320998.25312000001</v>
      </c>
      <c r="AX41" s="10">
        <f t="shared" si="34"/>
        <v>280779.45460332988</v>
      </c>
      <c r="AY41" s="10">
        <f t="shared" si="35"/>
        <v>220570.43860037901</v>
      </c>
      <c r="AZ41" s="26">
        <f t="shared" si="36"/>
        <v>0.52230853612490358</v>
      </c>
      <c r="BB41" s="66">
        <f>AX41</f>
        <v>280779.45460332988</v>
      </c>
      <c r="BC41" s="67" t="str">
        <f>AX3</f>
        <v>PROMEDIO ENTRE MENOR VALOR Y  MEDIA ARMONICA</v>
      </c>
      <c r="BD41" s="36"/>
      <c r="BE41" s="10">
        <v>303450</v>
      </c>
      <c r="BF41" s="9">
        <f t="shared" si="37"/>
        <v>15475.949999999999</v>
      </c>
      <c r="BG41" s="10">
        <f t="shared" si="38"/>
        <v>318925.95</v>
      </c>
      <c r="BI41" s="10">
        <f t="shared" si="56"/>
        <v>238000</v>
      </c>
      <c r="BJ41" s="10">
        <f t="shared" si="57"/>
        <v>395875.31666666665</v>
      </c>
      <c r="BK41" s="10">
        <f t="shared" si="58"/>
        <v>318925.95</v>
      </c>
      <c r="BL41" s="10">
        <f t="shared" si="59"/>
        <v>363103.03749633027</v>
      </c>
      <c r="BM41" s="10">
        <f t="shared" si="60"/>
        <v>336219.4168516394</v>
      </c>
      <c r="BN41" s="10">
        <f t="shared" si="39"/>
        <v>278462.97499999998</v>
      </c>
      <c r="BO41" s="10">
        <f t="shared" si="40"/>
        <v>287109.7084258197</v>
      </c>
      <c r="BP41" s="10">
        <f t="shared" si="61"/>
        <v>207350.49137342526</v>
      </c>
      <c r="BQ41" s="26">
        <f t="shared" si="41"/>
        <v>0.52377726684085657</v>
      </c>
      <c r="BS41" s="10">
        <f>BL41</f>
        <v>363103.03749633027</v>
      </c>
      <c r="BT41" s="23"/>
    </row>
    <row r="42" spans="1:72" ht="29" x14ac:dyDescent="0.35">
      <c r="A42" s="4">
        <v>37</v>
      </c>
      <c r="B42" s="50"/>
      <c r="C42" s="5" t="s">
        <v>44</v>
      </c>
      <c r="D42" s="1"/>
      <c r="E42" s="12">
        <v>166600</v>
      </c>
      <c r="F42" s="10">
        <v>47600</v>
      </c>
      <c r="G42" s="10">
        <f t="shared" si="6"/>
        <v>2475.1999999999998</v>
      </c>
      <c r="H42" s="10">
        <f t="shared" si="7"/>
        <v>50075.199999999997</v>
      </c>
      <c r="I42" s="10">
        <f t="shared" si="8"/>
        <v>2553.8351999999995</v>
      </c>
      <c r="J42" s="32">
        <f t="shared" si="9"/>
        <v>52629.035199999998</v>
      </c>
      <c r="L42" s="10">
        <v>220345</v>
      </c>
      <c r="M42" s="10">
        <v>216025</v>
      </c>
      <c r="N42" s="26">
        <f t="shared" si="10"/>
        <v>1.9605618461957384E-2</v>
      </c>
      <c r="O42" s="10">
        <v>155700.82</v>
      </c>
      <c r="P42" s="26">
        <f t="shared" si="11"/>
        <v>0.29337711316344822</v>
      </c>
      <c r="Q42" s="10">
        <f t="shared" si="12"/>
        <v>7940.7418200000002</v>
      </c>
      <c r="R42" s="32">
        <f t="shared" si="43"/>
        <v>163641.56182</v>
      </c>
      <c r="T42" s="10">
        <v>530000</v>
      </c>
      <c r="U42" s="10">
        <f t="shared" si="13"/>
        <v>100700</v>
      </c>
      <c r="V42" s="30">
        <f t="shared" si="14"/>
        <v>630700</v>
      </c>
      <c r="X42" s="10">
        <v>250000</v>
      </c>
      <c r="Y42" s="10">
        <f t="shared" si="15"/>
        <v>47500</v>
      </c>
      <c r="Z42" s="31">
        <f t="shared" si="16"/>
        <v>297500</v>
      </c>
      <c r="AB42" s="10">
        <v>500000</v>
      </c>
      <c r="AC42" s="10">
        <f t="shared" si="17"/>
        <v>95000</v>
      </c>
      <c r="AD42" s="64">
        <f t="shared" si="18"/>
        <v>595000</v>
      </c>
      <c r="AF42" s="10">
        <f t="shared" si="47"/>
        <v>52629.035199999998</v>
      </c>
      <c r="AG42" s="10">
        <f t="shared" si="48"/>
        <v>393957.25880000001</v>
      </c>
      <c r="AH42" s="10">
        <f t="shared" si="49"/>
        <v>446250</v>
      </c>
      <c r="AI42" s="10">
        <f t="shared" si="50"/>
        <v>276861.80365258496</v>
      </c>
      <c r="AJ42" s="10">
        <f t="shared" si="51"/>
        <v>156076.39537045441</v>
      </c>
      <c r="AK42" s="10">
        <f t="shared" si="52"/>
        <v>249439.51759999999</v>
      </c>
      <c r="AL42" s="10">
        <f t="shared" si="53"/>
        <v>104352.7152852272</v>
      </c>
      <c r="AM42" s="10">
        <f t="shared" si="54"/>
        <v>272197.39669416513</v>
      </c>
      <c r="AN42" s="26">
        <f t="shared" si="55"/>
        <v>0.69093128915375912</v>
      </c>
      <c r="AP42" s="9">
        <f t="shared" si="63"/>
        <v>446250</v>
      </c>
      <c r="AR42" s="10">
        <f t="shared" si="28"/>
        <v>163641.56182</v>
      </c>
      <c r="AS42" s="10">
        <f t="shared" si="29"/>
        <v>421710.39045499999</v>
      </c>
      <c r="AT42" s="10">
        <f t="shared" si="30"/>
        <v>446250</v>
      </c>
      <c r="AU42" s="10">
        <f t="shared" si="31"/>
        <v>367646.21201964328</v>
      </c>
      <c r="AV42" s="10">
        <f t="shared" si="32"/>
        <v>314009.36277178937</v>
      </c>
      <c r="AW42" s="10">
        <f t="shared" si="33"/>
        <v>304945.78090999997</v>
      </c>
      <c r="AX42" s="10">
        <f t="shared" si="34"/>
        <v>238825.46229589469</v>
      </c>
      <c r="AY42" s="10">
        <f t="shared" si="35"/>
        <v>227840.35864617626</v>
      </c>
      <c r="AZ42" s="26">
        <f t="shared" si="36"/>
        <v>0.54027684354741723</v>
      </c>
      <c r="BB42" s="66">
        <f>AW42</f>
        <v>304945.78090999997</v>
      </c>
      <c r="BC42" s="67" t="str">
        <f>AW3</f>
        <v>PROMEDIO ENTRE MENOR VALOR Y  MEDIANA</v>
      </c>
      <c r="BD42" s="36"/>
      <c r="BE42" s="10">
        <v>220345</v>
      </c>
      <c r="BF42" s="9">
        <f t="shared" si="37"/>
        <v>11237.594999999999</v>
      </c>
      <c r="BG42" s="10">
        <f t="shared" si="38"/>
        <v>231582.595</v>
      </c>
      <c r="BI42" s="10">
        <f t="shared" si="56"/>
        <v>231582.595</v>
      </c>
      <c r="BJ42" s="10">
        <f t="shared" si="57"/>
        <v>386594.1983333333</v>
      </c>
      <c r="BK42" s="10">
        <f t="shared" si="58"/>
        <v>297500</v>
      </c>
      <c r="BL42" s="10">
        <f t="shared" si="59"/>
        <v>351564.68155860441</v>
      </c>
      <c r="BM42" s="10">
        <f t="shared" si="60"/>
        <v>323799.30677749927</v>
      </c>
      <c r="BN42" s="10">
        <f t="shared" si="39"/>
        <v>264541.29749999999</v>
      </c>
      <c r="BO42" s="10">
        <f t="shared" si="40"/>
        <v>277690.95088874962</v>
      </c>
      <c r="BP42" s="10">
        <f t="shared" si="61"/>
        <v>213955.62127688536</v>
      </c>
      <c r="BQ42" s="26">
        <f t="shared" si="41"/>
        <v>0.55343722745783763</v>
      </c>
      <c r="BS42" s="10">
        <f t="shared" ref="BS42:BS43" si="65">BL42</f>
        <v>351564.68155860441</v>
      </c>
      <c r="BT42" s="23"/>
    </row>
    <row r="43" spans="1:72" ht="29" x14ac:dyDescent="0.35">
      <c r="A43" s="4">
        <v>38</v>
      </c>
      <c r="B43" s="50"/>
      <c r="C43" s="5" t="s">
        <v>45</v>
      </c>
      <c r="D43" s="1"/>
      <c r="E43" s="12">
        <v>214200</v>
      </c>
      <c r="F43" s="10">
        <v>47600</v>
      </c>
      <c r="G43" s="10">
        <f t="shared" si="6"/>
        <v>2475.1999999999998</v>
      </c>
      <c r="H43" s="10">
        <f t="shared" si="7"/>
        <v>50075.199999999997</v>
      </c>
      <c r="I43" s="10">
        <f t="shared" si="8"/>
        <v>2553.8351999999995</v>
      </c>
      <c r="J43" s="32">
        <f t="shared" si="9"/>
        <v>52629.035199999998</v>
      </c>
      <c r="L43" s="10">
        <v>214200</v>
      </c>
      <c r="M43" s="10">
        <v>210000</v>
      </c>
      <c r="N43" s="26">
        <f t="shared" si="10"/>
        <v>1.9607843137254902E-2</v>
      </c>
      <c r="O43" s="10">
        <v>151230.94</v>
      </c>
      <c r="P43" s="26">
        <f t="shared" si="11"/>
        <v>0.29397320261437909</v>
      </c>
      <c r="Q43" s="10">
        <f t="shared" si="12"/>
        <v>7712.7779399999999</v>
      </c>
      <c r="R43" s="32">
        <f t="shared" si="43"/>
        <v>158943.71794</v>
      </c>
      <c r="T43" s="10">
        <v>530000</v>
      </c>
      <c r="U43" s="10">
        <f t="shared" si="13"/>
        <v>100700</v>
      </c>
      <c r="V43" s="30">
        <f t="shared" si="14"/>
        <v>630700</v>
      </c>
      <c r="X43" s="10">
        <v>300000</v>
      </c>
      <c r="Y43" s="10">
        <f t="shared" si="15"/>
        <v>57000</v>
      </c>
      <c r="Z43" s="31">
        <f t="shared" si="16"/>
        <v>357000</v>
      </c>
      <c r="AB43" s="10">
        <v>500000</v>
      </c>
      <c r="AC43" s="10">
        <f t="shared" si="17"/>
        <v>95000</v>
      </c>
      <c r="AD43" s="64">
        <f t="shared" si="18"/>
        <v>595000</v>
      </c>
      <c r="AF43" s="10">
        <f t="shared" si="47"/>
        <v>52629.035199999998</v>
      </c>
      <c r="AG43" s="10">
        <f t="shared" si="48"/>
        <v>408832.25880000001</v>
      </c>
      <c r="AH43" s="10">
        <f t="shared" si="49"/>
        <v>476000</v>
      </c>
      <c r="AI43" s="10">
        <f t="shared" si="50"/>
        <v>289773.292458273</v>
      </c>
      <c r="AJ43" s="10">
        <f t="shared" si="51"/>
        <v>159564.38329398877</v>
      </c>
      <c r="AK43" s="10">
        <f t="shared" si="52"/>
        <v>264314.51760000002</v>
      </c>
      <c r="AL43" s="10">
        <f t="shared" si="53"/>
        <v>106096.70924699437</v>
      </c>
      <c r="AM43" s="10">
        <f t="shared" si="54"/>
        <v>266740.22444071062</v>
      </c>
      <c r="AN43" s="26">
        <f t="shared" si="55"/>
        <v>0.65244417166014157</v>
      </c>
      <c r="AP43" s="9">
        <f t="shared" si="63"/>
        <v>476000</v>
      </c>
      <c r="AR43" s="10">
        <f t="shared" si="28"/>
        <v>158943.71794</v>
      </c>
      <c r="AS43" s="10">
        <f t="shared" si="29"/>
        <v>435410.92948499997</v>
      </c>
      <c r="AT43" s="10">
        <f t="shared" si="30"/>
        <v>476000</v>
      </c>
      <c r="AU43" s="10">
        <f t="shared" si="31"/>
        <v>381999.54455166683</v>
      </c>
      <c r="AV43" s="10">
        <f t="shared" si="32"/>
        <v>323654.24237903382</v>
      </c>
      <c r="AW43" s="10">
        <f t="shared" si="33"/>
        <v>317471.85897</v>
      </c>
      <c r="AX43" s="10">
        <f t="shared" si="34"/>
        <v>241298.98015951691</v>
      </c>
      <c r="AY43" s="10">
        <f t="shared" si="35"/>
        <v>220747.88440860456</v>
      </c>
      <c r="AZ43" s="26">
        <f t="shared" si="36"/>
        <v>0.50698746737869693</v>
      </c>
      <c r="BB43" s="66">
        <f>AX43</f>
        <v>241298.98015951691</v>
      </c>
      <c r="BC43" s="67" t="str">
        <f>AX3</f>
        <v>PROMEDIO ENTRE MENOR VALOR Y  MEDIA ARMONICA</v>
      </c>
      <c r="BD43" s="36"/>
      <c r="BE43" s="10">
        <v>214200</v>
      </c>
      <c r="BF43" s="9">
        <f t="shared" si="37"/>
        <v>10924.199999999999</v>
      </c>
      <c r="BG43" s="10">
        <f t="shared" si="38"/>
        <v>225124.2</v>
      </c>
      <c r="BI43" s="10">
        <f t="shared" si="56"/>
        <v>225124.2</v>
      </c>
      <c r="BJ43" s="10">
        <f t="shared" si="57"/>
        <v>404274.73333333334</v>
      </c>
      <c r="BK43" s="10">
        <f t="shared" si="58"/>
        <v>357000</v>
      </c>
      <c r="BL43" s="10">
        <f t="shared" si="59"/>
        <v>370087.49418456858</v>
      </c>
      <c r="BM43" s="10">
        <f t="shared" si="60"/>
        <v>339802.69375867426</v>
      </c>
      <c r="BN43" s="10">
        <f t="shared" si="39"/>
        <v>291062.09999999998</v>
      </c>
      <c r="BO43" s="10">
        <f t="shared" si="40"/>
        <v>282463.44687933713</v>
      </c>
      <c r="BP43" s="10">
        <f t="shared" si="61"/>
        <v>206879.45208554025</v>
      </c>
      <c r="BQ43" s="26">
        <f t="shared" si="41"/>
        <v>0.51172985850432462</v>
      </c>
      <c r="BS43" s="10">
        <f t="shared" si="65"/>
        <v>370087.49418456858</v>
      </c>
      <c r="BT43" s="23"/>
    </row>
    <row r="44" spans="1:72" ht="29" x14ac:dyDescent="0.35">
      <c r="A44" s="4">
        <v>39</v>
      </c>
      <c r="B44" s="50"/>
      <c r="C44" s="5" t="s">
        <v>46</v>
      </c>
      <c r="D44" s="1"/>
      <c r="E44" s="12">
        <v>214200</v>
      </c>
      <c r="F44" s="10">
        <v>59500</v>
      </c>
      <c r="G44" s="10">
        <f t="shared" si="6"/>
        <v>3094</v>
      </c>
      <c r="H44" s="10">
        <f t="shared" si="7"/>
        <v>62594</v>
      </c>
      <c r="I44" s="10">
        <f t="shared" si="8"/>
        <v>3192.2939999999999</v>
      </c>
      <c r="J44" s="32">
        <f t="shared" si="9"/>
        <v>65786.293999999994</v>
      </c>
      <c r="L44" s="10">
        <v>263621</v>
      </c>
      <c r="M44" s="10">
        <v>258452</v>
      </c>
      <c r="N44" s="26">
        <f t="shared" si="10"/>
        <v>1.9607694379431079E-2</v>
      </c>
      <c r="O44" s="10">
        <v>186245</v>
      </c>
      <c r="P44" s="26">
        <f t="shared" si="11"/>
        <v>0.29351227709476863</v>
      </c>
      <c r="Q44" s="10">
        <f t="shared" si="12"/>
        <v>9498.494999999999</v>
      </c>
      <c r="R44" s="32">
        <f t="shared" si="43"/>
        <v>195743.495</v>
      </c>
      <c r="T44" s="10">
        <v>290000</v>
      </c>
      <c r="U44" s="10">
        <f t="shared" si="13"/>
        <v>55100</v>
      </c>
      <c r="V44" s="30">
        <f t="shared" si="14"/>
        <v>345100</v>
      </c>
      <c r="X44" s="10">
        <v>200000</v>
      </c>
      <c r="Y44" s="10">
        <f t="shared" si="15"/>
        <v>38000</v>
      </c>
      <c r="Z44" s="31">
        <f t="shared" si="16"/>
        <v>238000</v>
      </c>
      <c r="AB44" s="10">
        <v>280000</v>
      </c>
      <c r="AC44" s="10">
        <f t="shared" si="17"/>
        <v>53200</v>
      </c>
      <c r="AD44" s="64">
        <f t="shared" si="18"/>
        <v>333200</v>
      </c>
      <c r="AF44" s="10">
        <f t="shared" si="47"/>
        <v>65786.293999999994</v>
      </c>
      <c r="AG44" s="10">
        <f t="shared" si="48"/>
        <v>245521.5735</v>
      </c>
      <c r="AH44" s="10">
        <f t="shared" si="49"/>
        <v>285600</v>
      </c>
      <c r="AI44" s="10">
        <f t="shared" si="50"/>
        <v>205987.36525757675</v>
      </c>
      <c r="AJ44" s="10">
        <f t="shared" si="51"/>
        <v>158094.47695723901</v>
      </c>
      <c r="AK44" s="10">
        <f t="shared" si="52"/>
        <v>175693.147</v>
      </c>
      <c r="AL44" s="10">
        <f t="shared" si="53"/>
        <v>111940.3854786195</v>
      </c>
      <c r="AM44" s="10">
        <f t="shared" si="54"/>
        <v>129053.88314265074</v>
      </c>
      <c r="AN44" s="26">
        <f t="shared" si="55"/>
        <v>0.52563154146880187</v>
      </c>
      <c r="AP44" s="9">
        <f t="shared" si="63"/>
        <v>285600</v>
      </c>
      <c r="AR44" s="10">
        <f t="shared" si="28"/>
        <v>195743.495</v>
      </c>
      <c r="AS44" s="10">
        <f t="shared" si="29"/>
        <v>278010.87375000003</v>
      </c>
      <c r="AT44" s="10">
        <f t="shared" si="30"/>
        <v>285600</v>
      </c>
      <c r="AU44" s="10">
        <f t="shared" si="31"/>
        <v>270538.17863484164</v>
      </c>
      <c r="AV44" s="10">
        <f t="shared" si="32"/>
        <v>262996.66112931696</v>
      </c>
      <c r="AW44" s="10">
        <f t="shared" si="33"/>
        <v>240671.7475</v>
      </c>
      <c r="AX44" s="10">
        <f t="shared" si="34"/>
        <v>229370.07806465848</v>
      </c>
      <c r="AY44" s="10">
        <f t="shared" si="35"/>
        <v>72836.763020380648</v>
      </c>
      <c r="AZ44" s="26">
        <f t="shared" si="36"/>
        <v>0.26199249704843836</v>
      </c>
      <c r="BB44" s="66">
        <f>AW44</f>
        <v>240671.7475</v>
      </c>
      <c r="BC44" s="8" t="str">
        <f>AW3</f>
        <v>PROMEDIO ENTRE MENOR VALOR Y  MEDIANA</v>
      </c>
      <c r="BE44" s="10">
        <v>263621</v>
      </c>
      <c r="BF44" s="9">
        <f t="shared" si="37"/>
        <v>13444.670999999998</v>
      </c>
      <c r="BG44" s="10">
        <f t="shared" si="38"/>
        <v>277065.67099999997</v>
      </c>
      <c r="BI44" s="10">
        <f t="shared" si="56"/>
        <v>238000</v>
      </c>
      <c r="BJ44" s="10">
        <f t="shared" si="57"/>
        <v>286721.89033333334</v>
      </c>
      <c r="BK44" s="10">
        <f t="shared" si="58"/>
        <v>277065.67099999997</v>
      </c>
      <c r="BL44" s="10">
        <f t="shared" si="59"/>
        <v>283379.35785012587</v>
      </c>
      <c r="BM44" s="10">
        <f t="shared" si="60"/>
        <v>280147.51174266473</v>
      </c>
      <c r="BN44" s="10">
        <f t="shared" si="39"/>
        <v>257532.83549999999</v>
      </c>
      <c r="BO44" s="10">
        <f t="shared" si="40"/>
        <v>259073.75587133237</v>
      </c>
      <c r="BP44" s="10">
        <f t="shared" si="61"/>
        <v>54199.026087745129</v>
      </c>
      <c r="BQ44" s="26">
        <f t="shared" si="41"/>
        <v>0.18902995521107629</v>
      </c>
      <c r="BS44" s="10">
        <f>BI44</f>
        <v>238000</v>
      </c>
      <c r="BT44" s="23"/>
    </row>
    <row r="45" spans="1:72" ht="43.5" x14ac:dyDescent="0.35">
      <c r="A45" s="4">
        <v>40</v>
      </c>
      <c r="B45" s="50"/>
      <c r="C45" s="5" t="s">
        <v>47</v>
      </c>
      <c r="D45" s="1"/>
      <c r="E45" s="12">
        <v>172550</v>
      </c>
      <c r="F45" s="10">
        <v>53550</v>
      </c>
      <c r="G45" s="10">
        <f t="shared" si="6"/>
        <v>2784.6</v>
      </c>
      <c r="H45" s="10">
        <f t="shared" si="7"/>
        <v>56334.6</v>
      </c>
      <c r="I45" s="10">
        <f t="shared" si="8"/>
        <v>2873.0645999999997</v>
      </c>
      <c r="J45" s="32">
        <f t="shared" si="9"/>
        <v>59207.664599999996</v>
      </c>
      <c r="L45" s="10">
        <v>186408</v>
      </c>
      <c r="M45" s="10">
        <v>182753</v>
      </c>
      <c r="N45" s="26">
        <f t="shared" si="10"/>
        <v>1.9607527573923866E-2</v>
      </c>
      <c r="O45" s="10">
        <v>131861.46</v>
      </c>
      <c r="P45" s="26">
        <f t="shared" si="11"/>
        <v>0.29261909360113303</v>
      </c>
      <c r="Q45" s="10">
        <f t="shared" si="12"/>
        <v>6724.9344599999995</v>
      </c>
      <c r="R45" s="32">
        <f t="shared" si="43"/>
        <v>138586.39445999998</v>
      </c>
      <c r="T45" s="10">
        <v>190000</v>
      </c>
      <c r="U45" s="10">
        <f t="shared" si="13"/>
        <v>36100</v>
      </c>
      <c r="V45" s="30">
        <f t="shared" si="14"/>
        <v>226100</v>
      </c>
      <c r="X45" s="10">
        <v>220000</v>
      </c>
      <c r="Y45" s="10">
        <f t="shared" si="15"/>
        <v>41800</v>
      </c>
      <c r="Z45" s="31">
        <f t="shared" si="16"/>
        <v>261800</v>
      </c>
      <c r="AB45" s="10">
        <v>180000</v>
      </c>
      <c r="AC45" s="10">
        <f t="shared" si="17"/>
        <v>34200</v>
      </c>
      <c r="AD45" s="64">
        <f t="shared" si="18"/>
        <v>214200</v>
      </c>
      <c r="AF45" s="10">
        <f t="shared" si="47"/>
        <v>59207.664599999996</v>
      </c>
      <c r="AG45" s="10">
        <f t="shared" si="48"/>
        <v>190326.91615</v>
      </c>
      <c r="AH45" s="10">
        <f t="shared" si="49"/>
        <v>220150</v>
      </c>
      <c r="AI45" s="10">
        <f t="shared" si="50"/>
        <v>165526.25926245589</v>
      </c>
      <c r="AJ45" s="10">
        <f t="shared" si="51"/>
        <v>134224.71640322724</v>
      </c>
      <c r="AK45" s="10">
        <f t="shared" si="52"/>
        <v>139678.83230000001</v>
      </c>
      <c r="AL45" s="10">
        <f t="shared" si="53"/>
        <v>96716.190501613615</v>
      </c>
      <c r="AM45" s="10">
        <f t="shared" si="54"/>
        <v>89722.34486219057</v>
      </c>
      <c r="AN45" s="26">
        <f t="shared" si="55"/>
        <v>0.47141175130205337</v>
      </c>
      <c r="AP45" s="9">
        <f>AI45</f>
        <v>165526.25926245589</v>
      </c>
      <c r="AR45" s="10">
        <f t="shared" si="28"/>
        <v>138586.39445999998</v>
      </c>
      <c r="AS45" s="10">
        <f t="shared" si="29"/>
        <v>210171.598615</v>
      </c>
      <c r="AT45" s="10">
        <f t="shared" si="30"/>
        <v>220150</v>
      </c>
      <c r="AU45" s="10">
        <f t="shared" si="31"/>
        <v>204739.93769122957</v>
      </c>
      <c r="AV45" s="10">
        <f t="shared" si="32"/>
        <v>198740.17528051473</v>
      </c>
      <c r="AW45" s="10">
        <f t="shared" si="33"/>
        <v>179368.19722999999</v>
      </c>
      <c r="AX45" s="10">
        <f t="shared" si="34"/>
        <v>168663.28487025737</v>
      </c>
      <c r="AY45" s="10">
        <f t="shared" si="35"/>
        <v>51832.664321140401</v>
      </c>
      <c r="AZ45" s="26">
        <f t="shared" si="36"/>
        <v>0.24662068834566639</v>
      </c>
      <c r="BB45" s="66">
        <f>AR45</f>
        <v>138586.39445999998</v>
      </c>
      <c r="BC45" s="67" t="str">
        <f>AR3</f>
        <v xml:space="preserve">MENOR VALOR </v>
      </c>
      <c r="BE45" s="10">
        <v>186408</v>
      </c>
      <c r="BF45" s="9">
        <f t="shared" si="37"/>
        <v>9506.8079999999991</v>
      </c>
      <c r="BG45" s="10">
        <f t="shared" si="38"/>
        <v>195914.80799999999</v>
      </c>
      <c r="BI45" s="10">
        <f t="shared" si="56"/>
        <v>195914.80799999999</v>
      </c>
      <c r="BJ45" s="10">
        <f t="shared" si="57"/>
        <v>227938.26933333333</v>
      </c>
      <c r="BK45" s="10">
        <f t="shared" si="58"/>
        <v>226100</v>
      </c>
      <c r="BL45" s="10">
        <f t="shared" si="59"/>
        <v>226349.30003589642</v>
      </c>
      <c r="BM45" s="10">
        <f t="shared" si="60"/>
        <v>224773.13320657096</v>
      </c>
      <c r="BN45" s="10">
        <f t="shared" si="39"/>
        <v>211007.40399999998</v>
      </c>
      <c r="BO45" s="10">
        <f t="shared" si="40"/>
        <v>210343.97060328547</v>
      </c>
      <c r="BP45" s="10">
        <f t="shared" si="61"/>
        <v>32981.040869348297</v>
      </c>
      <c r="BQ45" s="26">
        <f t="shared" si="41"/>
        <v>0.14469286340468498</v>
      </c>
      <c r="BS45" s="10">
        <f>BI45</f>
        <v>195914.80799999999</v>
      </c>
      <c r="BT45" s="23"/>
    </row>
    <row r="46" spans="1:72" x14ac:dyDescent="0.35">
      <c r="A46" s="4">
        <v>41</v>
      </c>
      <c r="B46" s="50"/>
      <c r="C46" s="5" t="s">
        <v>48</v>
      </c>
      <c r="D46" s="1"/>
      <c r="E46" s="12">
        <v>24990</v>
      </c>
      <c r="F46" s="10">
        <v>9520</v>
      </c>
      <c r="G46" s="10">
        <f t="shared" si="6"/>
        <v>495.03999999999996</v>
      </c>
      <c r="H46" s="10">
        <f t="shared" si="7"/>
        <v>10015.040000000001</v>
      </c>
      <c r="I46" s="10">
        <f t="shared" si="8"/>
        <v>510.76704000000001</v>
      </c>
      <c r="J46" s="32">
        <f t="shared" si="9"/>
        <v>10525.807040000002</v>
      </c>
      <c r="L46" s="10">
        <v>72525</v>
      </c>
      <c r="M46" s="10">
        <v>71103</v>
      </c>
      <c r="N46" s="26">
        <f t="shared" si="10"/>
        <v>1.9607032057911065E-2</v>
      </c>
      <c r="O46" s="10">
        <v>50658.64</v>
      </c>
      <c r="P46" s="26">
        <f t="shared" si="11"/>
        <v>0.30150099965529131</v>
      </c>
      <c r="Q46" s="10">
        <f t="shared" si="12"/>
        <v>2583.5906399999999</v>
      </c>
      <c r="R46" s="32">
        <f t="shared" si="43"/>
        <v>53242.230640000002</v>
      </c>
      <c r="T46" s="10">
        <v>40000</v>
      </c>
      <c r="U46" s="10">
        <f t="shared" si="13"/>
        <v>7600</v>
      </c>
      <c r="V46" s="30">
        <f t="shared" si="14"/>
        <v>47600</v>
      </c>
      <c r="X46" s="10">
        <v>40000</v>
      </c>
      <c r="Y46" s="10">
        <f t="shared" si="15"/>
        <v>7600</v>
      </c>
      <c r="Z46" s="31">
        <f t="shared" si="16"/>
        <v>47600</v>
      </c>
      <c r="AB46" s="10">
        <v>38000</v>
      </c>
      <c r="AC46" s="10">
        <f t="shared" si="17"/>
        <v>7220</v>
      </c>
      <c r="AD46" s="64">
        <f t="shared" si="18"/>
        <v>45220</v>
      </c>
      <c r="AF46" s="10">
        <f t="shared" si="47"/>
        <v>10525.807040000002</v>
      </c>
      <c r="AG46" s="10">
        <f t="shared" si="48"/>
        <v>37736.451759999996</v>
      </c>
      <c r="AH46" s="10">
        <f t="shared" si="49"/>
        <v>46410</v>
      </c>
      <c r="AI46" s="10">
        <f t="shared" si="50"/>
        <v>32225.522444290727</v>
      </c>
      <c r="AJ46" s="10">
        <f t="shared" si="51"/>
        <v>25135.810795015248</v>
      </c>
      <c r="AK46" s="10">
        <f t="shared" si="52"/>
        <v>28467.90352</v>
      </c>
      <c r="AL46" s="10">
        <f t="shared" si="53"/>
        <v>17830.808917507624</v>
      </c>
      <c r="AM46" s="10">
        <f t="shared" si="54"/>
        <v>18175.091454186102</v>
      </c>
      <c r="AN46" s="26">
        <f t="shared" si="55"/>
        <v>0.48163223107932457</v>
      </c>
      <c r="AP46" s="9">
        <f>AH46</f>
        <v>46410</v>
      </c>
      <c r="AR46" s="10">
        <f t="shared" si="28"/>
        <v>45220</v>
      </c>
      <c r="AS46" s="10">
        <f t="shared" si="29"/>
        <v>48415.557659999999</v>
      </c>
      <c r="AT46" s="10">
        <f t="shared" si="30"/>
        <v>47600</v>
      </c>
      <c r="AU46" s="10">
        <f t="shared" si="31"/>
        <v>48328.150644038273</v>
      </c>
      <c r="AV46" s="10">
        <f t="shared" si="32"/>
        <v>48243.340207911373</v>
      </c>
      <c r="AW46" s="10">
        <f t="shared" si="33"/>
        <v>46410</v>
      </c>
      <c r="AX46" s="10">
        <f t="shared" si="34"/>
        <v>46731.670103955686</v>
      </c>
      <c r="AY46" s="10">
        <f t="shared" si="35"/>
        <v>3407.7670796684506</v>
      </c>
      <c r="AZ46" s="26">
        <f t="shared" si="36"/>
        <v>7.0385785982258392E-2</v>
      </c>
      <c r="BB46" s="66">
        <f>AR46</f>
        <v>45220</v>
      </c>
      <c r="BC46" s="20" t="str">
        <f>AR$3</f>
        <v xml:space="preserve">MENOR VALOR </v>
      </c>
      <c r="BD46" s="23"/>
      <c r="BE46" s="10">
        <v>72525</v>
      </c>
      <c r="BF46" s="9">
        <f t="shared" si="37"/>
        <v>3698.7749999999996</v>
      </c>
      <c r="BG46" s="10">
        <f t="shared" si="38"/>
        <v>76223.774999999994</v>
      </c>
      <c r="BI46" s="10">
        <f t="shared" si="56"/>
        <v>47600</v>
      </c>
      <c r="BJ46" s="10">
        <f t="shared" si="57"/>
        <v>57141.258333333331</v>
      </c>
      <c r="BK46" s="10">
        <f t="shared" si="58"/>
        <v>47600</v>
      </c>
      <c r="BL46" s="10">
        <f t="shared" si="59"/>
        <v>55688.833335907642</v>
      </c>
      <c r="BM46" s="10">
        <f t="shared" si="60"/>
        <v>54410.83917298662</v>
      </c>
      <c r="BN46" s="10">
        <f t="shared" si="39"/>
        <v>47600</v>
      </c>
      <c r="BO46" s="10">
        <f t="shared" si="40"/>
        <v>51005.419586493314</v>
      </c>
      <c r="BP46" s="10">
        <f t="shared" si="61"/>
        <v>16525.944201473267</v>
      </c>
      <c r="BQ46" s="26">
        <f t="shared" si="41"/>
        <v>0.28921211543976211</v>
      </c>
      <c r="BS46" s="10">
        <f>BN46</f>
        <v>47600</v>
      </c>
      <c r="BT46" s="23"/>
    </row>
    <row r="47" spans="1:72" x14ac:dyDescent="0.35">
      <c r="A47" s="4">
        <v>42</v>
      </c>
      <c r="B47" s="50"/>
      <c r="C47" s="5" t="s">
        <v>49</v>
      </c>
      <c r="D47" s="1"/>
      <c r="E47" s="12">
        <v>105910</v>
      </c>
      <c r="F47" s="10">
        <v>9520</v>
      </c>
      <c r="G47" s="10">
        <f t="shared" si="6"/>
        <v>495.03999999999996</v>
      </c>
      <c r="H47" s="10">
        <f t="shared" si="7"/>
        <v>10015.040000000001</v>
      </c>
      <c r="I47" s="10">
        <f t="shared" si="8"/>
        <v>510.76704000000001</v>
      </c>
      <c r="J47" s="32">
        <f t="shared" si="9"/>
        <v>10525.807040000002</v>
      </c>
      <c r="L47" s="10">
        <v>72525</v>
      </c>
      <c r="M47" s="10">
        <v>71103</v>
      </c>
      <c r="N47" s="26">
        <f t="shared" si="10"/>
        <v>1.9607032057911065E-2</v>
      </c>
      <c r="O47" s="10">
        <v>50658.64</v>
      </c>
      <c r="P47" s="26">
        <f t="shared" si="11"/>
        <v>0.30150099965529131</v>
      </c>
      <c r="Q47" s="10">
        <f t="shared" si="12"/>
        <v>2583.5906399999999</v>
      </c>
      <c r="R47" s="32">
        <f t="shared" si="43"/>
        <v>53242.230640000002</v>
      </c>
      <c r="T47" s="10">
        <v>40000</v>
      </c>
      <c r="U47" s="10">
        <f t="shared" si="13"/>
        <v>7600</v>
      </c>
      <c r="V47" s="30">
        <f t="shared" si="14"/>
        <v>47600</v>
      </c>
      <c r="X47" s="10">
        <v>40000</v>
      </c>
      <c r="Y47" s="10">
        <f t="shared" si="15"/>
        <v>7600</v>
      </c>
      <c r="Z47" s="31">
        <f t="shared" si="16"/>
        <v>47600</v>
      </c>
      <c r="AB47" s="10">
        <v>38000</v>
      </c>
      <c r="AC47" s="10">
        <f t="shared" si="17"/>
        <v>7220</v>
      </c>
      <c r="AD47" s="64">
        <f t="shared" si="18"/>
        <v>45220</v>
      </c>
      <c r="AF47" s="10">
        <f t="shared" si="47"/>
        <v>10525.807040000002</v>
      </c>
      <c r="AG47" s="10">
        <f t="shared" si="48"/>
        <v>37736.451759999996</v>
      </c>
      <c r="AH47" s="10">
        <f t="shared" si="49"/>
        <v>46410</v>
      </c>
      <c r="AI47" s="10">
        <f t="shared" si="50"/>
        <v>32225.522444290727</v>
      </c>
      <c r="AJ47" s="10">
        <f t="shared" si="51"/>
        <v>25135.810795015248</v>
      </c>
      <c r="AK47" s="10">
        <f t="shared" si="52"/>
        <v>28467.90352</v>
      </c>
      <c r="AL47" s="10">
        <f t="shared" si="53"/>
        <v>17830.808917507624</v>
      </c>
      <c r="AM47" s="10">
        <f t="shared" si="54"/>
        <v>18175.091454186102</v>
      </c>
      <c r="AN47" s="26">
        <f t="shared" si="55"/>
        <v>0.48163223107932457</v>
      </c>
      <c r="AP47" s="9">
        <f t="shared" ref="AP47:AP53" si="66">AH47</f>
        <v>46410</v>
      </c>
      <c r="AR47" s="10">
        <f t="shared" si="28"/>
        <v>45220</v>
      </c>
      <c r="AS47" s="10">
        <f t="shared" si="29"/>
        <v>48415.557659999999</v>
      </c>
      <c r="AT47" s="10">
        <f t="shared" si="30"/>
        <v>47600</v>
      </c>
      <c r="AU47" s="10">
        <f t="shared" si="31"/>
        <v>48328.150644038273</v>
      </c>
      <c r="AV47" s="10">
        <f t="shared" si="32"/>
        <v>48243.340207911373</v>
      </c>
      <c r="AW47" s="10">
        <f t="shared" si="33"/>
        <v>46410</v>
      </c>
      <c r="AX47" s="10">
        <f t="shared" si="34"/>
        <v>46731.670103955686</v>
      </c>
      <c r="AY47" s="10">
        <f t="shared" si="35"/>
        <v>3407.7670796684506</v>
      </c>
      <c r="AZ47" s="26">
        <f t="shared" si="36"/>
        <v>7.0385785982258392E-2</v>
      </c>
      <c r="BB47" s="66">
        <f t="shared" ref="BB47:BB57" si="67">AR47</f>
        <v>45220</v>
      </c>
      <c r="BC47" s="20" t="str">
        <f t="shared" ref="BC47:BC57" si="68">AR$3</f>
        <v xml:space="preserve">MENOR VALOR </v>
      </c>
      <c r="BD47" s="23"/>
      <c r="BE47" s="10">
        <v>72525</v>
      </c>
      <c r="BF47" s="9">
        <f t="shared" si="37"/>
        <v>3698.7749999999996</v>
      </c>
      <c r="BG47" s="10">
        <f t="shared" si="38"/>
        <v>76223.774999999994</v>
      </c>
      <c r="BI47" s="10">
        <f t="shared" si="56"/>
        <v>47600</v>
      </c>
      <c r="BJ47" s="10">
        <f t="shared" si="57"/>
        <v>57141.258333333331</v>
      </c>
      <c r="BK47" s="10">
        <f t="shared" si="58"/>
        <v>47600</v>
      </c>
      <c r="BL47" s="10">
        <f t="shared" si="59"/>
        <v>55688.833335907642</v>
      </c>
      <c r="BM47" s="10">
        <f t="shared" si="60"/>
        <v>54410.83917298662</v>
      </c>
      <c r="BN47" s="10">
        <f t="shared" si="39"/>
        <v>47600</v>
      </c>
      <c r="BO47" s="10">
        <f t="shared" si="40"/>
        <v>51005.419586493314</v>
      </c>
      <c r="BP47" s="10">
        <f t="shared" si="61"/>
        <v>16525.944201473267</v>
      </c>
      <c r="BQ47" s="26">
        <f t="shared" si="41"/>
        <v>0.28921211543976211</v>
      </c>
      <c r="BS47" s="10">
        <f t="shared" ref="BS47:BS52" si="69">BN47</f>
        <v>47600</v>
      </c>
      <c r="BT47" s="23"/>
    </row>
    <row r="48" spans="1:72" x14ac:dyDescent="0.35">
      <c r="A48" s="4">
        <v>43</v>
      </c>
      <c r="B48" s="50"/>
      <c r="C48" s="5" t="s">
        <v>50</v>
      </c>
      <c r="D48" s="1"/>
      <c r="E48" s="12">
        <v>24990</v>
      </c>
      <c r="F48" s="10">
        <v>9520</v>
      </c>
      <c r="G48" s="10">
        <f t="shared" si="6"/>
        <v>495.03999999999996</v>
      </c>
      <c r="H48" s="10">
        <f t="shared" si="7"/>
        <v>10015.040000000001</v>
      </c>
      <c r="I48" s="10">
        <f t="shared" si="8"/>
        <v>510.76704000000001</v>
      </c>
      <c r="J48" s="32">
        <f t="shared" si="9"/>
        <v>10525.807040000002</v>
      </c>
      <c r="L48" s="10">
        <v>72525</v>
      </c>
      <c r="M48" s="10">
        <v>71103</v>
      </c>
      <c r="N48" s="26">
        <f t="shared" si="10"/>
        <v>1.9607032057911065E-2</v>
      </c>
      <c r="O48" s="10">
        <v>50658.64</v>
      </c>
      <c r="P48" s="26">
        <f t="shared" si="11"/>
        <v>0.30150099965529131</v>
      </c>
      <c r="Q48" s="10">
        <f t="shared" si="12"/>
        <v>2583.5906399999999</v>
      </c>
      <c r="R48" s="32">
        <f t="shared" si="43"/>
        <v>53242.230640000002</v>
      </c>
      <c r="T48" s="10">
        <v>38000</v>
      </c>
      <c r="U48" s="10">
        <f t="shared" si="13"/>
        <v>7220</v>
      </c>
      <c r="V48" s="30">
        <f t="shared" si="14"/>
        <v>45220</v>
      </c>
      <c r="X48" s="10">
        <v>40000</v>
      </c>
      <c r="Y48" s="10">
        <f t="shared" si="15"/>
        <v>7600</v>
      </c>
      <c r="Z48" s="31">
        <f t="shared" si="16"/>
        <v>47600</v>
      </c>
      <c r="AB48" s="10">
        <v>35000</v>
      </c>
      <c r="AC48" s="10">
        <f t="shared" si="17"/>
        <v>6650</v>
      </c>
      <c r="AD48" s="64">
        <f t="shared" si="18"/>
        <v>41650</v>
      </c>
      <c r="AF48" s="10">
        <f t="shared" si="47"/>
        <v>10525.807040000002</v>
      </c>
      <c r="AG48" s="10">
        <f t="shared" si="48"/>
        <v>36248.951759999996</v>
      </c>
      <c r="AH48" s="10">
        <f t="shared" si="49"/>
        <v>43435</v>
      </c>
      <c r="AI48" s="10">
        <f t="shared" si="50"/>
        <v>31167.500863072379</v>
      </c>
      <c r="AJ48" s="10">
        <f t="shared" si="51"/>
        <v>24670.53918254271</v>
      </c>
      <c r="AK48" s="10">
        <f t="shared" si="52"/>
        <v>26980.40352</v>
      </c>
      <c r="AL48" s="10">
        <f t="shared" si="53"/>
        <v>17598.173111271357</v>
      </c>
      <c r="AM48" s="10">
        <f t="shared" si="54"/>
        <v>17322.215976870917</v>
      </c>
      <c r="AN48" s="26">
        <f t="shared" si="55"/>
        <v>0.47786805233870627</v>
      </c>
      <c r="AP48" s="9">
        <f t="shared" si="66"/>
        <v>43435</v>
      </c>
      <c r="AR48" s="10">
        <f t="shared" si="28"/>
        <v>41650</v>
      </c>
      <c r="AS48" s="10">
        <f t="shared" si="29"/>
        <v>46928.057659999999</v>
      </c>
      <c r="AT48" s="10">
        <f t="shared" si="30"/>
        <v>46410</v>
      </c>
      <c r="AU48" s="10">
        <f t="shared" si="31"/>
        <v>46741.450957472822</v>
      </c>
      <c r="AV48" s="10">
        <f t="shared" si="32"/>
        <v>46558.078198635179</v>
      </c>
      <c r="AW48" s="10">
        <f t="shared" si="33"/>
        <v>44030</v>
      </c>
      <c r="AX48" s="10">
        <f t="shared" si="34"/>
        <v>44104.03909931759</v>
      </c>
      <c r="AY48" s="10">
        <f t="shared" si="35"/>
        <v>4868.1153287426041</v>
      </c>
      <c r="AZ48" s="26">
        <f t="shared" si="36"/>
        <v>0.1037357089017565</v>
      </c>
      <c r="BB48" s="66">
        <f t="shared" si="67"/>
        <v>41650</v>
      </c>
      <c r="BC48" s="20" t="str">
        <f t="shared" si="68"/>
        <v xml:space="preserve">MENOR VALOR </v>
      </c>
      <c r="BD48" s="23"/>
      <c r="BE48" s="10">
        <v>72525</v>
      </c>
      <c r="BF48" s="9">
        <f t="shared" si="37"/>
        <v>3698.7749999999996</v>
      </c>
      <c r="BG48" s="10">
        <f t="shared" si="38"/>
        <v>76223.774999999994</v>
      </c>
      <c r="BI48" s="10">
        <f t="shared" si="56"/>
        <v>45220</v>
      </c>
      <c r="BJ48" s="10">
        <f t="shared" si="57"/>
        <v>56347.924999999996</v>
      </c>
      <c r="BK48" s="10">
        <f t="shared" si="58"/>
        <v>47600</v>
      </c>
      <c r="BL48" s="10">
        <f t="shared" si="59"/>
        <v>54744.772425750991</v>
      </c>
      <c r="BM48" s="10">
        <f t="shared" si="60"/>
        <v>53341.129740719298</v>
      </c>
      <c r="BN48" s="10">
        <f t="shared" si="39"/>
        <v>46410</v>
      </c>
      <c r="BO48" s="10">
        <f t="shared" si="40"/>
        <v>49280.564870359653</v>
      </c>
      <c r="BP48" s="10">
        <f t="shared" si="61"/>
        <v>17254.076617335246</v>
      </c>
      <c r="BQ48" s="26">
        <f t="shared" si="41"/>
        <v>0.30620606912029585</v>
      </c>
      <c r="BS48" s="10">
        <f t="shared" si="69"/>
        <v>46410</v>
      </c>
      <c r="BT48" s="23"/>
    </row>
    <row r="49" spans="1:72" x14ac:dyDescent="0.35">
      <c r="A49" s="4">
        <v>44</v>
      </c>
      <c r="B49" s="50"/>
      <c r="C49" s="5" t="s">
        <v>51</v>
      </c>
      <c r="D49" s="1"/>
      <c r="E49" s="12">
        <v>24990</v>
      </c>
      <c r="F49" s="10">
        <v>9520</v>
      </c>
      <c r="G49" s="10">
        <f t="shared" si="6"/>
        <v>495.03999999999996</v>
      </c>
      <c r="H49" s="10">
        <f t="shared" si="7"/>
        <v>10015.040000000001</v>
      </c>
      <c r="I49" s="10">
        <f t="shared" si="8"/>
        <v>510.76704000000001</v>
      </c>
      <c r="J49" s="32">
        <f t="shared" si="9"/>
        <v>10525.807040000002</v>
      </c>
      <c r="L49" s="10">
        <v>72525</v>
      </c>
      <c r="M49" s="10">
        <v>71103</v>
      </c>
      <c r="N49" s="26">
        <f t="shared" si="10"/>
        <v>1.9607032057911065E-2</v>
      </c>
      <c r="O49" s="10">
        <v>50658.64</v>
      </c>
      <c r="P49" s="26">
        <f t="shared" si="11"/>
        <v>0.30150099965529131</v>
      </c>
      <c r="Q49" s="10">
        <f t="shared" si="12"/>
        <v>2583.5906399999999</v>
      </c>
      <c r="R49" s="32">
        <f t="shared" si="43"/>
        <v>53242.230640000002</v>
      </c>
      <c r="T49" s="10">
        <v>40000</v>
      </c>
      <c r="U49" s="10">
        <f t="shared" si="13"/>
        <v>7600</v>
      </c>
      <c r="V49" s="30">
        <f t="shared" si="14"/>
        <v>47600</v>
      </c>
      <c r="X49" s="10">
        <v>40000</v>
      </c>
      <c r="Y49" s="10">
        <f t="shared" si="15"/>
        <v>7600</v>
      </c>
      <c r="Z49" s="31">
        <f t="shared" si="16"/>
        <v>47600</v>
      </c>
      <c r="AB49" s="10">
        <v>37000</v>
      </c>
      <c r="AC49" s="10">
        <f t="shared" si="17"/>
        <v>7030</v>
      </c>
      <c r="AD49" s="64">
        <f t="shared" si="18"/>
        <v>44030</v>
      </c>
      <c r="AF49" s="10">
        <f t="shared" si="47"/>
        <v>10525.807040000002</v>
      </c>
      <c r="AG49" s="10">
        <f t="shared" si="48"/>
        <v>37438.951759999996</v>
      </c>
      <c r="AH49" s="10">
        <f t="shared" si="49"/>
        <v>45815</v>
      </c>
      <c r="AI49" s="10">
        <f t="shared" si="50"/>
        <v>32011.387514155682</v>
      </c>
      <c r="AJ49" s="10">
        <f t="shared" si="51"/>
        <v>25041.759352062512</v>
      </c>
      <c r="AK49" s="10">
        <f t="shared" si="52"/>
        <v>28170.40352</v>
      </c>
      <c r="AL49" s="10">
        <f t="shared" si="53"/>
        <v>17783.783196031258</v>
      </c>
      <c r="AM49" s="10">
        <f t="shared" si="54"/>
        <v>18020.849760697431</v>
      </c>
      <c r="AN49" s="26">
        <f t="shared" si="55"/>
        <v>0.48133959188331271</v>
      </c>
      <c r="AP49" s="9">
        <f t="shared" si="66"/>
        <v>45815</v>
      </c>
      <c r="AR49" s="10">
        <f t="shared" si="28"/>
        <v>44030</v>
      </c>
      <c r="AS49" s="10">
        <f t="shared" si="29"/>
        <v>48118.057659999999</v>
      </c>
      <c r="AT49" s="10">
        <f t="shared" si="30"/>
        <v>47600</v>
      </c>
      <c r="AU49" s="10">
        <f t="shared" si="31"/>
        <v>48007.015581616637</v>
      </c>
      <c r="AV49" s="10">
        <f t="shared" si="32"/>
        <v>47898.066839597304</v>
      </c>
      <c r="AW49" s="10">
        <f t="shared" si="33"/>
        <v>45815</v>
      </c>
      <c r="AX49" s="10">
        <f t="shared" si="34"/>
        <v>45964.033419798652</v>
      </c>
      <c r="AY49" s="10">
        <f t="shared" si="35"/>
        <v>3808.1549180067123</v>
      </c>
      <c r="AZ49" s="26">
        <f t="shared" si="36"/>
        <v>7.9141908530784039E-2</v>
      </c>
      <c r="BB49" s="66">
        <f t="shared" si="67"/>
        <v>44030</v>
      </c>
      <c r="BC49" s="20" t="str">
        <f t="shared" si="68"/>
        <v xml:space="preserve">MENOR VALOR </v>
      </c>
      <c r="BD49" s="23"/>
      <c r="BE49" s="10">
        <v>72525</v>
      </c>
      <c r="BF49" s="9">
        <f t="shared" si="37"/>
        <v>3698.7749999999996</v>
      </c>
      <c r="BG49" s="10">
        <f t="shared" si="38"/>
        <v>76223.774999999994</v>
      </c>
      <c r="BI49" s="10">
        <f t="shared" si="56"/>
        <v>47600</v>
      </c>
      <c r="BJ49" s="10">
        <f t="shared" si="57"/>
        <v>57141.258333333331</v>
      </c>
      <c r="BK49" s="10">
        <f t="shared" si="58"/>
        <v>47600</v>
      </c>
      <c r="BL49" s="10">
        <f t="shared" si="59"/>
        <v>55688.833335907642</v>
      </c>
      <c r="BM49" s="10">
        <f t="shared" si="60"/>
        <v>54410.83917298662</v>
      </c>
      <c r="BN49" s="10">
        <f t="shared" si="39"/>
        <v>47600</v>
      </c>
      <c r="BO49" s="10">
        <f t="shared" si="40"/>
        <v>51005.419586493314</v>
      </c>
      <c r="BP49" s="10">
        <f t="shared" si="61"/>
        <v>16525.944201473267</v>
      </c>
      <c r="BQ49" s="26">
        <f t="shared" si="41"/>
        <v>0.28921211543976211</v>
      </c>
      <c r="BS49" s="10">
        <f t="shared" si="69"/>
        <v>47600</v>
      </c>
      <c r="BT49" s="23"/>
    </row>
    <row r="50" spans="1:72" x14ac:dyDescent="0.35">
      <c r="A50" s="4">
        <v>45</v>
      </c>
      <c r="B50" s="50"/>
      <c r="C50" s="5" t="s">
        <v>52</v>
      </c>
      <c r="D50" s="1"/>
      <c r="E50" s="12">
        <v>24990</v>
      </c>
      <c r="F50" s="10">
        <v>9520</v>
      </c>
      <c r="G50" s="10">
        <f t="shared" si="6"/>
        <v>495.03999999999996</v>
      </c>
      <c r="H50" s="10">
        <f t="shared" si="7"/>
        <v>10015.040000000001</v>
      </c>
      <c r="I50" s="10">
        <f t="shared" si="8"/>
        <v>510.76704000000001</v>
      </c>
      <c r="J50" s="32">
        <f t="shared" si="9"/>
        <v>10525.807040000002</v>
      </c>
      <c r="L50" s="10">
        <v>66575</v>
      </c>
      <c r="M50" s="10">
        <v>65270</v>
      </c>
      <c r="N50" s="26">
        <f t="shared" si="10"/>
        <v>1.9601952684941797E-2</v>
      </c>
      <c r="O50" s="10">
        <v>46933.74</v>
      </c>
      <c r="P50" s="26">
        <f t="shared" si="11"/>
        <v>0.29502455876830647</v>
      </c>
      <c r="Q50" s="10">
        <f t="shared" si="12"/>
        <v>2393.6207399999998</v>
      </c>
      <c r="R50" s="32">
        <f t="shared" si="43"/>
        <v>49327.360739999996</v>
      </c>
      <c r="T50" s="10">
        <v>35000</v>
      </c>
      <c r="U50" s="10">
        <f t="shared" si="13"/>
        <v>6650</v>
      </c>
      <c r="V50" s="30">
        <f t="shared" si="14"/>
        <v>41650</v>
      </c>
      <c r="X50" s="10">
        <v>40000</v>
      </c>
      <c r="Y50" s="10">
        <f t="shared" si="15"/>
        <v>7600</v>
      </c>
      <c r="Z50" s="31">
        <f t="shared" si="16"/>
        <v>47600</v>
      </c>
      <c r="AB50" s="10">
        <v>33000</v>
      </c>
      <c r="AC50" s="10">
        <f t="shared" si="17"/>
        <v>6270</v>
      </c>
      <c r="AD50" s="64">
        <f t="shared" si="18"/>
        <v>39270</v>
      </c>
      <c r="AF50" s="10">
        <f t="shared" si="47"/>
        <v>10525.807040000002</v>
      </c>
      <c r="AG50" s="10">
        <f t="shared" si="48"/>
        <v>34761.451759999996</v>
      </c>
      <c r="AH50" s="10">
        <f t="shared" si="49"/>
        <v>40460</v>
      </c>
      <c r="AI50" s="10">
        <f t="shared" si="50"/>
        <v>30087.39349808816</v>
      </c>
      <c r="AJ50" s="10">
        <f t="shared" si="51"/>
        <v>24171.034690682147</v>
      </c>
      <c r="AK50" s="10">
        <f t="shared" si="52"/>
        <v>25492.90352</v>
      </c>
      <c r="AL50" s="10">
        <f t="shared" si="53"/>
        <v>17348.420865341075</v>
      </c>
      <c r="AM50" s="10">
        <f t="shared" si="54"/>
        <v>16532.53257461467</v>
      </c>
      <c r="AN50" s="26">
        <f t="shared" si="55"/>
        <v>0.47559960063689444</v>
      </c>
      <c r="AP50" s="9">
        <f t="shared" si="66"/>
        <v>40460</v>
      </c>
      <c r="AR50" s="10">
        <f t="shared" si="28"/>
        <v>39270</v>
      </c>
      <c r="AS50" s="10">
        <f t="shared" si="29"/>
        <v>44461.840185000001</v>
      </c>
      <c r="AT50" s="10">
        <f t="shared" si="30"/>
        <v>44625</v>
      </c>
      <c r="AU50" s="10">
        <f t="shared" si="31"/>
        <v>44268.283720229818</v>
      </c>
      <c r="AV50" s="10">
        <f t="shared" si="32"/>
        <v>44074.481697786134</v>
      </c>
      <c r="AW50" s="10">
        <f t="shared" si="33"/>
        <v>41947.5</v>
      </c>
      <c r="AX50" s="10">
        <f t="shared" si="34"/>
        <v>41672.240848893067</v>
      </c>
      <c r="AY50" s="10">
        <f t="shared" si="35"/>
        <v>4774.340688450081</v>
      </c>
      <c r="AZ50" s="26">
        <f t="shared" si="36"/>
        <v>0.10738063626212192</v>
      </c>
      <c r="BB50" s="66">
        <f t="shared" si="67"/>
        <v>39270</v>
      </c>
      <c r="BC50" s="20" t="str">
        <f t="shared" si="68"/>
        <v xml:space="preserve">MENOR VALOR </v>
      </c>
      <c r="BD50" s="23"/>
      <c r="BE50" s="10">
        <v>66575</v>
      </c>
      <c r="BF50" s="9">
        <f t="shared" si="37"/>
        <v>3395.3249999999998</v>
      </c>
      <c r="BG50" s="10">
        <f t="shared" si="38"/>
        <v>69970.324999999997</v>
      </c>
      <c r="BI50" s="10">
        <f t="shared" si="56"/>
        <v>41650</v>
      </c>
      <c r="BJ50" s="10">
        <f t="shared" si="57"/>
        <v>53073.441666666673</v>
      </c>
      <c r="BK50" s="10">
        <f t="shared" si="58"/>
        <v>47600</v>
      </c>
      <c r="BL50" s="10">
        <f t="shared" si="59"/>
        <v>51766.080481256555</v>
      </c>
      <c r="BM50" s="10">
        <f t="shared" si="60"/>
        <v>50581.876899909686</v>
      </c>
      <c r="BN50" s="10">
        <f t="shared" si="39"/>
        <v>44625</v>
      </c>
      <c r="BO50" s="10">
        <f t="shared" si="40"/>
        <v>46115.938449954847</v>
      </c>
      <c r="BP50" s="10">
        <f t="shared" si="61"/>
        <v>14932.485552820996</v>
      </c>
      <c r="BQ50" s="26">
        <f t="shared" si="41"/>
        <v>0.28135513891497821</v>
      </c>
      <c r="BS50" s="10">
        <f t="shared" si="69"/>
        <v>44625</v>
      </c>
      <c r="BT50" s="23"/>
    </row>
    <row r="51" spans="1:72" x14ac:dyDescent="0.35">
      <c r="A51" s="4">
        <v>46</v>
      </c>
      <c r="B51" s="50"/>
      <c r="C51" s="5" t="s">
        <v>53</v>
      </c>
      <c r="D51" s="1"/>
      <c r="E51" s="12">
        <v>24990</v>
      </c>
      <c r="F51" s="10">
        <v>9520</v>
      </c>
      <c r="G51" s="10">
        <f t="shared" si="6"/>
        <v>495.03999999999996</v>
      </c>
      <c r="H51" s="10">
        <f t="shared" si="7"/>
        <v>10015.040000000001</v>
      </c>
      <c r="I51" s="10">
        <f t="shared" si="8"/>
        <v>510.76704000000001</v>
      </c>
      <c r="J51" s="32">
        <f t="shared" si="9"/>
        <v>10525.807040000002</v>
      </c>
      <c r="L51" s="10">
        <v>66575</v>
      </c>
      <c r="M51" s="10">
        <v>65270</v>
      </c>
      <c r="N51" s="26">
        <f t="shared" si="10"/>
        <v>1.9601952684941797E-2</v>
      </c>
      <c r="O51" s="10">
        <v>46933.74</v>
      </c>
      <c r="P51" s="26">
        <f t="shared" si="11"/>
        <v>0.29502455876830647</v>
      </c>
      <c r="Q51" s="10">
        <f t="shared" si="12"/>
        <v>2393.6207399999998</v>
      </c>
      <c r="R51" s="32">
        <f t="shared" si="43"/>
        <v>49327.360739999996</v>
      </c>
      <c r="T51" s="10">
        <v>35000</v>
      </c>
      <c r="U51" s="10">
        <f t="shared" si="13"/>
        <v>6650</v>
      </c>
      <c r="V51" s="30">
        <f t="shared" si="14"/>
        <v>41650</v>
      </c>
      <c r="X51" s="10">
        <v>40000</v>
      </c>
      <c r="Y51" s="10">
        <f t="shared" si="15"/>
        <v>7600</v>
      </c>
      <c r="Z51" s="31">
        <f t="shared" si="16"/>
        <v>47600</v>
      </c>
      <c r="AB51" s="10">
        <v>33000</v>
      </c>
      <c r="AC51" s="10">
        <f t="shared" si="17"/>
        <v>6270</v>
      </c>
      <c r="AD51" s="64">
        <f t="shared" si="18"/>
        <v>39270</v>
      </c>
      <c r="AF51" s="10">
        <f t="shared" si="47"/>
        <v>10525.807040000002</v>
      </c>
      <c r="AG51" s="10">
        <f t="shared" si="48"/>
        <v>34761.451759999996</v>
      </c>
      <c r="AH51" s="10">
        <f t="shared" si="49"/>
        <v>40460</v>
      </c>
      <c r="AI51" s="10">
        <f t="shared" si="50"/>
        <v>30087.39349808816</v>
      </c>
      <c r="AJ51" s="10">
        <f t="shared" si="51"/>
        <v>24171.034690682147</v>
      </c>
      <c r="AK51" s="10">
        <f t="shared" si="52"/>
        <v>25492.90352</v>
      </c>
      <c r="AL51" s="10">
        <f t="shared" si="53"/>
        <v>17348.420865341075</v>
      </c>
      <c r="AM51" s="10">
        <f t="shared" si="54"/>
        <v>16532.53257461467</v>
      </c>
      <c r="AN51" s="26">
        <f t="shared" si="55"/>
        <v>0.47559960063689444</v>
      </c>
      <c r="AP51" s="9">
        <f t="shared" si="66"/>
        <v>40460</v>
      </c>
      <c r="AR51" s="10">
        <f t="shared" si="28"/>
        <v>39270</v>
      </c>
      <c r="AS51" s="10">
        <f t="shared" si="29"/>
        <v>44461.840185000001</v>
      </c>
      <c r="AT51" s="10">
        <f t="shared" si="30"/>
        <v>44625</v>
      </c>
      <c r="AU51" s="10">
        <f t="shared" si="31"/>
        <v>44268.283720229818</v>
      </c>
      <c r="AV51" s="10">
        <f t="shared" si="32"/>
        <v>44074.481697786134</v>
      </c>
      <c r="AW51" s="10">
        <f t="shared" si="33"/>
        <v>41947.5</v>
      </c>
      <c r="AX51" s="10">
        <f t="shared" si="34"/>
        <v>41672.240848893067</v>
      </c>
      <c r="AY51" s="10">
        <f t="shared" si="35"/>
        <v>4774.340688450081</v>
      </c>
      <c r="AZ51" s="26">
        <f t="shared" si="36"/>
        <v>0.10738063626212192</v>
      </c>
      <c r="BB51" s="66">
        <f t="shared" si="67"/>
        <v>39270</v>
      </c>
      <c r="BC51" s="20" t="str">
        <f t="shared" si="68"/>
        <v xml:space="preserve">MENOR VALOR </v>
      </c>
      <c r="BD51" s="23"/>
      <c r="BE51" s="10">
        <v>66575</v>
      </c>
      <c r="BF51" s="9">
        <f t="shared" si="37"/>
        <v>3395.3249999999998</v>
      </c>
      <c r="BG51" s="10">
        <f t="shared" si="38"/>
        <v>69970.324999999997</v>
      </c>
      <c r="BI51" s="10">
        <f t="shared" si="56"/>
        <v>41650</v>
      </c>
      <c r="BJ51" s="10">
        <f t="shared" si="57"/>
        <v>53073.441666666673</v>
      </c>
      <c r="BK51" s="10">
        <f t="shared" si="58"/>
        <v>47600</v>
      </c>
      <c r="BL51" s="10">
        <f t="shared" si="59"/>
        <v>51766.080481256555</v>
      </c>
      <c r="BM51" s="10">
        <f t="shared" si="60"/>
        <v>50581.876899909686</v>
      </c>
      <c r="BN51" s="10">
        <f t="shared" si="39"/>
        <v>44625</v>
      </c>
      <c r="BO51" s="10">
        <f t="shared" si="40"/>
        <v>46115.938449954847</v>
      </c>
      <c r="BP51" s="10">
        <f t="shared" si="61"/>
        <v>14932.485552820996</v>
      </c>
      <c r="BQ51" s="26">
        <f t="shared" si="41"/>
        <v>0.28135513891497821</v>
      </c>
      <c r="BS51" s="10">
        <f t="shared" si="69"/>
        <v>44625</v>
      </c>
      <c r="BT51" s="23"/>
    </row>
    <row r="52" spans="1:72" x14ac:dyDescent="0.35">
      <c r="A52" s="4">
        <v>47</v>
      </c>
      <c r="B52" s="50"/>
      <c r="C52" s="5" t="s">
        <v>54</v>
      </c>
      <c r="D52" s="1"/>
      <c r="E52" s="12">
        <v>24990</v>
      </c>
      <c r="F52" s="10">
        <v>9520</v>
      </c>
      <c r="G52" s="10">
        <f t="shared" si="6"/>
        <v>495.03999999999996</v>
      </c>
      <c r="H52" s="10">
        <f t="shared" si="7"/>
        <v>10015.040000000001</v>
      </c>
      <c r="I52" s="10">
        <f t="shared" si="8"/>
        <v>510.76704000000001</v>
      </c>
      <c r="J52" s="32">
        <f t="shared" si="9"/>
        <v>10525.807040000002</v>
      </c>
      <c r="L52" s="10">
        <v>66575</v>
      </c>
      <c r="M52" s="10">
        <v>65270</v>
      </c>
      <c r="N52" s="26">
        <f t="shared" si="10"/>
        <v>1.9601952684941797E-2</v>
      </c>
      <c r="O52" s="10">
        <v>46933.74</v>
      </c>
      <c r="P52" s="26">
        <f t="shared" si="11"/>
        <v>0.29502455876830647</v>
      </c>
      <c r="Q52" s="10">
        <f t="shared" si="12"/>
        <v>2393.6207399999998</v>
      </c>
      <c r="R52" s="32">
        <f t="shared" si="43"/>
        <v>49327.360739999996</v>
      </c>
      <c r="T52" s="10">
        <v>35000</v>
      </c>
      <c r="U52" s="10">
        <f t="shared" si="13"/>
        <v>6650</v>
      </c>
      <c r="V52" s="30">
        <f t="shared" si="14"/>
        <v>41650</v>
      </c>
      <c r="X52" s="10">
        <v>40000</v>
      </c>
      <c r="Y52" s="10">
        <f t="shared" si="15"/>
        <v>7600</v>
      </c>
      <c r="Z52" s="31">
        <f t="shared" si="16"/>
        <v>47600</v>
      </c>
      <c r="AB52" s="10">
        <v>33000</v>
      </c>
      <c r="AC52" s="10">
        <f t="shared" si="17"/>
        <v>6270</v>
      </c>
      <c r="AD52" s="64">
        <f t="shared" si="18"/>
        <v>39270</v>
      </c>
      <c r="AF52" s="10">
        <f t="shared" si="47"/>
        <v>10525.807040000002</v>
      </c>
      <c r="AG52" s="10">
        <f t="shared" si="48"/>
        <v>34761.451759999996</v>
      </c>
      <c r="AH52" s="10">
        <f t="shared" si="49"/>
        <v>40460</v>
      </c>
      <c r="AI52" s="10">
        <f t="shared" si="50"/>
        <v>30087.39349808816</v>
      </c>
      <c r="AJ52" s="10">
        <f t="shared" si="51"/>
        <v>24171.034690682147</v>
      </c>
      <c r="AK52" s="10">
        <f t="shared" si="52"/>
        <v>25492.90352</v>
      </c>
      <c r="AL52" s="10">
        <f t="shared" si="53"/>
        <v>17348.420865341075</v>
      </c>
      <c r="AM52" s="10">
        <f t="shared" si="54"/>
        <v>16532.53257461467</v>
      </c>
      <c r="AN52" s="26">
        <f t="shared" si="55"/>
        <v>0.47559960063689444</v>
      </c>
      <c r="AP52" s="9">
        <f t="shared" si="66"/>
        <v>40460</v>
      </c>
      <c r="AR52" s="10">
        <f t="shared" si="28"/>
        <v>39270</v>
      </c>
      <c r="AS52" s="10">
        <f t="shared" si="29"/>
        <v>44461.840185000001</v>
      </c>
      <c r="AT52" s="10">
        <f t="shared" si="30"/>
        <v>44625</v>
      </c>
      <c r="AU52" s="10">
        <f t="shared" si="31"/>
        <v>44268.283720229818</v>
      </c>
      <c r="AV52" s="10">
        <f t="shared" si="32"/>
        <v>44074.481697786134</v>
      </c>
      <c r="AW52" s="10">
        <f t="shared" si="33"/>
        <v>41947.5</v>
      </c>
      <c r="AX52" s="10">
        <f t="shared" si="34"/>
        <v>41672.240848893067</v>
      </c>
      <c r="AY52" s="10">
        <f t="shared" si="35"/>
        <v>4774.340688450081</v>
      </c>
      <c r="AZ52" s="26">
        <f t="shared" si="36"/>
        <v>0.10738063626212192</v>
      </c>
      <c r="BB52" s="66">
        <f t="shared" si="67"/>
        <v>39270</v>
      </c>
      <c r="BC52" s="20" t="str">
        <f t="shared" si="68"/>
        <v xml:space="preserve">MENOR VALOR </v>
      </c>
      <c r="BD52" s="23"/>
      <c r="BE52" s="10">
        <v>66575</v>
      </c>
      <c r="BF52" s="9">
        <f t="shared" si="37"/>
        <v>3395.3249999999998</v>
      </c>
      <c r="BG52" s="10">
        <f t="shared" si="38"/>
        <v>69970.324999999997</v>
      </c>
      <c r="BI52" s="10">
        <f t="shared" si="56"/>
        <v>41650</v>
      </c>
      <c r="BJ52" s="10">
        <f t="shared" si="57"/>
        <v>53073.441666666673</v>
      </c>
      <c r="BK52" s="10">
        <f t="shared" si="58"/>
        <v>47600</v>
      </c>
      <c r="BL52" s="10">
        <f t="shared" si="59"/>
        <v>51766.080481256555</v>
      </c>
      <c r="BM52" s="10">
        <f t="shared" si="60"/>
        <v>50581.876899909686</v>
      </c>
      <c r="BN52" s="10">
        <f t="shared" si="39"/>
        <v>44625</v>
      </c>
      <c r="BO52" s="10">
        <f t="shared" si="40"/>
        <v>46115.938449954847</v>
      </c>
      <c r="BP52" s="10">
        <f t="shared" si="61"/>
        <v>14932.485552820996</v>
      </c>
      <c r="BQ52" s="26">
        <f t="shared" si="41"/>
        <v>0.28135513891497821</v>
      </c>
      <c r="BS52" s="10">
        <f t="shared" si="69"/>
        <v>44625</v>
      </c>
      <c r="BT52" s="23"/>
    </row>
    <row r="53" spans="1:72" x14ac:dyDescent="0.35">
      <c r="A53" s="4">
        <v>48</v>
      </c>
      <c r="B53" s="50"/>
      <c r="C53" s="5" t="s">
        <v>55</v>
      </c>
      <c r="D53" s="1"/>
      <c r="E53" s="12">
        <v>24990</v>
      </c>
      <c r="F53" s="10">
        <v>9520</v>
      </c>
      <c r="G53" s="10">
        <f t="shared" si="6"/>
        <v>495.03999999999996</v>
      </c>
      <c r="H53" s="10">
        <f t="shared" si="7"/>
        <v>10015.040000000001</v>
      </c>
      <c r="I53" s="10">
        <f t="shared" si="8"/>
        <v>510.76704000000001</v>
      </c>
      <c r="J53" s="32">
        <f t="shared" si="9"/>
        <v>10525.807040000002</v>
      </c>
      <c r="L53" s="10">
        <v>87400</v>
      </c>
      <c r="M53" s="10">
        <v>85686</v>
      </c>
      <c r="N53" s="26">
        <f t="shared" si="10"/>
        <v>1.9610983981693364E-2</v>
      </c>
      <c r="O53" s="10">
        <v>61833.34</v>
      </c>
      <c r="P53" s="26">
        <f t="shared" si="11"/>
        <v>0.29252471395881013</v>
      </c>
      <c r="Q53" s="10">
        <f t="shared" si="12"/>
        <v>3153.5003399999996</v>
      </c>
      <c r="R53" s="32">
        <f t="shared" si="43"/>
        <v>64986.840339999995</v>
      </c>
      <c r="T53" s="10">
        <v>35000</v>
      </c>
      <c r="U53" s="10">
        <f t="shared" si="13"/>
        <v>6650</v>
      </c>
      <c r="V53" s="30">
        <f t="shared" si="14"/>
        <v>41650</v>
      </c>
      <c r="X53" s="10">
        <v>40000</v>
      </c>
      <c r="Y53" s="10">
        <f t="shared" si="15"/>
        <v>7600</v>
      </c>
      <c r="Z53" s="31">
        <f t="shared" si="16"/>
        <v>47600</v>
      </c>
      <c r="AB53" s="10">
        <v>33000</v>
      </c>
      <c r="AC53" s="10">
        <f t="shared" si="17"/>
        <v>6270</v>
      </c>
      <c r="AD53" s="64">
        <f t="shared" si="18"/>
        <v>39270</v>
      </c>
      <c r="AF53" s="10">
        <f t="shared" si="47"/>
        <v>10525.807040000002</v>
      </c>
      <c r="AG53" s="10">
        <f t="shared" si="48"/>
        <v>34761.451759999996</v>
      </c>
      <c r="AH53" s="10">
        <f t="shared" si="49"/>
        <v>40460</v>
      </c>
      <c r="AI53" s="10">
        <f t="shared" si="50"/>
        <v>30087.39349808816</v>
      </c>
      <c r="AJ53" s="10">
        <f t="shared" si="51"/>
        <v>24171.034690682147</v>
      </c>
      <c r="AK53" s="10">
        <f t="shared" si="52"/>
        <v>25492.90352</v>
      </c>
      <c r="AL53" s="10">
        <f t="shared" si="53"/>
        <v>17348.420865341075</v>
      </c>
      <c r="AM53" s="10">
        <f t="shared" si="54"/>
        <v>16532.53257461467</v>
      </c>
      <c r="AN53" s="26">
        <f t="shared" si="55"/>
        <v>0.47559960063689444</v>
      </c>
      <c r="AP53" s="9">
        <f t="shared" si="66"/>
        <v>40460</v>
      </c>
      <c r="AR53" s="10">
        <f t="shared" si="28"/>
        <v>39270</v>
      </c>
      <c r="AS53" s="10">
        <f t="shared" si="29"/>
        <v>48376.710084999999</v>
      </c>
      <c r="AT53" s="10">
        <f t="shared" si="30"/>
        <v>44625</v>
      </c>
      <c r="AU53" s="10">
        <f t="shared" si="31"/>
        <v>47427.154664470378</v>
      </c>
      <c r="AV53" s="10">
        <f t="shared" si="32"/>
        <v>46581.788054085802</v>
      </c>
      <c r="AW53" s="10">
        <f t="shared" si="33"/>
        <v>41947.5</v>
      </c>
      <c r="AX53" s="10">
        <f t="shared" si="34"/>
        <v>42925.894027042901</v>
      </c>
      <c r="AY53" s="10">
        <f t="shared" si="35"/>
        <v>11614.36614404893</v>
      </c>
      <c r="AZ53" s="26">
        <f t="shared" si="36"/>
        <v>0.24008176917450527</v>
      </c>
      <c r="BB53" s="66">
        <f t="shared" si="67"/>
        <v>39270</v>
      </c>
      <c r="BC53" s="20" t="str">
        <f t="shared" si="68"/>
        <v xml:space="preserve">MENOR VALOR </v>
      </c>
      <c r="BD53" s="23"/>
      <c r="BE53" s="10">
        <v>87400</v>
      </c>
      <c r="BF53" s="9">
        <f t="shared" si="37"/>
        <v>4457.3999999999996</v>
      </c>
      <c r="BG53" s="10">
        <f t="shared" si="38"/>
        <v>91857.4</v>
      </c>
      <c r="BI53" s="10">
        <f t="shared" si="56"/>
        <v>41650</v>
      </c>
      <c r="BJ53" s="10">
        <f t="shared" si="57"/>
        <v>60369.133333333331</v>
      </c>
      <c r="BK53" s="10">
        <f t="shared" si="58"/>
        <v>47600</v>
      </c>
      <c r="BL53" s="10">
        <f t="shared" si="59"/>
        <v>56682.026534009987</v>
      </c>
      <c r="BM53" s="10">
        <f t="shared" si="60"/>
        <v>53662.994504579328</v>
      </c>
      <c r="BN53" s="10">
        <f t="shared" si="39"/>
        <v>44625</v>
      </c>
      <c r="BO53" s="10">
        <f t="shared" si="40"/>
        <v>47656.497252289664</v>
      </c>
      <c r="BP53" s="10">
        <f t="shared" si="61"/>
        <v>27431.438683622357</v>
      </c>
      <c r="BQ53" s="26">
        <f t="shared" si="41"/>
        <v>0.45439510506399555</v>
      </c>
      <c r="BS53" s="10">
        <f>BL53</f>
        <v>56682.026534009987</v>
      </c>
      <c r="BT53" s="23"/>
    </row>
    <row r="54" spans="1:72" x14ac:dyDescent="0.35">
      <c r="A54" s="4">
        <v>49</v>
      </c>
      <c r="B54" s="50"/>
      <c r="C54" s="5" t="s">
        <v>56</v>
      </c>
      <c r="D54" s="1"/>
      <c r="E54" s="12">
        <v>24990</v>
      </c>
      <c r="F54" s="10">
        <v>9520</v>
      </c>
      <c r="G54" s="10">
        <f t="shared" si="6"/>
        <v>495.03999999999996</v>
      </c>
      <c r="H54" s="10">
        <f t="shared" si="7"/>
        <v>10015.040000000001</v>
      </c>
      <c r="I54" s="10">
        <f t="shared" si="8"/>
        <v>510.76704000000001</v>
      </c>
      <c r="J54" s="32">
        <f t="shared" si="9"/>
        <v>10525.807040000002</v>
      </c>
      <c r="L54" s="10">
        <v>66575</v>
      </c>
      <c r="M54" s="10">
        <v>65270</v>
      </c>
      <c r="N54" s="26">
        <f t="shared" si="10"/>
        <v>1.9601952684941797E-2</v>
      </c>
      <c r="O54" s="10">
        <v>46933.74</v>
      </c>
      <c r="P54" s="26">
        <f t="shared" si="11"/>
        <v>0.29502455876830647</v>
      </c>
      <c r="Q54" s="10">
        <f t="shared" si="12"/>
        <v>2393.6207399999998</v>
      </c>
      <c r="R54" s="32">
        <f t="shared" si="43"/>
        <v>49327.360739999996</v>
      </c>
      <c r="T54" s="10">
        <v>35000</v>
      </c>
      <c r="U54" s="10">
        <f t="shared" si="13"/>
        <v>6650</v>
      </c>
      <c r="V54" s="30">
        <f t="shared" si="14"/>
        <v>41650</v>
      </c>
      <c r="X54" s="10">
        <v>25000</v>
      </c>
      <c r="Y54" s="10">
        <f t="shared" si="15"/>
        <v>4750</v>
      </c>
      <c r="Z54" s="31">
        <f t="shared" si="16"/>
        <v>29750</v>
      </c>
      <c r="AB54" s="10">
        <v>33000</v>
      </c>
      <c r="AC54" s="10">
        <f t="shared" si="17"/>
        <v>6270</v>
      </c>
      <c r="AD54" s="64">
        <f t="shared" si="18"/>
        <v>39270</v>
      </c>
      <c r="AF54" s="10">
        <f t="shared" si="47"/>
        <v>10525.807040000002</v>
      </c>
      <c r="AG54" s="10">
        <f t="shared" si="48"/>
        <v>30298.95176</v>
      </c>
      <c r="AH54" s="10">
        <f t="shared" si="49"/>
        <v>34510</v>
      </c>
      <c r="AI54" s="10">
        <f t="shared" si="50"/>
        <v>26751.89617969457</v>
      </c>
      <c r="AJ54" s="10">
        <f t="shared" si="51"/>
        <v>22460.254470216343</v>
      </c>
      <c r="AK54" s="10">
        <f t="shared" si="52"/>
        <v>22517.90352</v>
      </c>
      <c r="AL54" s="10">
        <f t="shared" si="53"/>
        <v>16493.030755108171</v>
      </c>
      <c r="AM54" s="10">
        <f t="shared" si="54"/>
        <v>14149.259142255296</v>
      </c>
      <c r="AN54" s="26">
        <f t="shared" si="55"/>
        <v>0.4669884045604123</v>
      </c>
      <c r="AP54" s="9">
        <f>AI54</f>
        <v>26751.89617969457</v>
      </c>
      <c r="AR54" s="10">
        <f t="shared" si="28"/>
        <v>29750</v>
      </c>
      <c r="AS54" s="10">
        <f t="shared" si="29"/>
        <v>39999.340185000001</v>
      </c>
      <c r="AT54" s="10">
        <f t="shared" si="30"/>
        <v>40460</v>
      </c>
      <c r="AU54" s="10">
        <f t="shared" si="31"/>
        <v>39360.688728722962</v>
      </c>
      <c r="AV54" s="10">
        <f t="shared" si="32"/>
        <v>38699.501257030533</v>
      </c>
      <c r="AW54" s="10">
        <f t="shared" si="33"/>
        <v>35105</v>
      </c>
      <c r="AX54" s="10">
        <f t="shared" si="34"/>
        <v>34224.750628515263</v>
      </c>
      <c r="AY54" s="10">
        <f t="shared" si="35"/>
        <v>8068.819753278035</v>
      </c>
      <c r="AZ54" s="26">
        <f t="shared" si="36"/>
        <v>0.20172382134203035</v>
      </c>
      <c r="BB54" s="66">
        <f t="shared" si="67"/>
        <v>29750</v>
      </c>
      <c r="BC54" s="20" t="str">
        <f t="shared" si="68"/>
        <v xml:space="preserve">MENOR VALOR </v>
      </c>
      <c r="BD54" s="23"/>
      <c r="BE54" s="10">
        <v>66575</v>
      </c>
      <c r="BF54" s="9">
        <f t="shared" si="37"/>
        <v>3395.3249999999998</v>
      </c>
      <c r="BG54" s="10">
        <f t="shared" si="38"/>
        <v>69970.324999999997</v>
      </c>
      <c r="BI54" s="10">
        <f t="shared" si="56"/>
        <v>29750</v>
      </c>
      <c r="BJ54" s="10">
        <f t="shared" si="57"/>
        <v>47123.441666666673</v>
      </c>
      <c r="BK54" s="10">
        <f t="shared" si="58"/>
        <v>41650</v>
      </c>
      <c r="BL54" s="10">
        <f t="shared" si="59"/>
        <v>44259.376238339384</v>
      </c>
      <c r="BM54" s="10">
        <f t="shared" si="60"/>
        <v>41716.017760719857</v>
      </c>
      <c r="BN54" s="10">
        <f t="shared" si="39"/>
        <v>35700</v>
      </c>
      <c r="BO54" s="10">
        <f t="shared" si="40"/>
        <v>35733.008880359928</v>
      </c>
      <c r="BP54" s="10">
        <f t="shared" si="61"/>
        <v>20661.25742870475</v>
      </c>
      <c r="BQ54" s="26">
        <f t="shared" si="41"/>
        <v>0.43844966959023574</v>
      </c>
      <c r="BS54" s="10">
        <f t="shared" ref="BS54:BS57" si="70">BL54</f>
        <v>44259.376238339384</v>
      </c>
      <c r="BT54" s="23"/>
    </row>
    <row r="55" spans="1:72" x14ac:dyDescent="0.35">
      <c r="A55" s="4">
        <v>50</v>
      </c>
      <c r="B55" s="50"/>
      <c r="C55" s="5" t="s">
        <v>57</v>
      </c>
      <c r="D55" s="1"/>
      <c r="E55" s="12">
        <v>24990</v>
      </c>
      <c r="F55" s="10">
        <v>9520</v>
      </c>
      <c r="G55" s="10">
        <f t="shared" si="6"/>
        <v>495.03999999999996</v>
      </c>
      <c r="H55" s="10">
        <f t="shared" si="7"/>
        <v>10015.040000000001</v>
      </c>
      <c r="I55" s="10">
        <f t="shared" si="8"/>
        <v>510.76704000000001</v>
      </c>
      <c r="J55" s="32">
        <f t="shared" si="9"/>
        <v>10525.807040000002</v>
      </c>
      <c r="L55" s="10">
        <v>66575</v>
      </c>
      <c r="M55" s="10">
        <v>65270</v>
      </c>
      <c r="N55" s="26">
        <f t="shared" si="10"/>
        <v>1.9601952684941797E-2</v>
      </c>
      <c r="O55" s="10">
        <v>46933.74</v>
      </c>
      <c r="P55" s="26">
        <f t="shared" si="11"/>
        <v>0.29502455876830647</v>
      </c>
      <c r="Q55" s="10">
        <f t="shared" si="12"/>
        <v>2393.6207399999998</v>
      </c>
      <c r="R55" s="32">
        <f t="shared" si="43"/>
        <v>49327.360739999996</v>
      </c>
      <c r="T55" s="10">
        <v>35000</v>
      </c>
      <c r="U55" s="10">
        <f t="shared" si="13"/>
        <v>6650</v>
      </c>
      <c r="V55" s="30">
        <f t="shared" si="14"/>
        <v>41650</v>
      </c>
      <c r="X55" s="10">
        <v>25000</v>
      </c>
      <c r="Y55" s="10">
        <f t="shared" si="15"/>
        <v>4750</v>
      </c>
      <c r="Z55" s="31">
        <f t="shared" si="16"/>
        <v>29750</v>
      </c>
      <c r="AB55" s="10">
        <v>33000</v>
      </c>
      <c r="AC55" s="10">
        <f t="shared" si="17"/>
        <v>6270</v>
      </c>
      <c r="AD55" s="64">
        <f t="shared" si="18"/>
        <v>39270</v>
      </c>
      <c r="AF55" s="10">
        <f t="shared" si="47"/>
        <v>10525.807040000002</v>
      </c>
      <c r="AG55" s="10">
        <f t="shared" si="48"/>
        <v>30298.95176</v>
      </c>
      <c r="AH55" s="10">
        <f t="shared" si="49"/>
        <v>34510</v>
      </c>
      <c r="AI55" s="10">
        <f t="shared" si="50"/>
        <v>26751.89617969457</v>
      </c>
      <c r="AJ55" s="10">
        <f t="shared" si="51"/>
        <v>22460.254470216343</v>
      </c>
      <c r="AK55" s="10">
        <f t="shared" si="52"/>
        <v>22517.90352</v>
      </c>
      <c r="AL55" s="10">
        <f t="shared" si="53"/>
        <v>16493.030755108171</v>
      </c>
      <c r="AM55" s="10">
        <f t="shared" si="54"/>
        <v>14149.259142255296</v>
      </c>
      <c r="AN55" s="26">
        <f t="shared" si="55"/>
        <v>0.4669884045604123</v>
      </c>
      <c r="AP55" s="9">
        <f t="shared" ref="AP55:AP57" si="71">AI55</f>
        <v>26751.89617969457</v>
      </c>
      <c r="AR55" s="10">
        <f t="shared" si="28"/>
        <v>29750</v>
      </c>
      <c r="AS55" s="10">
        <f t="shared" si="29"/>
        <v>39999.340185000001</v>
      </c>
      <c r="AT55" s="10">
        <f t="shared" si="30"/>
        <v>40460</v>
      </c>
      <c r="AU55" s="10">
        <f t="shared" si="31"/>
        <v>39360.688728722962</v>
      </c>
      <c r="AV55" s="10">
        <f t="shared" si="32"/>
        <v>38699.501257030533</v>
      </c>
      <c r="AW55" s="10">
        <f t="shared" si="33"/>
        <v>35105</v>
      </c>
      <c r="AX55" s="10">
        <f t="shared" si="34"/>
        <v>34224.750628515263</v>
      </c>
      <c r="AY55" s="10">
        <f t="shared" si="35"/>
        <v>8068.819753278035</v>
      </c>
      <c r="AZ55" s="26">
        <f t="shared" si="36"/>
        <v>0.20172382134203035</v>
      </c>
      <c r="BB55" s="66">
        <f t="shared" si="67"/>
        <v>29750</v>
      </c>
      <c r="BC55" s="20" t="str">
        <f t="shared" si="68"/>
        <v xml:space="preserve">MENOR VALOR </v>
      </c>
      <c r="BD55" s="23"/>
      <c r="BE55" s="10">
        <v>66575</v>
      </c>
      <c r="BF55" s="9">
        <f t="shared" si="37"/>
        <v>3395.3249999999998</v>
      </c>
      <c r="BG55" s="10">
        <f t="shared" si="38"/>
        <v>69970.324999999997</v>
      </c>
      <c r="BI55" s="10">
        <f t="shared" si="56"/>
        <v>29750</v>
      </c>
      <c r="BJ55" s="10">
        <f t="shared" si="57"/>
        <v>47123.441666666673</v>
      </c>
      <c r="BK55" s="10">
        <f t="shared" si="58"/>
        <v>41650</v>
      </c>
      <c r="BL55" s="10">
        <f t="shared" si="59"/>
        <v>44259.376238339384</v>
      </c>
      <c r="BM55" s="10">
        <f t="shared" si="60"/>
        <v>41716.017760719857</v>
      </c>
      <c r="BN55" s="10">
        <f t="shared" si="39"/>
        <v>35700</v>
      </c>
      <c r="BO55" s="10">
        <f t="shared" si="40"/>
        <v>35733.008880359928</v>
      </c>
      <c r="BP55" s="10">
        <f t="shared" si="61"/>
        <v>20661.25742870475</v>
      </c>
      <c r="BQ55" s="26">
        <f t="shared" si="41"/>
        <v>0.43844966959023574</v>
      </c>
      <c r="BS55" s="10">
        <f t="shared" si="70"/>
        <v>44259.376238339384</v>
      </c>
      <c r="BT55" s="23"/>
    </row>
    <row r="56" spans="1:72" x14ac:dyDescent="0.35">
      <c r="A56" s="4">
        <v>51</v>
      </c>
      <c r="B56" s="50"/>
      <c r="C56" s="5" t="s">
        <v>58</v>
      </c>
      <c r="D56" s="1"/>
      <c r="E56" s="12">
        <v>24990</v>
      </c>
      <c r="F56" s="10">
        <v>9520</v>
      </c>
      <c r="G56" s="10">
        <f t="shared" si="6"/>
        <v>495.03999999999996</v>
      </c>
      <c r="H56" s="10">
        <f t="shared" si="7"/>
        <v>10015.040000000001</v>
      </c>
      <c r="I56" s="10">
        <f t="shared" si="8"/>
        <v>510.76704000000001</v>
      </c>
      <c r="J56" s="32">
        <f t="shared" si="9"/>
        <v>10525.807040000002</v>
      </c>
      <c r="L56" s="10">
        <v>66575</v>
      </c>
      <c r="M56" s="10">
        <v>65270</v>
      </c>
      <c r="N56" s="26">
        <f t="shared" si="10"/>
        <v>1.9601952684941797E-2</v>
      </c>
      <c r="O56" s="10">
        <v>46933.74</v>
      </c>
      <c r="P56" s="26">
        <f t="shared" si="11"/>
        <v>0.29502455876830647</v>
      </c>
      <c r="Q56" s="10">
        <f t="shared" si="12"/>
        <v>2393.6207399999998</v>
      </c>
      <c r="R56" s="32">
        <f t="shared" si="43"/>
        <v>49327.360739999996</v>
      </c>
      <c r="T56" s="10">
        <v>35000</v>
      </c>
      <c r="U56" s="10">
        <f t="shared" si="13"/>
        <v>6650</v>
      </c>
      <c r="V56" s="30">
        <f t="shared" si="14"/>
        <v>41650</v>
      </c>
      <c r="X56" s="10">
        <v>25000</v>
      </c>
      <c r="Y56" s="10">
        <f t="shared" si="15"/>
        <v>4750</v>
      </c>
      <c r="Z56" s="31">
        <f t="shared" si="16"/>
        <v>29750</v>
      </c>
      <c r="AB56" s="10">
        <v>33000</v>
      </c>
      <c r="AC56" s="10">
        <f t="shared" si="17"/>
        <v>6270</v>
      </c>
      <c r="AD56" s="64">
        <f t="shared" si="18"/>
        <v>39270</v>
      </c>
      <c r="AF56" s="10">
        <f t="shared" si="47"/>
        <v>10525.807040000002</v>
      </c>
      <c r="AG56" s="10">
        <f t="shared" si="48"/>
        <v>30298.95176</v>
      </c>
      <c r="AH56" s="10">
        <f t="shared" si="49"/>
        <v>34510</v>
      </c>
      <c r="AI56" s="10">
        <f t="shared" si="50"/>
        <v>26751.89617969457</v>
      </c>
      <c r="AJ56" s="10">
        <f t="shared" si="51"/>
        <v>22460.254470216343</v>
      </c>
      <c r="AK56" s="10">
        <f t="shared" si="52"/>
        <v>22517.90352</v>
      </c>
      <c r="AL56" s="10">
        <f t="shared" si="53"/>
        <v>16493.030755108171</v>
      </c>
      <c r="AM56" s="10">
        <f t="shared" si="54"/>
        <v>14149.259142255296</v>
      </c>
      <c r="AN56" s="26">
        <f t="shared" si="55"/>
        <v>0.4669884045604123</v>
      </c>
      <c r="AP56" s="9">
        <f t="shared" si="71"/>
        <v>26751.89617969457</v>
      </c>
      <c r="AR56" s="10">
        <f t="shared" si="28"/>
        <v>29750</v>
      </c>
      <c r="AS56" s="10">
        <f t="shared" si="29"/>
        <v>39999.340185000001</v>
      </c>
      <c r="AT56" s="10">
        <f t="shared" si="30"/>
        <v>40460</v>
      </c>
      <c r="AU56" s="10">
        <f t="shared" si="31"/>
        <v>39360.688728722962</v>
      </c>
      <c r="AV56" s="10">
        <f t="shared" si="32"/>
        <v>38699.501257030533</v>
      </c>
      <c r="AW56" s="10">
        <f t="shared" si="33"/>
        <v>35105</v>
      </c>
      <c r="AX56" s="10">
        <f t="shared" si="34"/>
        <v>34224.750628515263</v>
      </c>
      <c r="AY56" s="10">
        <f t="shared" si="35"/>
        <v>8068.819753278035</v>
      </c>
      <c r="AZ56" s="26">
        <f t="shared" si="36"/>
        <v>0.20172382134203035</v>
      </c>
      <c r="BB56" s="66">
        <f t="shared" si="67"/>
        <v>29750</v>
      </c>
      <c r="BC56" s="20" t="str">
        <f t="shared" si="68"/>
        <v xml:space="preserve">MENOR VALOR </v>
      </c>
      <c r="BD56" s="23"/>
      <c r="BE56" s="10">
        <v>66575</v>
      </c>
      <c r="BF56" s="9">
        <f t="shared" si="37"/>
        <v>3395.3249999999998</v>
      </c>
      <c r="BG56" s="10">
        <f t="shared" si="38"/>
        <v>69970.324999999997</v>
      </c>
      <c r="BI56" s="10">
        <f t="shared" si="56"/>
        <v>29750</v>
      </c>
      <c r="BJ56" s="10">
        <f t="shared" si="57"/>
        <v>47123.441666666673</v>
      </c>
      <c r="BK56" s="10">
        <f t="shared" si="58"/>
        <v>41650</v>
      </c>
      <c r="BL56" s="10">
        <f t="shared" si="59"/>
        <v>44259.376238339384</v>
      </c>
      <c r="BM56" s="10">
        <f t="shared" si="60"/>
        <v>41716.017760719857</v>
      </c>
      <c r="BN56" s="10">
        <f t="shared" si="39"/>
        <v>35700</v>
      </c>
      <c r="BO56" s="10">
        <f t="shared" si="40"/>
        <v>35733.008880359928</v>
      </c>
      <c r="BP56" s="10">
        <f t="shared" si="61"/>
        <v>20661.25742870475</v>
      </c>
      <c r="BQ56" s="26">
        <f t="shared" si="41"/>
        <v>0.43844966959023574</v>
      </c>
      <c r="BS56" s="10">
        <f t="shared" si="70"/>
        <v>44259.376238339384</v>
      </c>
      <c r="BT56" s="23"/>
    </row>
    <row r="57" spans="1:72" x14ac:dyDescent="0.35">
      <c r="A57" s="4">
        <v>52</v>
      </c>
      <c r="B57" s="50"/>
      <c r="C57" s="5" t="s">
        <v>59</v>
      </c>
      <c r="D57" s="1"/>
      <c r="E57" s="12">
        <v>24990</v>
      </c>
      <c r="F57" s="10">
        <v>9520</v>
      </c>
      <c r="G57" s="10">
        <f t="shared" si="6"/>
        <v>495.03999999999996</v>
      </c>
      <c r="H57" s="10">
        <f t="shared" si="7"/>
        <v>10015.040000000001</v>
      </c>
      <c r="I57" s="10">
        <f t="shared" si="8"/>
        <v>510.76704000000001</v>
      </c>
      <c r="J57" s="32">
        <f t="shared" si="9"/>
        <v>10525.807040000002</v>
      </c>
      <c r="L57" s="10">
        <v>66575</v>
      </c>
      <c r="M57" s="10">
        <v>65270</v>
      </c>
      <c r="N57" s="26">
        <f t="shared" si="10"/>
        <v>1.9601952684941797E-2</v>
      </c>
      <c r="O57" s="10">
        <v>46933.74</v>
      </c>
      <c r="P57" s="26">
        <f t="shared" si="11"/>
        <v>0.29502455876830647</v>
      </c>
      <c r="Q57" s="10">
        <f t="shared" si="12"/>
        <v>2393.6207399999998</v>
      </c>
      <c r="R57" s="32">
        <f t="shared" si="43"/>
        <v>49327.360739999996</v>
      </c>
      <c r="T57" s="10">
        <v>35000</v>
      </c>
      <c r="U57" s="10">
        <f t="shared" si="13"/>
        <v>6650</v>
      </c>
      <c r="V57" s="30">
        <f t="shared" si="14"/>
        <v>41650</v>
      </c>
      <c r="X57" s="10">
        <v>25000</v>
      </c>
      <c r="Y57" s="10">
        <f t="shared" si="15"/>
        <v>4750</v>
      </c>
      <c r="Z57" s="31">
        <f t="shared" si="16"/>
        <v>29750</v>
      </c>
      <c r="AB57" s="10">
        <v>33000</v>
      </c>
      <c r="AC57" s="10">
        <f t="shared" si="17"/>
        <v>6270</v>
      </c>
      <c r="AD57" s="64">
        <f t="shared" si="18"/>
        <v>39270</v>
      </c>
      <c r="AF57" s="10">
        <f t="shared" si="47"/>
        <v>10525.807040000002</v>
      </c>
      <c r="AG57" s="10">
        <f t="shared" si="48"/>
        <v>30298.95176</v>
      </c>
      <c r="AH57" s="10">
        <f t="shared" si="49"/>
        <v>34510</v>
      </c>
      <c r="AI57" s="10">
        <f t="shared" si="50"/>
        <v>26751.89617969457</v>
      </c>
      <c r="AJ57" s="10">
        <f t="shared" si="51"/>
        <v>22460.254470216343</v>
      </c>
      <c r="AK57" s="10">
        <f t="shared" si="52"/>
        <v>22517.90352</v>
      </c>
      <c r="AL57" s="10">
        <f t="shared" si="53"/>
        <v>16493.030755108171</v>
      </c>
      <c r="AM57" s="10">
        <f t="shared" si="54"/>
        <v>14149.259142255296</v>
      </c>
      <c r="AN57" s="26">
        <f t="shared" si="55"/>
        <v>0.4669884045604123</v>
      </c>
      <c r="AP57" s="9">
        <f t="shared" si="71"/>
        <v>26751.89617969457</v>
      </c>
      <c r="AR57" s="10">
        <f t="shared" si="28"/>
        <v>29750</v>
      </c>
      <c r="AS57" s="10">
        <f t="shared" si="29"/>
        <v>39999.340185000001</v>
      </c>
      <c r="AT57" s="10">
        <f t="shared" si="30"/>
        <v>40460</v>
      </c>
      <c r="AU57" s="10">
        <f t="shared" si="31"/>
        <v>39360.688728722962</v>
      </c>
      <c r="AV57" s="10">
        <f t="shared" si="32"/>
        <v>38699.501257030533</v>
      </c>
      <c r="AW57" s="10">
        <f t="shared" si="33"/>
        <v>35105</v>
      </c>
      <c r="AX57" s="10">
        <f t="shared" si="34"/>
        <v>34224.750628515263</v>
      </c>
      <c r="AY57" s="10">
        <f t="shared" si="35"/>
        <v>8068.819753278035</v>
      </c>
      <c r="AZ57" s="26">
        <f t="shared" si="36"/>
        <v>0.20172382134203035</v>
      </c>
      <c r="BB57" s="66">
        <f t="shared" si="67"/>
        <v>29750</v>
      </c>
      <c r="BC57" s="20" t="str">
        <f t="shared" si="68"/>
        <v xml:space="preserve">MENOR VALOR </v>
      </c>
      <c r="BD57" s="23"/>
      <c r="BE57" s="10">
        <v>66575</v>
      </c>
      <c r="BF57" s="9">
        <f t="shared" si="37"/>
        <v>3395.3249999999998</v>
      </c>
      <c r="BG57" s="10">
        <f t="shared" si="38"/>
        <v>69970.324999999997</v>
      </c>
      <c r="BI57" s="10">
        <f t="shared" si="56"/>
        <v>29750</v>
      </c>
      <c r="BJ57" s="10">
        <f t="shared" si="57"/>
        <v>47123.441666666673</v>
      </c>
      <c r="BK57" s="10">
        <f t="shared" si="58"/>
        <v>41650</v>
      </c>
      <c r="BL57" s="10">
        <f t="shared" si="59"/>
        <v>44259.376238339384</v>
      </c>
      <c r="BM57" s="10">
        <f t="shared" si="60"/>
        <v>41716.017760719857</v>
      </c>
      <c r="BN57" s="10">
        <f t="shared" si="39"/>
        <v>35700</v>
      </c>
      <c r="BO57" s="10">
        <f t="shared" si="40"/>
        <v>35733.008880359928</v>
      </c>
      <c r="BP57" s="10">
        <f t="shared" si="61"/>
        <v>20661.25742870475</v>
      </c>
      <c r="BQ57" s="26">
        <f t="shared" si="41"/>
        <v>0.43844966959023574</v>
      </c>
      <c r="BS57" s="10">
        <f t="shared" si="70"/>
        <v>44259.376238339384</v>
      </c>
      <c r="BT57" s="23"/>
    </row>
    <row r="58" spans="1:72" ht="29" x14ac:dyDescent="0.35">
      <c r="A58" s="4">
        <v>53</v>
      </c>
      <c r="B58" s="51" t="s">
        <v>60</v>
      </c>
      <c r="C58" s="5" t="s">
        <v>61</v>
      </c>
      <c r="D58" s="1"/>
      <c r="E58" s="12"/>
      <c r="F58" s="10"/>
      <c r="G58" s="10">
        <f t="shared" ref="G58:G62" si="72">F58*G$4</f>
        <v>0</v>
      </c>
      <c r="H58" s="11"/>
      <c r="I58" s="10">
        <f t="shared" si="8"/>
        <v>0</v>
      </c>
      <c r="J58" s="32">
        <f t="shared" si="9"/>
        <v>0</v>
      </c>
      <c r="L58" s="10">
        <v>316569</v>
      </c>
      <c r="M58" s="10">
        <v>310362</v>
      </c>
      <c r="N58" s="26">
        <f t="shared" si="10"/>
        <v>1.9607099873961129E-2</v>
      </c>
      <c r="O58" s="10">
        <v>224238.98</v>
      </c>
      <c r="P58" s="26">
        <f t="shared" si="11"/>
        <v>0.29165843781292544</v>
      </c>
      <c r="Q58" s="10">
        <f t="shared" si="12"/>
        <v>11436.187980000001</v>
      </c>
      <c r="R58" s="32">
        <f t="shared" si="43"/>
        <v>235675.16798</v>
      </c>
      <c r="T58" s="10">
        <v>450000</v>
      </c>
      <c r="U58" s="10">
        <f t="shared" si="13"/>
        <v>85500</v>
      </c>
      <c r="V58" s="30">
        <f t="shared" si="14"/>
        <v>535500</v>
      </c>
      <c r="X58" s="10">
        <v>350000</v>
      </c>
      <c r="Y58" s="10">
        <f t="shared" si="15"/>
        <v>66500</v>
      </c>
      <c r="Z58" s="31">
        <f t="shared" si="16"/>
        <v>416500</v>
      </c>
      <c r="AB58" s="10">
        <v>400000</v>
      </c>
      <c r="AC58" s="10">
        <f t="shared" si="17"/>
        <v>76000</v>
      </c>
      <c r="AD58" s="64">
        <f t="shared" si="18"/>
        <v>476000</v>
      </c>
      <c r="AF58" s="10"/>
      <c r="AG58" s="10"/>
      <c r="AH58" s="10"/>
      <c r="AI58" s="10"/>
      <c r="AJ58" s="10"/>
      <c r="AK58" s="10"/>
      <c r="AL58" s="10"/>
      <c r="AM58" s="10"/>
      <c r="AN58" s="26"/>
      <c r="AP58" s="35"/>
      <c r="AR58" s="10">
        <f t="shared" si="28"/>
        <v>235675.16798</v>
      </c>
      <c r="AS58" s="10">
        <f t="shared" si="29"/>
        <v>415918.79199499998</v>
      </c>
      <c r="AT58" s="10">
        <f t="shared" si="30"/>
        <v>446250</v>
      </c>
      <c r="AU58" s="10">
        <f t="shared" si="31"/>
        <v>397716.68852963322</v>
      </c>
      <c r="AV58" s="10">
        <f t="shared" si="32"/>
        <v>376919.60114864563</v>
      </c>
      <c r="AW58" s="10">
        <f t="shared" si="33"/>
        <v>340962.58399000001</v>
      </c>
      <c r="AX58" s="10">
        <f t="shared" si="34"/>
        <v>306297.38456432283</v>
      </c>
      <c r="AY58" s="10">
        <f t="shared" si="35"/>
        <v>129611.62327517937</v>
      </c>
      <c r="AZ58" s="26">
        <f t="shared" si="36"/>
        <v>0.31162723533957926</v>
      </c>
      <c r="BB58" s="66">
        <f>AX58</f>
        <v>306297.38456432283</v>
      </c>
      <c r="BC58" s="20" t="str">
        <f>AX3</f>
        <v>PROMEDIO ENTRE MENOR VALOR Y  MEDIA ARMONICA</v>
      </c>
      <c r="BD58" s="23"/>
      <c r="BE58" s="10">
        <v>316569</v>
      </c>
      <c r="BF58" s="9">
        <f t="shared" si="37"/>
        <v>16145.018999999998</v>
      </c>
      <c r="BG58" s="10">
        <f t="shared" si="38"/>
        <v>332714.01899999997</v>
      </c>
      <c r="BI58" s="10">
        <f t="shared" si="56"/>
        <v>332714.01899999997</v>
      </c>
      <c r="BJ58" s="10">
        <f t="shared" si="57"/>
        <v>428238.00633333327</v>
      </c>
      <c r="BK58" s="10">
        <f t="shared" si="58"/>
        <v>416500</v>
      </c>
      <c r="BL58" s="10">
        <f t="shared" si="59"/>
        <v>420224.97539350612</v>
      </c>
      <c r="BM58" s="10">
        <f t="shared" si="60"/>
        <v>412430.19400137407</v>
      </c>
      <c r="BN58" s="10">
        <f t="shared" si="39"/>
        <v>374607.00949999999</v>
      </c>
      <c r="BO58" s="10">
        <f t="shared" si="40"/>
        <v>372572.10650068702</v>
      </c>
      <c r="BP58" s="10">
        <f t="shared" si="61"/>
        <v>101901.29595370281</v>
      </c>
      <c r="BQ58" s="26">
        <f t="shared" si="41"/>
        <v>0.23795481588895814</v>
      </c>
      <c r="BS58" s="10">
        <f>BN58</f>
        <v>374607.00949999999</v>
      </c>
      <c r="BT58" s="23"/>
    </row>
    <row r="59" spans="1:72" x14ac:dyDescent="0.35">
      <c r="A59" s="4">
        <v>54</v>
      </c>
      <c r="B59" s="51"/>
      <c r="C59" s="5" t="s">
        <v>62</v>
      </c>
      <c r="D59" s="1"/>
      <c r="E59" s="12"/>
      <c r="F59" s="10"/>
      <c r="G59" s="10">
        <f t="shared" si="72"/>
        <v>0</v>
      </c>
      <c r="H59" s="11"/>
      <c r="I59" s="10">
        <f t="shared" si="8"/>
        <v>0</v>
      </c>
      <c r="J59" s="32">
        <f t="shared" si="9"/>
        <v>0</v>
      </c>
      <c r="L59" s="10">
        <v>230000</v>
      </c>
      <c r="M59" s="10">
        <v>225490</v>
      </c>
      <c r="N59" s="26">
        <f t="shared" si="10"/>
        <v>1.9608695652173914E-2</v>
      </c>
      <c r="O59" s="10">
        <v>162405.64000000001</v>
      </c>
      <c r="P59" s="26">
        <f t="shared" si="11"/>
        <v>0.29388852173913038</v>
      </c>
      <c r="Q59" s="10">
        <f t="shared" si="12"/>
        <v>8282.6876400000001</v>
      </c>
      <c r="R59" s="32">
        <f t="shared" si="43"/>
        <v>170688.32764</v>
      </c>
      <c r="T59" s="10">
        <v>260000</v>
      </c>
      <c r="U59" s="10">
        <f t="shared" si="13"/>
        <v>49400</v>
      </c>
      <c r="V59" s="30">
        <f t="shared" si="14"/>
        <v>309400</v>
      </c>
      <c r="X59" s="10">
        <v>230000</v>
      </c>
      <c r="Y59" s="10">
        <f t="shared" si="15"/>
        <v>43700</v>
      </c>
      <c r="Z59" s="31">
        <f t="shared" si="16"/>
        <v>273700</v>
      </c>
      <c r="AB59" s="10">
        <v>240000</v>
      </c>
      <c r="AC59" s="10">
        <f t="shared" si="17"/>
        <v>45600</v>
      </c>
      <c r="AD59" s="64">
        <f t="shared" si="18"/>
        <v>285600</v>
      </c>
      <c r="AF59" s="10"/>
      <c r="AG59" s="10"/>
      <c r="AH59" s="10"/>
      <c r="AI59" s="10"/>
      <c r="AJ59" s="10"/>
      <c r="AK59" s="10"/>
      <c r="AL59" s="10"/>
      <c r="AM59" s="10"/>
      <c r="AN59" s="26"/>
      <c r="AP59" s="35"/>
      <c r="AR59" s="10">
        <f t="shared" si="28"/>
        <v>170688.32764</v>
      </c>
      <c r="AS59" s="10">
        <f t="shared" si="29"/>
        <v>259847.08191000001</v>
      </c>
      <c r="AT59" s="10">
        <f t="shared" si="30"/>
        <v>279650</v>
      </c>
      <c r="AU59" s="10">
        <f t="shared" si="31"/>
        <v>253477.42306654554</v>
      </c>
      <c r="AV59" s="10">
        <f t="shared" si="32"/>
        <v>246218.55380075049</v>
      </c>
      <c r="AW59" s="10">
        <f t="shared" si="33"/>
        <v>225169.16382000002</v>
      </c>
      <c r="AX59" s="10">
        <f t="shared" si="34"/>
        <v>208453.44072037525</v>
      </c>
      <c r="AY59" s="10">
        <f t="shared" si="35"/>
        <v>61264.158319991569</v>
      </c>
      <c r="AZ59" s="26">
        <f t="shared" si="36"/>
        <v>0.23577004548086813</v>
      </c>
      <c r="BB59" s="66">
        <f>AR59</f>
        <v>170688.32764</v>
      </c>
      <c r="BC59" s="20" t="str">
        <f>AR3</f>
        <v xml:space="preserve">MENOR VALOR </v>
      </c>
      <c r="BD59" s="23"/>
      <c r="BE59" s="10">
        <v>230000</v>
      </c>
      <c r="BF59" s="9">
        <f t="shared" si="37"/>
        <v>11730</v>
      </c>
      <c r="BG59" s="10">
        <f t="shared" si="38"/>
        <v>241730</v>
      </c>
      <c r="BI59" s="10">
        <f t="shared" si="56"/>
        <v>241730</v>
      </c>
      <c r="BJ59" s="10">
        <f t="shared" si="57"/>
        <v>274943.33333333331</v>
      </c>
      <c r="BK59" s="10">
        <f t="shared" si="58"/>
        <v>273700</v>
      </c>
      <c r="BL59" s="10">
        <f t="shared" si="59"/>
        <v>273553.25466930872</v>
      </c>
      <c r="BM59" s="10">
        <f t="shared" si="60"/>
        <v>272169.46590812603</v>
      </c>
      <c r="BN59" s="10">
        <f t="shared" si="39"/>
        <v>257715</v>
      </c>
      <c r="BO59" s="10">
        <f t="shared" si="40"/>
        <v>256949.73295406302</v>
      </c>
      <c r="BP59" s="10">
        <f t="shared" si="61"/>
        <v>33852.128933544613</v>
      </c>
      <c r="BQ59" s="26">
        <f t="shared" si="41"/>
        <v>0.12312402167796255</v>
      </c>
      <c r="BS59" s="10">
        <f>BI59</f>
        <v>241730</v>
      </c>
      <c r="BT59" s="23"/>
    </row>
    <row r="60" spans="1:72" ht="29" x14ac:dyDescent="0.35">
      <c r="A60" s="4">
        <v>55</v>
      </c>
      <c r="B60" s="51"/>
      <c r="C60" s="5" t="s">
        <v>63</v>
      </c>
      <c r="D60" s="1"/>
      <c r="E60" s="12"/>
      <c r="F60" s="10"/>
      <c r="G60" s="10">
        <f t="shared" si="72"/>
        <v>0</v>
      </c>
      <c r="H60" s="11"/>
      <c r="I60" s="10">
        <f t="shared" si="8"/>
        <v>0</v>
      </c>
      <c r="J60" s="32">
        <f t="shared" si="9"/>
        <v>0</v>
      </c>
      <c r="L60" s="10">
        <v>198615</v>
      </c>
      <c r="M60" s="10">
        <v>194721</v>
      </c>
      <c r="N60" s="26">
        <f t="shared" si="10"/>
        <v>1.9605769956951891E-2</v>
      </c>
      <c r="O60" s="10">
        <v>140056.24</v>
      </c>
      <c r="P60" s="26">
        <f t="shared" si="11"/>
        <v>0.29483553608740531</v>
      </c>
      <c r="Q60" s="10">
        <f t="shared" si="12"/>
        <v>7142.8682399999989</v>
      </c>
      <c r="R60" s="32">
        <f t="shared" si="43"/>
        <v>147199.10824</v>
      </c>
      <c r="T60" s="10">
        <v>235000</v>
      </c>
      <c r="U60" s="10">
        <f t="shared" si="13"/>
        <v>44650</v>
      </c>
      <c r="V60" s="30">
        <f t="shared" si="14"/>
        <v>279650</v>
      </c>
      <c r="X60" s="10">
        <v>120000</v>
      </c>
      <c r="Y60" s="10">
        <f t="shared" si="15"/>
        <v>22800</v>
      </c>
      <c r="Z60" s="31">
        <f t="shared" si="16"/>
        <v>142800</v>
      </c>
      <c r="AB60" s="10">
        <v>200000</v>
      </c>
      <c r="AC60" s="10">
        <f t="shared" si="17"/>
        <v>38000</v>
      </c>
      <c r="AD60" s="64">
        <f t="shared" si="18"/>
        <v>238000</v>
      </c>
      <c r="AF60" s="10"/>
      <c r="AG60" s="10"/>
      <c r="AH60" s="10"/>
      <c r="AI60" s="10"/>
      <c r="AJ60" s="10"/>
      <c r="AK60" s="10"/>
      <c r="AL60" s="10"/>
      <c r="AM60" s="10"/>
      <c r="AN60" s="26"/>
      <c r="AP60" s="35"/>
      <c r="AR60" s="10">
        <f t="shared" si="28"/>
        <v>142800</v>
      </c>
      <c r="AS60" s="10">
        <f t="shared" si="29"/>
        <v>201912.27705999999</v>
      </c>
      <c r="AT60" s="10">
        <f t="shared" si="30"/>
        <v>192599.55411999999</v>
      </c>
      <c r="AU60" s="10">
        <f t="shared" si="31"/>
        <v>193399.92074914594</v>
      </c>
      <c r="AV60" s="10">
        <f t="shared" si="32"/>
        <v>185409.22429908914</v>
      </c>
      <c r="AW60" s="10">
        <f t="shared" si="33"/>
        <v>167699.77705999999</v>
      </c>
      <c r="AX60" s="10">
        <f t="shared" si="34"/>
        <v>164104.61214954458</v>
      </c>
      <c r="AY60" s="10">
        <f t="shared" si="35"/>
        <v>67905.005845014719</v>
      </c>
      <c r="AZ60" s="26">
        <f t="shared" si="36"/>
        <v>0.33630944504100735</v>
      </c>
      <c r="BB60" s="66">
        <f>AW60</f>
        <v>167699.77705999999</v>
      </c>
      <c r="BC60" s="8" t="str">
        <f>AW3</f>
        <v>PROMEDIO ENTRE MENOR VALOR Y  MEDIANA</v>
      </c>
      <c r="BE60" s="10">
        <v>198615</v>
      </c>
      <c r="BF60" s="9">
        <f t="shared" si="37"/>
        <v>10129.365</v>
      </c>
      <c r="BG60" s="10">
        <f t="shared" si="38"/>
        <v>208744.36499999999</v>
      </c>
      <c r="BI60" s="10">
        <f t="shared" si="56"/>
        <v>142800</v>
      </c>
      <c r="BJ60" s="10">
        <f t="shared" si="57"/>
        <v>210398.12166666667</v>
      </c>
      <c r="BK60" s="10">
        <f t="shared" si="58"/>
        <v>208744.36499999999</v>
      </c>
      <c r="BL60" s="10">
        <f t="shared" si="59"/>
        <v>202761.7031719099</v>
      </c>
      <c r="BM60" s="10">
        <f t="shared" si="60"/>
        <v>195194.97581527286</v>
      </c>
      <c r="BN60" s="10">
        <f t="shared" si="39"/>
        <v>175772.1825</v>
      </c>
      <c r="BO60" s="10">
        <f t="shared" si="40"/>
        <v>168997.48790763645</v>
      </c>
      <c r="BP60" s="10">
        <f t="shared" si="61"/>
        <v>68439.986910682637</v>
      </c>
      <c r="BQ60" s="26">
        <f t="shared" si="41"/>
        <v>0.32528801288022891</v>
      </c>
      <c r="BS60" s="10">
        <f>BN60</f>
        <v>175772.1825</v>
      </c>
      <c r="BT60" s="23"/>
    </row>
    <row r="61" spans="1:72" x14ac:dyDescent="0.35">
      <c r="A61" s="4">
        <v>56</v>
      </c>
      <c r="B61" s="51"/>
      <c r="C61" s="5" t="s">
        <v>64</v>
      </c>
      <c r="D61" s="1"/>
      <c r="E61" s="12"/>
      <c r="F61" s="10"/>
      <c r="G61" s="10">
        <f t="shared" si="72"/>
        <v>0</v>
      </c>
      <c r="H61" s="11"/>
      <c r="I61" s="10">
        <f t="shared" si="8"/>
        <v>0</v>
      </c>
      <c r="J61" s="32">
        <f t="shared" si="9"/>
        <v>0</v>
      </c>
      <c r="L61" s="10">
        <v>145150</v>
      </c>
      <c r="M61" s="10">
        <v>142304</v>
      </c>
      <c r="N61" s="26">
        <f t="shared" si="10"/>
        <v>1.9607302790217017E-2</v>
      </c>
      <c r="O61" s="10">
        <v>102807.24</v>
      </c>
      <c r="P61" s="26">
        <f t="shared" si="11"/>
        <v>0.2917172580089562</v>
      </c>
      <c r="Q61" s="10">
        <f t="shared" si="12"/>
        <v>5243.1692400000002</v>
      </c>
      <c r="R61" s="32">
        <f t="shared" si="43"/>
        <v>108050.40924000001</v>
      </c>
      <c r="T61" s="10">
        <v>35000</v>
      </c>
      <c r="U61" s="10">
        <f t="shared" si="13"/>
        <v>6650</v>
      </c>
      <c r="V61" s="30">
        <f t="shared" si="14"/>
        <v>41650</v>
      </c>
      <c r="X61" s="10">
        <v>25000</v>
      </c>
      <c r="Y61" s="10">
        <f t="shared" si="15"/>
        <v>4750</v>
      </c>
      <c r="Z61" s="31">
        <f t="shared" si="16"/>
        <v>29750</v>
      </c>
      <c r="AB61" s="10">
        <v>33000</v>
      </c>
      <c r="AC61" s="10">
        <f t="shared" si="17"/>
        <v>6270</v>
      </c>
      <c r="AD61" s="64">
        <f t="shared" si="18"/>
        <v>39270</v>
      </c>
      <c r="AF61" s="10"/>
      <c r="AG61" s="10"/>
      <c r="AH61" s="10"/>
      <c r="AI61" s="10"/>
      <c r="AJ61" s="10"/>
      <c r="AK61" s="10"/>
      <c r="AL61" s="10"/>
      <c r="AM61" s="10"/>
      <c r="AN61" s="26"/>
      <c r="AP61" s="35"/>
      <c r="AR61" s="10">
        <f t="shared" si="28"/>
        <v>29750</v>
      </c>
      <c r="AS61" s="10">
        <f t="shared" si="29"/>
        <v>54680.102310000002</v>
      </c>
      <c r="AT61" s="10">
        <f t="shared" si="30"/>
        <v>40460</v>
      </c>
      <c r="AU61" s="10">
        <f t="shared" si="31"/>
        <v>47884.760907818069</v>
      </c>
      <c r="AV61" s="10">
        <f t="shared" si="32"/>
        <v>43316.895985895055</v>
      </c>
      <c r="AW61" s="10">
        <f t="shared" si="33"/>
        <v>35105</v>
      </c>
      <c r="AX61" s="10">
        <f t="shared" si="34"/>
        <v>36533.447992947527</v>
      </c>
      <c r="AY61" s="10">
        <f t="shared" si="35"/>
        <v>35949.754205943274</v>
      </c>
      <c r="AZ61" s="26">
        <f t="shared" si="36"/>
        <v>0.65745586945196177</v>
      </c>
      <c r="BB61" s="66">
        <f>AV61</f>
        <v>43316.895985895055</v>
      </c>
      <c r="BC61" s="67" t="str">
        <f>AV3</f>
        <v>MEDIA ARMONICA</v>
      </c>
      <c r="BD61" s="36"/>
      <c r="BE61" s="10">
        <v>145150</v>
      </c>
      <c r="BF61" s="9">
        <f t="shared" si="37"/>
        <v>7402.65</v>
      </c>
      <c r="BG61" s="10">
        <f t="shared" si="38"/>
        <v>152552.65</v>
      </c>
      <c r="BI61" s="10">
        <f t="shared" si="56"/>
        <v>29750</v>
      </c>
      <c r="BJ61" s="10">
        <f t="shared" si="57"/>
        <v>74650.883333333331</v>
      </c>
      <c r="BK61" s="10">
        <f t="shared" si="58"/>
        <v>41650</v>
      </c>
      <c r="BL61" s="10">
        <f t="shared" si="59"/>
        <v>57390.575177114915</v>
      </c>
      <c r="BM61" s="10">
        <f t="shared" si="60"/>
        <v>46744.871668136911</v>
      </c>
      <c r="BN61" s="10">
        <f t="shared" si="39"/>
        <v>35700</v>
      </c>
      <c r="BO61" s="10">
        <f t="shared" si="40"/>
        <v>38247.435834068456</v>
      </c>
      <c r="BP61" s="10">
        <f t="shared" si="61"/>
        <v>67726.777845552584</v>
      </c>
      <c r="BQ61" s="26">
        <f t="shared" si="41"/>
        <v>0.90724683783227289</v>
      </c>
      <c r="BS61" s="10">
        <f>BK61</f>
        <v>41650</v>
      </c>
      <c r="BT61" s="23"/>
    </row>
    <row r="62" spans="1:72" ht="29" x14ac:dyDescent="0.35">
      <c r="A62" s="4">
        <v>57</v>
      </c>
      <c r="B62" s="51"/>
      <c r="C62" s="5" t="s">
        <v>65</v>
      </c>
      <c r="D62" s="1"/>
      <c r="E62" s="13"/>
      <c r="F62" s="10"/>
      <c r="G62" s="10">
        <f t="shared" si="72"/>
        <v>0</v>
      </c>
      <c r="H62" s="11"/>
      <c r="I62" s="10">
        <f t="shared" si="8"/>
        <v>0</v>
      </c>
      <c r="J62" s="32">
        <f t="shared" si="9"/>
        <v>0</v>
      </c>
      <c r="L62" s="10">
        <v>250000</v>
      </c>
      <c r="M62" s="10">
        <v>245098</v>
      </c>
      <c r="N62" s="26">
        <f t="shared" si="10"/>
        <v>1.9608E-2</v>
      </c>
      <c r="O62" s="10">
        <v>176560.26</v>
      </c>
      <c r="P62" s="26">
        <f t="shared" si="11"/>
        <v>0.29375895999999996</v>
      </c>
      <c r="Q62" s="10">
        <f t="shared" si="12"/>
        <v>9004.5732599999992</v>
      </c>
      <c r="R62" s="32">
        <f t="shared" si="43"/>
        <v>185564.83326000001</v>
      </c>
      <c r="T62" s="10">
        <v>425000</v>
      </c>
      <c r="U62" s="10">
        <f t="shared" si="13"/>
        <v>80750</v>
      </c>
      <c r="V62" s="30">
        <f t="shared" si="14"/>
        <v>505750</v>
      </c>
      <c r="X62" s="10">
        <v>140000</v>
      </c>
      <c r="Y62" s="10">
        <f t="shared" si="15"/>
        <v>26600</v>
      </c>
      <c r="Z62" s="31">
        <f t="shared" si="16"/>
        <v>166600</v>
      </c>
      <c r="AB62" s="10">
        <v>400000</v>
      </c>
      <c r="AC62" s="10">
        <f t="shared" si="17"/>
        <v>76000</v>
      </c>
      <c r="AD62" s="64">
        <f t="shared" si="18"/>
        <v>476000</v>
      </c>
      <c r="AF62" s="10"/>
      <c r="AG62" s="10"/>
      <c r="AH62" s="10"/>
      <c r="AI62" s="10"/>
      <c r="AJ62" s="10"/>
      <c r="AK62" s="10"/>
      <c r="AL62" s="10"/>
      <c r="AM62" s="10"/>
      <c r="AN62" s="26"/>
      <c r="AP62" s="35"/>
      <c r="AR62" s="10">
        <f t="shared" si="28"/>
        <v>166600</v>
      </c>
      <c r="AS62" s="10">
        <f t="shared" si="29"/>
        <v>333478.708315</v>
      </c>
      <c r="AT62" s="10">
        <f t="shared" si="30"/>
        <v>330782.41662999999</v>
      </c>
      <c r="AU62" s="10">
        <f t="shared" si="31"/>
        <v>293716.52355857019</v>
      </c>
      <c r="AV62" s="10">
        <f t="shared" si="32"/>
        <v>258574.07553533811</v>
      </c>
      <c r="AW62" s="10">
        <f t="shared" si="33"/>
        <v>248691.208315</v>
      </c>
      <c r="AX62" s="10">
        <f t="shared" si="34"/>
        <v>212587.03776766907</v>
      </c>
      <c r="AY62" s="10">
        <f t="shared" si="35"/>
        <v>182315.41738156998</v>
      </c>
      <c r="AZ62" s="26">
        <f t="shared" si="36"/>
        <v>0.54670781922711842</v>
      </c>
      <c r="BB62" s="66">
        <f>AX62</f>
        <v>212587.03776766907</v>
      </c>
      <c r="BC62" s="67" t="str">
        <f>AX3</f>
        <v>PROMEDIO ENTRE MENOR VALOR Y  MEDIA ARMONICA</v>
      </c>
      <c r="BD62" s="36"/>
      <c r="BE62" s="10">
        <v>250000</v>
      </c>
      <c r="BF62" s="9">
        <f t="shared" si="37"/>
        <v>12750</v>
      </c>
      <c r="BG62" s="10">
        <f t="shared" si="38"/>
        <v>262750</v>
      </c>
      <c r="BI62" s="10">
        <f t="shared" si="56"/>
        <v>166600</v>
      </c>
      <c r="BJ62" s="10">
        <f t="shared" si="57"/>
        <v>311700</v>
      </c>
      <c r="BK62" s="10">
        <f t="shared" si="58"/>
        <v>262750</v>
      </c>
      <c r="BL62" s="10">
        <f t="shared" si="59"/>
        <v>280791.87555167521</v>
      </c>
      <c r="BM62" s="10">
        <f t="shared" si="60"/>
        <v>254548.75233029469</v>
      </c>
      <c r="BN62" s="10">
        <f t="shared" si="39"/>
        <v>214675</v>
      </c>
      <c r="BO62" s="10">
        <f t="shared" si="40"/>
        <v>210574.37616514735</v>
      </c>
      <c r="BP62" s="10">
        <f t="shared" si="61"/>
        <v>174793.47098790618</v>
      </c>
      <c r="BQ62" s="26">
        <f t="shared" si="41"/>
        <v>0.56077469036864347</v>
      </c>
      <c r="BS62" s="10">
        <f>BL62</f>
        <v>280791.87555167521</v>
      </c>
      <c r="BT62" s="23"/>
    </row>
    <row r="63" spans="1:72" x14ac:dyDescent="0.35">
      <c r="F63" s="23"/>
      <c r="R63" s="23">
        <f>SUM(R6:R62)</f>
        <v>7502457.4120600019</v>
      </c>
      <c r="V63" s="23">
        <f>SUM(V6:V62)</f>
        <v>18702040</v>
      </c>
      <c r="Z63" s="23">
        <f>SUM(Z6:Z62)</f>
        <v>11357931.199999999</v>
      </c>
      <c r="AD63" s="23">
        <f>SUM(AD6:AD62)</f>
        <v>17429930</v>
      </c>
      <c r="AP63" s="65"/>
      <c r="AR63" s="70">
        <f t="shared" si="28"/>
        <v>7502457.4120600019</v>
      </c>
      <c r="AS63" s="70">
        <f t="shared" si="29"/>
        <v>13748089.653014999</v>
      </c>
      <c r="AT63" s="70">
        <f t="shared" si="30"/>
        <v>14393930.6</v>
      </c>
      <c r="AU63" s="70">
        <f t="shared" si="31"/>
        <v>12909869.411795091</v>
      </c>
      <c r="AV63" s="70">
        <f t="shared" si="32"/>
        <v>12041789.478269005</v>
      </c>
      <c r="AW63" s="70">
        <f t="shared" si="33"/>
        <v>10948194.006030001</v>
      </c>
      <c r="AX63" s="70">
        <f t="shared" si="34"/>
        <v>9772123.4451645035</v>
      </c>
      <c r="AY63" s="70">
        <f t="shared" si="35"/>
        <v>5254152.3864734909</v>
      </c>
      <c r="AZ63" s="71">
        <f t="shared" si="36"/>
        <v>0.38217327054753669</v>
      </c>
      <c r="BB63" s="23">
        <f>SUM(BB6:BB62)</f>
        <v>9808667.7210218888</v>
      </c>
    </row>
    <row r="64" spans="1:72" x14ac:dyDescent="0.35">
      <c r="AL64" s="47" t="s">
        <v>97</v>
      </c>
      <c r="AM64" s="47"/>
      <c r="AN64" s="34">
        <f>AVERAGE(AN6:AN62)</f>
        <v>0.50483096381831916</v>
      </c>
      <c r="AX64" s="46" t="s">
        <v>95</v>
      </c>
      <c r="AY64" s="46"/>
      <c r="AZ64" s="29">
        <f>AVERAGE(AZ6:AZ63)</f>
        <v>0.34470956882394127</v>
      </c>
      <c r="BO64" s="46" t="s">
        <v>95</v>
      </c>
      <c r="BP64" s="46"/>
      <c r="BQ64" s="29">
        <f>AVERAGE(BQ6:BQ62)</f>
        <v>0.38208819471782551</v>
      </c>
    </row>
  </sheetData>
  <mergeCells count="50">
    <mergeCell ref="AB3:AD4"/>
    <mergeCell ref="X3:Z4"/>
    <mergeCell ref="B6:B8"/>
    <mergeCell ref="B9:B13"/>
    <mergeCell ref="B14:B21"/>
    <mergeCell ref="B22:B24"/>
    <mergeCell ref="B32:B57"/>
    <mergeCell ref="B58:B62"/>
    <mergeCell ref="E3:J3"/>
    <mergeCell ref="L3:R3"/>
    <mergeCell ref="T3:V4"/>
    <mergeCell ref="B25:B27"/>
    <mergeCell ref="B28:B31"/>
    <mergeCell ref="AV3:AV5"/>
    <mergeCell ref="AW3:AW5"/>
    <mergeCell ref="AF3:AF5"/>
    <mergeCell ref="AG3:AG5"/>
    <mergeCell ref="AH3:AH5"/>
    <mergeCell ref="AI3:AI5"/>
    <mergeCell ref="AK3:AK5"/>
    <mergeCell ref="AL3:AL5"/>
    <mergeCell ref="AM3:AM5"/>
    <mergeCell ref="AN3:AN5"/>
    <mergeCell ref="AJ3:AJ5"/>
    <mergeCell ref="BO64:BP64"/>
    <mergeCell ref="AL64:AM64"/>
    <mergeCell ref="BI3:BI5"/>
    <mergeCell ref="BJ3:BJ5"/>
    <mergeCell ref="BK3:BK5"/>
    <mergeCell ref="BL3:BL5"/>
    <mergeCell ref="BM3:BM5"/>
    <mergeCell ref="AX3:AX5"/>
    <mergeCell ref="AY3:AY5"/>
    <mergeCell ref="AZ3:AZ5"/>
    <mergeCell ref="AX64:AY64"/>
    <mergeCell ref="AP3:AP5"/>
    <mergeCell ref="AR3:AR5"/>
    <mergeCell ref="AS3:AS5"/>
    <mergeCell ref="AT3:AT5"/>
    <mergeCell ref="AU3:AU5"/>
    <mergeCell ref="BS3:BS5"/>
    <mergeCell ref="BB3:BB5"/>
    <mergeCell ref="BC3:BC5"/>
    <mergeCell ref="BE3:BE5"/>
    <mergeCell ref="BF3:BF5"/>
    <mergeCell ref="BG3:BG5"/>
    <mergeCell ref="BN3:BN5"/>
    <mergeCell ref="BO3:BO5"/>
    <mergeCell ref="BP3:BP5"/>
    <mergeCell ref="BQ3:BQ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PRECIOS DE REFRENCIAS</vt:lpstr>
      <vt:lpstr>ANALISIS COTIZACIONES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Martinez andrea</dc:creator>
  <cp:lastModifiedBy>Martinez andrea</cp:lastModifiedBy>
  <dcterms:created xsi:type="dcterms:W3CDTF">2026-06-23T18:07:19Z</dcterms:created>
  <dcterms:modified xsi:type="dcterms:W3CDTF">2026-06-25T01:41:11Z</dcterms:modified>
</cp:coreProperties>
</file>