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yf\OneDrive\Documentos\CONTRATOS 2020-2025\2026\A1. ZARZAL\7. JULIO\MZ-MC041 DE 2026 - SUMINISTROS PAM\"/>
    </mc:Choice>
  </mc:AlternateContent>
  <xr:revisionPtr revIDLastSave="0" documentId="13_ncr:1_{EF46F26A-9661-4C7F-9933-6818B32F5530}" xr6:coauthVersionLast="47" xr6:coauthVersionMax="47" xr10:uidLastSave="{00000000-0000-0000-0000-000000000000}"/>
  <bookViews>
    <workbookView xWindow="-108" yWindow="-108" windowWidth="23256" windowHeight="12456" xr2:uid="{B98705B4-46ED-4360-898E-5FFC3C97CEDA}"/>
  </bookViews>
  <sheets>
    <sheet name="Hoja1" sheetId="1" r:id="rId1"/>
  </sheets>
  <definedNames>
    <definedName name="_xlnm.Print_Area" localSheetId="0">Hoja1!$A$1:$D$71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1" i="1" l="1"/>
  <c r="M69" i="1"/>
  <c r="M62" i="1"/>
  <c r="L17" i="1"/>
  <c r="L19" i="1"/>
  <c r="N19" i="1" s="1"/>
  <c r="P19" i="1" s="1"/>
  <c r="L20" i="1"/>
  <c r="N20" i="1" s="1"/>
  <c r="P20" i="1" s="1"/>
  <c r="L21" i="1"/>
  <c r="N21" i="1" s="1"/>
  <c r="P21" i="1" s="1"/>
  <c r="L22" i="1"/>
  <c r="N22" i="1" s="1"/>
  <c r="P22" i="1" s="1"/>
  <c r="L23" i="1"/>
  <c r="N23" i="1" s="1"/>
  <c r="P23" i="1" s="1"/>
  <c r="L24" i="1"/>
  <c r="N24" i="1" s="1"/>
  <c r="P24" i="1" s="1"/>
  <c r="L25" i="1"/>
  <c r="L27" i="1"/>
  <c r="N27" i="1" s="1"/>
  <c r="P27" i="1" s="1"/>
  <c r="M29" i="1" s="1"/>
  <c r="L29" i="1"/>
  <c r="L31" i="1"/>
  <c r="N31" i="1" s="1"/>
  <c r="P31" i="1" s="1"/>
  <c r="L32" i="1"/>
  <c r="N32" i="1" s="1"/>
  <c r="P32" i="1" s="1"/>
  <c r="L33" i="1"/>
  <c r="N33" i="1" s="1"/>
  <c r="P33" i="1" s="1"/>
  <c r="L34" i="1"/>
  <c r="N34" i="1" s="1"/>
  <c r="P34" i="1" s="1"/>
  <c r="L35" i="1"/>
  <c r="L37" i="1"/>
  <c r="N37" i="1" s="1"/>
  <c r="P37" i="1" s="1"/>
  <c r="L38" i="1"/>
  <c r="N38" i="1" s="1"/>
  <c r="P38" i="1" s="1"/>
  <c r="L39" i="1"/>
  <c r="N39" i="1" s="1"/>
  <c r="P39" i="1" s="1"/>
  <c r="L40" i="1"/>
  <c r="L42" i="1"/>
  <c r="N42" i="1" s="1"/>
  <c r="P42" i="1" s="1"/>
  <c r="M44" i="1" s="1"/>
  <c r="L43" i="1"/>
  <c r="N43" i="1" s="1"/>
  <c r="P43" i="1" s="1"/>
  <c r="L44" i="1"/>
  <c r="L46" i="1"/>
  <c r="N46" i="1" s="1"/>
  <c r="P46" i="1" s="1"/>
  <c r="M56" i="1" s="1"/>
  <c r="L47" i="1"/>
  <c r="N47" i="1" s="1"/>
  <c r="P47" i="1" s="1"/>
  <c r="L48" i="1"/>
  <c r="N48" i="1" s="1"/>
  <c r="P48" i="1" s="1"/>
  <c r="L49" i="1"/>
  <c r="N49" i="1" s="1"/>
  <c r="P49" i="1" s="1"/>
  <c r="L50" i="1"/>
  <c r="N50" i="1" s="1"/>
  <c r="P50" i="1" s="1"/>
  <c r="L51" i="1"/>
  <c r="N51" i="1" s="1"/>
  <c r="P51" i="1" s="1"/>
  <c r="L52" i="1"/>
  <c r="N52" i="1" s="1"/>
  <c r="P52" i="1" s="1"/>
  <c r="L53" i="1"/>
  <c r="N53" i="1" s="1"/>
  <c r="P53" i="1" s="1"/>
  <c r="L54" i="1"/>
  <c r="N54" i="1" s="1"/>
  <c r="P54" i="1" s="1"/>
  <c r="L55" i="1"/>
  <c r="N55" i="1" s="1"/>
  <c r="P55" i="1" s="1"/>
  <c r="L56" i="1"/>
  <c r="L58" i="1"/>
  <c r="N58" i="1" s="1"/>
  <c r="P58" i="1" s="1"/>
  <c r="L59" i="1"/>
  <c r="N59" i="1" s="1"/>
  <c r="P59" i="1" s="1"/>
  <c r="L60" i="1"/>
  <c r="N60" i="1" s="1"/>
  <c r="P60" i="1" s="1"/>
  <c r="L61" i="1"/>
  <c r="N61" i="1" s="1"/>
  <c r="P61" i="1" s="1"/>
  <c r="L62" i="1"/>
  <c r="L64" i="1"/>
  <c r="N64" i="1" s="1"/>
  <c r="P64" i="1" s="1"/>
  <c r="M66" i="1" s="1"/>
  <c r="L65" i="1"/>
  <c r="N65" i="1" s="1"/>
  <c r="P65" i="1" s="1"/>
  <c r="L66" i="1"/>
  <c r="L68" i="1"/>
  <c r="N68" i="1" s="1"/>
  <c r="P68" i="1" s="1"/>
  <c r="L69" i="1"/>
  <c r="L12" i="1"/>
  <c r="L14" i="1"/>
  <c r="N14" i="1" s="1"/>
  <c r="P14" i="1" s="1"/>
  <c r="L15" i="1"/>
  <c r="N15" i="1" s="1"/>
  <c r="P15" i="1" s="1"/>
  <c r="L16" i="1"/>
  <c r="N16" i="1" s="1"/>
  <c r="P16" i="1" s="1"/>
  <c r="L11" i="1"/>
  <c r="N11" i="1" s="1"/>
  <c r="P11" i="1" s="1"/>
  <c r="L10" i="1"/>
  <c r="N10" i="1" s="1"/>
  <c r="P10" i="1" s="1"/>
  <c r="L9" i="1"/>
  <c r="N9" i="1" s="1"/>
  <c r="P9" i="1" s="1"/>
  <c r="D68" i="1"/>
  <c r="D65" i="1"/>
  <c r="D64" i="1"/>
  <c r="D59" i="1"/>
  <c r="D60" i="1"/>
  <c r="D61" i="1"/>
  <c r="D58" i="1"/>
  <c r="D47" i="1"/>
  <c r="D48" i="1"/>
  <c r="D49" i="1"/>
  <c r="D50" i="1"/>
  <c r="D51" i="1"/>
  <c r="D52" i="1"/>
  <c r="D53" i="1"/>
  <c r="D54" i="1"/>
  <c r="D55" i="1"/>
  <c r="D46" i="1"/>
  <c r="D43" i="1"/>
  <c r="D42" i="1"/>
  <c r="D38" i="1"/>
  <c r="D39" i="1"/>
  <c r="D37" i="1"/>
  <c r="D31" i="1"/>
  <c r="D32" i="1"/>
  <c r="D33" i="1"/>
  <c r="D34" i="1"/>
  <c r="D27" i="1"/>
  <c r="D20" i="1"/>
  <c r="D21" i="1"/>
  <c r="D22" i="1"/>
  <c r="D23" i="1"/>
  <c r="D24" i="1"/>
  <c r="D19" i="1"/>
  <c r="D15" i="1"/>
  <c r="D16" i="1"/>
  <c r="D14" i="1"/>
  <c r="D10" i="1"/>
  <c r="D11" i="1"/>
  <c r="D9" i="1"/>
  <c r="M40" i="1" l="1"/>
  <c r="M35" i="1"/>
  <c r="M25" i="1"/>
  <c r="M12" i="1"/>
  <c r="M17" i="1"/>
  <c r="D66" i="1"/>
  <c r="D17" i="1"/>
  <c r="D40" i="1"/>
  <c r="D69" i="1"/>
  <c r="D12" i="1"/>
  <c r="D44" i="1"/>
  <c r="D62" i="1"/>
  <c r="D35" i="1"/>
  <c r="D56" i="1"/>
  <c r="D25" i="1"/>
  <c r="D29" i="1"/>
  <c r="D71" i="1" l="1"/>
</calcChain>
</file>

<file path=xl/sharedStrings.xml><?xml version="1.0" encoding="utf-8"?>
<sst xmlns="http://schemas.openxmlformats.org/spreadsheetml/2006/main" count="109" uniqueCount="79">
  <si>
    <t xml:space="preserve">DESCRIPCIÓN </t>
  </si>
  <si>
    <t>TOTAL</t>
  </si>
  <si>
    <t>1. COMPRA DE MATERIAL VEGETAL, INSUMOS Y HERRAMIENTAS. PEQUEÑOS Y MEDIANOS PRODUCTORES DE CÍTRICOS</t>
  </si>
  <si>
    <t>1.1 PLANTULAS CERTIFICADAS ICA</t>
  </si>
  <si>
    <t>NARANJA VALENCIA/SWEETE</t>
  </si>
  <si>
    <t>MANDARINA ARRAYANA / ONECO</t>
  </si>
  <si>
    <t>LIMON TAHITI</t>
  </si>
  <si>
    <t>1.1.1 INSUMOS AGRÍCOLAS (NUTRICION Y SANIDAD)</t>
  </si>
  <si>
    <t>BIOFERTILIZANTES - TERRALIFE</t>
  </si>
  <si>
    <t>INSECTICIDA TRIPS - PROTEUS</t>
  </si>
  <si>
    <t>INSECTICIDA ACAROS - CIPERMETRINA</t>
  </si>
  <si>
    <t>1.1.2 HERRAMIENTAS</t>
  </si>
  <si>
    <t>BOMBA DE ESPALDA</t>
  </si>
  <si>
    <t>2. INSUMOS Y HERRAMIENTAS PARA PANELEROS</t>
  </si>
  <si>
    <t>3. FORTALECIMIENTO DE LA CADENA AVICOLA</t>
  </si>
  <si>
    <t xml:space="preserve">GALLINAS PONEDORAS </t>
  </si>
  <si>
    <t>4. FORTALECIMIENTO DE LA CADENA PISCICOLA</t>
  </si>
  <si>
    <t>5 IMPLEMENTACION Y APOYO PARA PARCELAS HORTICOLAS DE TRASPATIO</t>
  </si>
  <si>
    <t>SEMILLA DE TOMATE X 3G</t>
  </si>
  <si>
    <t>SEMILLA DE LECHUGA X 3G</t>
  </si>
  <si>
    <t>SEMILLA DE CEBOLLA LARGA X 2G</t>
  </si>
  <si>
    <t>SEMILLA DE CILANTRO X LIBRA</t>
  </si>
  <si>
    <t>SEMILLA DE ESPINACA X 5G</t>
  </si>
  <si>
    <t>SEMILLA DE PIMENTON X 2G</t>
  </si>
  <si>
    <t>SEMILLA DE HABICHUELA X 10G</t>
  </si>
  <si>
    <t>SEMILLA DE PEREJIL X 3G</t>
  </si>
  <si>
    <t>SEMILLA + BANDEJA + TURBA</t>
  </si>
  <si>
    <t>6. APICULTURA</t>
  </si>
  <si>
    <t>AHUMADOR APICULTURA AC INOX MEDIANO</t>
  </si>
  <si>
    <t>KIT DE COLMENA NUCLEOS DE 5 MARCOS</t>
  </si>
  <si>
    <t>HONEY KEEPER KIT DE HERRAMIENTAS DE APICULTURA</t>
  </si>
  <si>
    <t>7. CONTROL DE HORMIGA ARRIERA</t>
  </si>
  <si>
    <t xml:space="preserve">8. GANADERIA EN GENERAL </t>
  </si>
  <si>
    <t>GRAN TOTAL</t>
  </si>
  <si>
    <t>ALCALDIA DE ZARZAL</t>
  </si>
  <si>
    <t>SECRETARIA DE AMBIENTE Y DESARROLLO RURAL SOSTENIBLE</t>
  </si>
  <si>
    <t>PLAN AGROPECUARIO MUNICIPAL - 2026</t>
  </si>
  <si>
    <t>V/R UNIT</t>
  </si>
  <si>
    <t>CANT</t>
  </si>
  <si>
    <t>VALOR TOTAL</t>
  </si>
  <si>
    <t>52% CIMPOSIT</t>
  </si>
  <si>
    <t>PALA CON CABO No. 4</t>
  </si>
  <si>
    <t>MACHETE CON CUBIERTA No. 18</t>
  </si>
  <si>
    <t>PALÍN CON CABO 50x17</t>
  </si>
  <si>
    <t>Unidad</t>
  </si>
  <si>
    <t>unid</t>
  </si>
  <si>
    <t>50 kg</t>
  </si>
  <si>
    <t>1 litro</t>
  </si>
  <si>
    <t xml:space="preserve">FERTIZANTE TRIPLE 15 </t>
  </si>
  <si>
    <t xml:space="preserve">INSECTICIDA MINADOR - ABAMECTINA </t>
  </si>
  <si>
    <t>INSECTICIDA MOSCA BLANCA-IMIDACLOPRID</t>
  </si>
  <si>
    <t>20 litros</t>
  </si>
  <si>
    <t>UREA 46-0-0</t>
  </si>
  <si>
    <t>20 kg</t>
  </si>
  <si>
    <t>KCL0-0-60</t>
  </si>
  <si>
    <t>DAP 18-46-0</t>
  </si>
  <si>
    <t>TRIPLE 15-15-15</t>
  </si>
  <si>
    <t>16 semanas</t>
  </si>
  <si>
    <t xml:space="preserve">CONCENTRADO GALLINA PONEDORA </t>
  </si>
  <si>
    <t>40 KG</t>
  </si>
  <si>
    <t xml:space="preserve">COMPLEJO B </t>
  </si>
  <si>
    <t>COMPRA DE ALEVINOS TILAPIA ROJA</t>
  </si>
  <si>
    <t>HARINA PARA PECES 45%</t>
  </si>
  <si>
    <t>1 libra</t>
  </si>
  <si>
    <t>3g</t>
  </si>
  <si>
    <t>2g</t>
  </si>
  <si>
    <t>5g</t>
  </si>
  <si>
    <t xml:space="preserve">SEMILLA DE AJI </t>
  </si>
  <si>
    <t>1 sobre</t>
  </si>
  <si>
    <t>10g</t>
  </si>
  <si>
    <t>TRAJE DE OVEROL PARA AGRICULTUR CON REFUERZO EN ANTEBRAZO</t>
  </si>
  <si>
    <t>Und</t>
  </si>
  <si>
    <t>und</t>
  </si>
  <si>
    <t>500 g</t>
  </si>
  <si>
    <t xml:space="preserve">CEBO TROMPA </t>
  </si>
  <si>
    <t>250 g</t>
  </si>
  <si>
    <t>EXTERMINADOR DE HORMIGA ARRIERA</t>
  </si>
  <si>
    <t>40 kg</t>
  </si>
  <si>
    <t>SUPLEMENTO GANADERO PEL AGR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</si>
</sst>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&quot;$&quot;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164" fontId="2" fillId="0" borderId="0" xfId="1" applyNumberFormat="1" applyFont="1"/>
    <xf numFmtId="164" fontId="0" fillId="0" borderId="0" xfId="0" applyNumberFormat="1"/>
    <xf numFmtId="166" fontId="0" fillId="0" borderId="0" xfId="0" applyNumberForma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164" fontId="2" fillId="0" borderId="1" xfId="1" applyNumberFormat="1" applyFont="1" applyBorder="1"/>
    <xf numFmtId="0" fontId="2" fillId="0" borderId="1" xfId="0" applyFont="1" applyBorder="1"/>
    <xf numFmtId="164" fontId="0" fillId="0" borderId="1" xfId="0" applyNumberFormat="1" applyBorder="1"/>
    <xf numFmtId="166" fontId="0" fillId="0" borderId="1" xfId="0" applyNumberFormat="1" applyBorder="1"/>
    <xf numFmtId="165" fontId="2" fillId="0" borderId="1" xfId="2" applyNumberFormat="1" applyFont="1" applyBorder="1"/>
    <xf numFmtId="166" fontId="0" fillId="0" borderId="2" xfId="0" applyNumberFormat="1" applyBorder="1" applyAlignment="1">
      <alignment horizontal="right"/>
    </xf>
    <xf numFmtId="166" fontId="0" fillId="0" borderId="3" xfId="0" applyNumberFormat="1" applyBorder="1" applyAlignment="1">
      <alignment horizontal="right"/>
    </xf>
    <xf numFmtId="166" fontId="0" fillId="0" borderId="4" xfId="0" applyNumberFormat="1" applyBorder="1" applyAlignment="1">
      <alignment horizontal="right"/>
    </xf>
    <xf numFmtId="164" fontId="3" fillId="0" borderId="2" xfId="1" applyNumberFormat="1" applyFont="1" applyBorder="1" applyAlignment="1">
      <alignment horizontal="left"/>
    </xf>
    <xf numFmtId="164" fontId="3" fillId="0" borderId="3" xfId="1" applyNumberFormat="1" applyFont="1" applyBorder="1" applyAlignment="1">
      <alignment horizontal="left"/>
    </xf>
    <xf numFmtId="164" fontId="3" fillId="0" borderId="4" xfId="1" applyNumberFormat="1" applyFont="1" applyBorder="1" applyAlignment="1">
      <alignment horizontal="left"/>
    </xf>
    <xf numFmtId="166" fontId="0" fillId="0" borderId="1" xfId="0" applyNumberFormat="1" applyBorder="1" applyAlignment="1">
      <alignment horizontal="right"/>
    </xf>
    <xf numFmtId="164" fontId="3" fillId="0" borderId="1" xfId="1" applyNumberFormat="1" applyFont="1" applyBorder="1" applyAlignment="1">
      <alignment horizontal="left" wrapText="1"/>
    </xf>
    <xf numFmtId="164" fontId="2" fillId="0" borderId="1" xfId="1" applyNumberFormat="1" applyFont="1" applyBorder="1" applyAlignment="1">
      <alignment wrapText="1"/>
    </xf>
    <xf numFmtId="164" fontId="3" fillId="0" borderId="1" xfId="1" applyNumberFormat="1" applyFont="1" applyBorder="1" applyAlignment="1">
      <alignment horizontal="left"/>
    </xf>
    <xf numFmtId="0" fontId="0" fillId="2" borderId="1" xfId="0" applyFill="1" applyBorder="1"/>
    <xf numFmtId="164" fontId="4" fillId="0" borderId="1" xfId="1" applyNumberFormat="1" applyFont="1" applyBorder="1"/>
    <xf numFmtId="165" fontId="4" fillId="0" borderId="1" xfId="2" applyNumberFormat="1" applyFont="1" applyBorder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EE4EC-62BA-4A7D-A9E9-1A5348429BC0}">
  <dimension ref="A1:T72"/>
  <sheetViews>
    <sheetView tabSelected="1" zoomScaleNormal="100" workbookViewId="0">
      <selection activeCell="V12" sqref="V12"/>
    </sheetView>
  </sheetViews>
  <sheetFormatPr baseColWidth="10" defaultRowHeight="14.4" x14ac:dyDescent="0.3"/>
  <cols>
    <col min="1" max="1" width="39.88671875" customWidth="1"/>
    <col min="2" max="2" width="23.5546875" hidden="1" customWidth="1"/>
    <col min="3" max="3" width="17.44140625" hidden="1" customWidth="1"/>
    <col min="4" max="4" width="26" hidden="1" customWidth="1"/>
    <col min="5" max="5" width="0.109375" hidden="1" customWidth="1"/>
    <col min="6" max="7" width="11.44140625" hidden="1" customWidth="1"/>
    <col min="8" max="8" width="6.44140625" hidden="1" customWidth="1"/>
    <col min="9" max="9" width="11.44140625" hidden="1" customWidth="1"/>
    <col min="10" max="10" width="0" hidden="1" customWidth="1"/>
    <col min="11" max="11" width="11.33203125" hidden="1" customWidth="1"/>
    <col min="12" max="12" width="0.33203125" customWidth="1"/>
    <col min="13" max="13" width="13.5546875" customWidth="1"/>
    <col min="16" max="16" width="13.33203125" customWidth="1"/>
  </cols>
  <sheetData>
    <row r="1" spans="1:20" ht="15.6" x14ac:dyDescent="0.3">
      <c r="A1" s="1"/>
      <c r="B1" s="1"/>
      <c r="C1" s="1"/>
      <c r="D1" s="1"/>
      <c r="E1" s="1"/>
      <c r="F1" s="1"/>
      <c r="G1" s="1"/>
      <c r="H1" s="1"/>
      <c r="I1" s="1"/>
    </row>
    <row r="2" spans="1:20" ht="15.6" x14ac:dyDescent="0.3">
      <c r="A2" s="5" t="s">
        <v>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0" ht="31.5" customHeight="1" x14ac:dyDescent="0.3">
      <c r="A3" s="6" t="s">
        <v>35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20" ht="15.6" x14ac:dyDescent="0.3">
      <c r="A4" s="5" t="s">
        <v>36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20" ht="15.6" x14ac:dyDescent="0.3">
      <c r="A5" s="1"/>
      <c r="B5" s="1"/>
      <c r="C5" s="1"/>
      <c r="D5" s="1"/>
      <c r="E5" s="1"/>
      <c r="F5" s="1"/>
      <c r="G5" s="1"/>
      <c r="H5" s="1"/>
      <c r="I5" s="1"/>
    </row>
    <row r="6" spans="1:20" ht="15.6" x14ac:dyDescent="0.3">
      <c r="A6" s="1"/>
      <c r="B6" s="1"/>
      <c r="C6" s="1"/>
      <c r="D6" s="1"/>
      <c r="E6" s="1"/>
      <c r="F6" s="1"/>
      <c r="G6" s="1"/>
      <c r="H6" s="1"/>
      <c r="I6" s="1"/>
    </row>
    <row r="7" spans="1:20" ht="15.6" x14ac:dyDescent="0.3">
      <c r="A7" s="5" t="s">
        <v>0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20" ht="50.25" customHeight="1" x14ac:dyDescent="0.3">
      <c r="A8" s="7" t="s">
        <v>2</v>
      </c>
      <c r="B8" s="7"/>
      <c r="C8" s="7"/>
      <c r="D8" s="7"/>
      <c r="E8" s="7"/>
      <c r="F8" s="7"/>
      <c r="G8" s="7"/>
      <c r="H8" s="7"/>
      <c r="I8" s="7"/>
      <c r="J8" s="8"/>
      <c r="K8" s="8"/>
      <c r="L8" s="9" t="s">
        <v>40</v>
      </c>
      <c r="M8" s="9" t="s">
        <v>44</v>
      </c>
      <c r="N8" s="8" t="s">
        <v>37</v>
      </c>
      <c r="O8" s="8" t="s">
        <v>38</v>
      </c>
      <c r="P8" s="8" t="s">
        <v>39</v>
      </c>
    </row>
    <row r="9" spans="1:20" ht="15.6" x14ac:dyDescent="0.3">
      <c r="A9" s="10" t="s">
        <v>41</v>
      </c>
      <c r="B9" s="10">
        <v>90000</v>
      </c>
      <c r="C9" s="10">
        <v>1</v>
      </c>
      <c r="D9" s="10">
        <f>B9*C9</f>
        <v>90000</v>
      </c>
      <c r="E9" s="10"/>
      <c r="F9" s="10"/>
      <c r="G9" s="10"/>
      <c r="H9" s="10"/>
      <c r="I9" s="11"/>
      <c r="J9" s="8"/>
      <c r="K9" s="8"/>
      <c r="L9" s="12">
        <f>B9*52%</f>
        <v>46800</v>
      </c>
      <c r="M9" s="12" t="s">
        <v>45</v>
      </c>
      <c r="N9" s="13">
        <f t="shared" ref="N9:N24" si="0">B9+L9</f>
        <v>136800</v>
      </c>
      <c r="O9" s="8">
        <v>12</v>
      </c>
      <c r="P9" s="13">
        <f>N9*O9</f>
        <v>1641600</v>
      </c>
      <c r="S9" s="4"/>
    </row>
    <row r="10" spans="1:20" ht="15.6" x14ac:dyDescent="0.3">
      <c r="A10" s="10" t="s">
        <v>42</v>
      </c>
      <c r="B10" s="10">
        <v>50000</v>
      </c>
      <c r="C10" s="10">
        <v>1</v>
      </c>
      <c r="D10" s="10">
        <f t="shared" ref="D10:D11" si="1">B10*C10</f>
        <v>50000</v>
      </c>
      <c r="E10" s="10"/>
      <c r="F10" s="10"/>
      <c r="G10" s="10"/>
      <c r="H10" s="10"/>
      <c r="I10" s="11"/>
      <c r="J10" s="8"/>
      <c r="K10" s="8"/>
      <c r="L10" s="12">
        <f>B10*52%</f>
        <v>26000</v>
      </c>
      <c r="M10" s="12" t="s">
        <v>45</v>
      </c>
      <c r="N10" s="13">
        <f t="shared" si="0"/>
        <v>76000</v>
      </c>
      <c r="O10" s="8">
        <v>12</v>
      </c>
      <c r="P10" s="13">
        <f t="shared" ref="P10:P65" si="2">N10*O10</f>
        <v>912000</v>
      </c>
      <c r="S10" s="4"/>
    </row>
    <row r="11" spans="1:20" ht="15.6" x14ac:dyDescent="0.3">
      <c r="A11" s="10" t="s">
        <v>43</v>
      </c>
      <c r="B11" s="10">
        <v>50000</v>
      </c>
      <c r="C11" s="10">
        <v>1</v>
      </c>
      <c r="D11" s="10">
        <f t="shared" si="1"/>
        <v>50000</v>
      </c>
      <c r="E11" s="10"/>
      <c r="F11" s="10"/>
      <c r="G11" s="10"/>
      <c r="H11" s="10"/>
      <c r="I11" s="11"/>
      <c r="J11" s="8"/>
      <c r="K11" s="8"/>
      <c r="L11" s="12">
        <f>B11*52%</f>
        <v>26000</v>
      </c>
      <c r="M11" s="12" t="s">
        <v>45</v>
      </c>
      <c r="N11" s="13">
        <f t="shared" si="0"/>
        <v>76000</v>
      </c>
      <c r="O11" s="8">
        <v>10</v>
      </c>
      <c r="P11" s="13">
        <f t="shared" si="2"/>
        <v>760000</v>
      </c>
      <c r="S11" s="4"/>
    </row>
    <row r="12" spans="1:20" ht="15.6" x14ac:dyDescent="0.3">
      <c r="A12" s="10" t="s">
        <v>1</v>
      </c>
      <c r="B12" s="10"/>
      <c r="C12" s="10"/>
      <c r="D12" s="14">
        <f>SUM(D9:D11)</f>
        <v>190000</v>
      </c>
      <c r="E12" s="10"/>
      <c r="F12" s="10"/>
      <c r="G12" s="10"/>
      <c r="H12" s="10"/>
      <c r="I12" s="11"/>
      <c r="J12" s="8"/>
      <c r="K12" s="8"/>
      <c r="L12" s="12">
        <f t="shared" ref="L12:L67" si="3">B12*52%</f>
        <v>0</v>
      </c>
      <c r="M12" s="15">
        <f>SUM(P9:P11)</f>
        <v>3313600</v>
      </c>
      <c r="N12" s="16"/>
      <c r="O12" s="16"/>
      <c r="P12" s="17"/>
      <c r="R12" s="3"/>
      <c r="S12" s="4"/>
    </row>
    <row r="13" spans="1:20" ht="15.6" x14ac:dyDescent="0.3">
      <c r="A13" s="18" t="s">
        <v>3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0"/>
      <c r="R13" s="3"/>
      <c r="S13" s="4"/>
    </row>
    <row r="14" spans="1:20" ht="15.6" x14ac:dyDescent="0.3">
      <c r="A14" s="10" t="s">
        <v>4</v>
      </c>
      <c r="B14" s="10">
        <v>14000</v>
      </c>
      <c r="C14" s="10">
        <v>1</v>
      </c>
      <c r="D14" s="10">
        <f>B14*C14</f>
        <v>14000</v>
      </c>
      <c r="E14" s="10"/>
      <c r="F14" s="10"/>
      <c r="G14" s="10"/>
      <c r="H14" s="10"/>
      <c r="I14" s="11"/>
      <c r="J14" s="8"/>
      <c r="K14" s="8"/>
      <c r="L14" s="12">
        <f t="shared" si="3"/>
        <v>7280</v>
      </c>
      <c r="M14" s="12" t="s">
        <v>45</v>
      </c>
      <c r="N14" s="13">
        <f t="shared" si="0"/>
        <v>21280</v>
      </c>
      <c r="O14" s="8">
        <v>30</v>
      </c>
      <c r="P14" s="13">
        <f t="shared" si="2"/>
        <v>638400</v>
      </c>
      <c r="S14" s="4"/>
    </row>
    <row r="15" spans="1:20" ht="15.6" x14ac:dyDescent="0.3">
      <c r="A15" s="10" t="s">
        <v>5</v>
      </c>
      <c r="B15" s="10">
        <v>14000</v>
      </c>
      <c r="C15" s="10">
        <v>1</v>
      </c>
      <c r="D15" s="10">
        <f t="shared" ref="D15:D16" si="4">B15*C15</f>
        <v>14000</v>
      </c>
      <c r="E15" s="10"/>
      <c r="F15" s="10"/>
      <c r="G15" s="10"/>
      <c r="H15" s="10"/>
      <c r="I15" s="11"/>
      <c r="J15" s="8"/>
      <c r="K15" s="8"/>
      <c r="L15" s="12">
        <f t="shared" si="3"/>
        <v>7280</v>
      </c>
      <c r="M15" s="12" t="s">
        <v>45</v>
      </c>
      <c r="N15" s="13">
        <f t="shared" si="0"/>
        <v>21280</v>
      </c>
      <c r="O15" s="8">
        <v>30</v>
      </c>
      <c r="P15" s="13">
        <f t="shared" si="2"/>
        <v>638400</v>
      </c>
      <c r="S15" s="4"/>
      <c r="T15" s="4"/>
    </row>
    <row r="16" spans="1:20" ht="15.6" x14ac:dyDescent="0.3">
      <c r="A16" s="10" t="s">
        <v>6</v>
      </c>
      <c r="B16" s="10">
        <v>14000</v>
      </c>
      <c r="C16" s="10">
        <v>1</v>
      </c>
      <c r="D16" s="10">
        <f t="shared" si="4"/>
        <v>14000</v>
      </c>
      <c r="E16" s="10"/>
      <c r="F16" s="10"/>
      <c r="G16" s="10"/>
      <c r="H16" s="10"/>
      <c r="I16" s="11"/>
      <c r="J16" s="8"/>
      <c r="K16" s="8"/>
      <c r="L16" s="12">
        <f t="shared" si="3"/>
        <v>7280</v>
      </c>
      <c r="M16" s="12" t="s">
        <v>45</v>
      </c>
      <c r="N16" s="13">
        <f t="shared" si="0"/>
        <v>21280</v>
      </c>
      <c r="O16" s="8">
        <v>30</v>
      </c>
      <c r="P16" s="13">
        <f t="shared" si="2"/>
        <v>638400</v>
      </c>
      <c r="S16" s="4"/>
    </row>
    <row r="17" spans="1:19" ht="15.6" x14ac:dyDescent="0.3">
      <c r="A17" s="10" t="s">
        <v>1</v>
      </c>
      <c r="B17" s="10"/>
      <c r="C17" s="10"/>
      <c r="D17" s="14">
        <f>SUM(D14:D16)</f>
        <v>42000</v>
      </c>
      <c r="E17" s="10"/>
      <c r="F17" s="10"/>
      <c r="G17" s="10"/>
      <c r="H17" s="10"/>
      <c r="I17" s="11"/>
      <c r="J17" s="8"/>
      <c r="K17" s="8"/>
      <c r="L17" s="12">
        <f t="shared" si="3"/>
        <v>0</v>
      </c>
      <c r="M17" s="21">
        <f>SUM(P14:P16)</f>
        <v>1915200</v>
      </c>
      <c r="N17" s="21"/>
      <c r="O17" s="21"/>
      <c r="P17" s="21"/>
      <c r="S17" s="4"/>
    </row>
    <row r="18" spans="1:19" ht="36" customHeight="1" x14ac:dyDescent="0.3">
      <c r="A18" s="22" t="s">
        <v>7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S18" s="4"/>
    </row>
    <row r="19" spans="1:19" ht="15.6" x14ac:dyDescent="0.3">
      <c r="A19" s="10" t="s">
        <v>48</v>
      </c>
      <c r="B19" s="10">
        <v>171900</v>
      </c>
      <c r="C19" s="10">
        <v>1</v>
      </c>
      <c r="D19" s="10">
        <f>B19*C19</f>
        <v>171900</v>
      </c>
      <c r="E19" s="10"/>
      <c r="F19" s="10"/>
      <c r="G19" s="10"/>
      <c r="H19" s="10"/>
      <c r="I19" s="11"/>
      <c r="J19" s="8"/>
      <c r="K19" s="8"/>
      <c r="L19" s="12">
        <f t="shared" si="3"/>
        <v>89388</v>
      </c>
      <c r="M19" s="12" t="s">
        <v>46</v>
      </c>
      <c r="N19" s="13">
        <f t="shared" si="0"/>
        <v>261288</v>
      </c>
      <c r="O19" s="8">
        <v>9</v>
      </c>
      <c r="P19" s="13">
        <f t="shared" si="2"/>
        <v>2351592</v>
      </c>
      <c r="S19" s="4"/>
    </row>
    <row r="20" spans="1:19" ht="15.6" x14ac:dyDescent="0.3">
      <c r="A20" s="23" t="s">
        <v>8</v>
      </c>
      <c r="B20" s="10">
        <v>124000</v>
      </c>
      <c r="C20" s="10">
        <v>1</v>
      </c>
      <c r="D20" s="10">
        <f t="shared" ref="D20:D24" si="5">B20*C20</f>
        <v>124000</v>
      </c>
      <c r="E20" s="10"/>
      <c r="F20" s="10"/>
      <c r="G20" s="10"/>
      <c r="H20" s="10"/>
      <c r="I20" s="11"/>
      <c r="J20" s="8"/>
      <c r="K20" s="8"/>
      <c r="L20" s="12">
        <f t="shared" si="3"/>
        <v>64480</v>
      </c>
      <c r="M20" s="12" t="s">
        <v>46</v>
      </c>
      <c r="N20" s="13">
        <f t="shared" si="0"/>
        <v>188480</v>
      </c>
      <c r="O20" s="8">
        <v>9</v>
      </c>
      <c r="P20" s="13">
        <f t="shared" si="2"/>
        <v>1696320</v>
      </c>
      <c r="S20" s="4"/>
    </row>
    <row r="21" spans="1:19" ht="15.6" x14ac:dyDescent="0.3">
      <c r="A21" s="23" t="s">
        <v>49</v>
      </c>
      <c r="B21" s="10">
        <v>60000</v>
      </c>
      <c r="C21" s="10">
        <v>1</v>
      </c>
      <c r="D21" s="10">
        <f t="shared" si="5"/>
        <v>60000</v>
      </c>
      <c r="E21" s="10"/>
      <c r="F21" s="10"/>
      <c r="G21" s="10"/>
      <c r="H21" s="10"/>
      <c r="I21" s="11"/>
      <c r="J21" s="8"/>
      <c r="K21" s="8"/>
      <c r="L21" s="12">
        <f t="shared" si="3"/>
        <v>31200</v>
      </c>
      <c r="M21" s="12" t="s">
        <v>47</v>
      </c>
      <c r="N21" s="13">
        <f t="shared" si="0"/>
        <v>91200</v>
      </c>
      <c r="O21" s="8">
        <v>9</v>
      </c>
      <c r="P21" s="13">
        <f t="shared" si="2"/>
        <v>820800</v>
      </c>
      <c r="S21" s="4"/>
    </row>
    <row r="22" spans="1:19" ht="31.2" x14ac:dyDescent="0.3">
      <c r="A22" s="23" t="s">
        <v>50</v>
      </c>
      <c r="B22" s="10">
        <v>100000</v>
      </c>
      <c r="C22" s="10">
        <v>1</v>
      </c>
      <c r="D22" s="10">
        <f t="shared" si="5"/>
        <v>100000</v>
      </c>
      <c r="E22" s="10"/>
      <c r="F22" s="10"/>
      <c r="G22" s="10"/>
      <c r="H22" s="10"/>
      <c r="I22" s="11"/>
      <c r="J22" s="8"/>
      <c r="K22" s="8"/>
      <c r="L22" s="12">
        <f t="shared" si="3"/>
        <v>52000</v>
      </c>
      <c r="M22" s="12" t="s">
        <v>47</v>
      </c>
      <c r="N22" s="13">
        <f t="shared" si="0"/>
        <v>152000</v>
      </c>
      <c r="O22" s="8">
        <v>9</v>
      </c>
      <c r="P22" s="13">
        <f t="shared" si="2"/>
        <v>1368000</v>
      </c>
      <c r="S22" s="4"/>
    </row>
    <row r="23" spans="1:19" ht="15.6" x14ac:dyDescent="0.3">
      <c r="A23" s="10" t="s">
        <v>9</v>
      </c>
      <c r="B23" s="10">
        <v>170000</v>
      </c>
      <c r="C23" s="10">
        <v>1</v>
      </c>
      <c r="D23" s="10">
        <f t="shared" si="5"/>
        <v>170000</v>
      </c>
      <c r="E23" s="10"/>
      <c r="F23" s="10"/>
      <c r="G23" s="10"/>
      <c r="H23" s="10"/>
      <c r="I23" s="11"/>
      <c r="J23" s="8"/>
      <c r="K23" s="8"/>
      <c r="L23" s="12">
        <f t="shared" si="3"/>
        <v>88400</v>
      </c>
      <c r="M23" s="12" t="s">
        <v>47</v>
      </c>
      <c r="N23" s="13">
        <f t="shared" si="0"/>
        <v>258400</v>
      </c>
      <c r="O23" s="8">
        <v>10</v>
      </c>
      <c r="P23" s="13">
        <f t="shared" si="2"/>
        <v>2584000</v>
      </c>
      <c r="S23" s="4"/>
    </row>
    <row r="24" spans="1:19" ht="15.6" x14ac:dyDescent="0.3">
      <c r="A24" s="10" t="s">
        <v>10</v>
      </c>
      <c r="B24" s="10">
        <v>500000</v>
      </c>
      <c r="C24" s="10">
        <v>1</v>
      </c>
      <c r="D24" s="10">
        <f t="shared" si="5"/>
        <v>500000</v>
      </c>
      <c r="E24" s="10"/>
      <c r="F24" s="10"/>
      <c r="G24" s="10"/>
      <c r="H24" s="10"/>
      <c r="I24" s="11"/>
      <c r="J24" s="8"/>
      <c r="K24" s="8"/>
      <c r="L24" s="12">
        <f t="shared" si="3"/>
        <v>260000</v>
      </c>
      <c r="M24" s="12" t="s">
        <v>47</v>
      </c>
      <c r="N24" s="13">
        <f t="shared" si="0"/>
        <v>760000</v>
      </c>
      <c r="O24" s="8">
        <v>10</v>
      </c>
      <c r="P24" s="13">
        <f t="shared" si="2"/>
        <v>7600000</v>
      </c>
      <c r="S24" s="4"/>
    </row>
    <row r="25" spans="1:19" ht="15.6" x14ac:dyDescent="0.3">
      <c r="A25" s="10" t="s">
        <v>1</v>
      </c>
      <c r="B25" s="10"/>
      <c r="C25" s="10"/>
      <c r="D25" s="14">
        <f>SUM(D19:D24)</f>
        <v>1125900</v>
      </c>
      <c r="E25" s="10"/>
      <c r="F25" s="10"/>
      <c r="G25" s="10"/>
      <c r="H25" s="10"/>
      <c r="I25" s="11"/>
      <c r="J25" s="8"/>
      <c r="K25" s="8"/>
      <c r="L25" s="12">
        <f t="shared" si="3"/>
        <v>0</v>
      </c>
      <c r="M25" s="21">
        <f>SUM(P19:P24)</f>
        <v>16420712</v>
      </c>
      <c r="N25" s="21"/>
      <c r="O25" s="21"/>
      <c r="P25" s="21"/>
      <c r="S25" s="4"/>
    </row>
    <row r="26" spans="1:19" ht="15.6" x14ac:dyDescent="0.3">
      <c r="A26" s="24" t="s">
        <v>11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S26" s="4"/>
    </row>
    <row r="27" spans="1:19" ht="15.6" x14ac:dyDescent="0.3">
      <c r="A27" s="10" t="s">
        <v>12</v>
      </c>
      <c r="B27" s="10">
        <v>520000</v>
      </c>
      <c r="C27" s="10">
        <v>1</v>
      </c>
      <c r="D27" s="10">
        <f>B27*C27</f>
        <v>520000</v>
      </c>
      <c r="E27" s="10"/>
      <c r="F27" s="10"/>
      <c r="G27" s="10"/>
      <c r="H27" s="10"/>
      <c r="I27" s="11"/>
      <c r="J27" s="8"/>
      <c r="K27" s="8"/>
      <c r="L27" s="12">
        <f t="shared" si="3"/>
        <v>270400</v>
      </c>
      <c r="M27" s="12" t="s">
        <v>51</v>
      </c>
      <c r="N27" s="13">
        <f>B27+L27</f>
        <v>790400</v>
      </c>
      <c r="O27" s="8">
        <v>2</v>
      </c>
      <c r="P27" s="13">
        <f t="shared" si="2"/>
        <v>1580800</v>
      </c>
      <c r="S27" s="4"/>
    </row>
    <row r="28" spans="1:19" ht="15.6" x14ac:dyDescent="0.3">
      <c r="A28" s="10"/>
      <c r="B28" s="10"/>
      <c r="C28" s="10"/>
      <c r="D28" s="10"/>
      <c r="E28" s="10"/>
      <c r="F28" s="10"/>
      <c r="G28" s="10"/>
      <c r="H28" s="10"/>
      <c r="I28" s="11"/>
      <c r="J28" s="8"/>
      <c r="K28" s="8"/>
      <c r="L28" s="12"/>
      <c r="M28" s="12"/>
      <c r="N28" s="13"/>
      <c r="O28" s="8"/>
      <c r="P28" s="13"/>
      <c r="S28" s="4"/>
    </row>
    <row r="29" spans="1:19" ht="15.6" x14ac:dyDescent="0.3">
      <c r="A29" s="10" t="s">
        <v>1</v>
      </c>
      <c r="B29" s="10"/>
      <c r="C29" s="10"/>
      <c r="D29" s="14">
        <f>SUM(D27:D28)</f>
        <v>520000</v>
      </c>
      <c r="E29" s="10"/>
      <c r="F29" s="10"/>
      <c r="G29" s="10"/>
      <c r="H29" s="10"/>
      <c r="I29" s="11"/>
      <c r="J29" s="8"/>
      <c r="K29" s="8"/>
      <c r="L29" s="12">
        <f t="shared" si="3"/>
        <v>0</v>
      </c>
      <c r="M29" s="21">
        <f>SUM(P27)</f>
        <v>1580800</v>
      </c>
      <c r="N29" s="21"/>
      <c r="O29" s="21"/>
      <c r="P29" s="21"/>
      <c r="S29" s="4"/>
    </row>
    <row r="30" spans="1:19" ht="33" customHeight="1" x14ac:dyDescent="0.3">
      <c r="A30" s="22" t="s">
        <v>13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S30" s="4"/>
    </row>
    <row r="31" spans="1:19" ht="15.6" x14ac:dyDescent="0.3">
      <c r="A31" s="10" t="s">
        <v>52</v>
      </c>
      <c r="B31" s="10">
        <v>215700</v>
      </c>
      <c r="C31" s="10">
        <v>1</v>
      </c>
      <c r="D31" s="10">
        <f t="shared" ref="D31:D34" si="6">B31*C31</f>
        <v>215700</v>
      </c>
      <c r="E31" s="10"/>
      <c r="F31" s="10"/>
      <c r="G31" s="10"/>
      <c r="H31" s="10"/>
      <c r="I31" s="11"/>
      <c r="J31" s="8"/>
      <c r="K31" s="8"/>
      <c r="L31" s="12">
        <f t="shared" si="3"/>
        <v>112164</v>
      </c>
      <c r="M31" s="12" t="s">
        <v>46</v>
      </c>
      <c r="N31" s="13">
        <f>B31+L31</f>
        <v>327864</v>
      </c>
      <c r="O31" s="8">
        <v>5</v>
      </c>
      <c r="P31" s="13">
        <f t="shared" si="2"/>
        <v>1639320</v>
      </c>
      <c r="S31" s="4"/>
    </row>
    <row r="32" spans="1:19" ht="15.6" x14ac:dyDescent="0.3">
      <c r="A32" s="10" t="s">
        <v>54</v>
      </c>
      <c r="B32" s="10">
        <v>137300</v>
      </c>
      <c r="C32" s="10">
        <v>1</v>
      </c>
      <c r="D32" s="10">
        <f t="shared" si="6"/>
        <v>137300</v>
      </c>
      <c r="E32" s="10"/>
      <c r="F32" s="10"/>
      <c r="G32" s="10"/>
      <c r="H32" s="10"/>
      <c r="I32" s="11"/>
      <c r="J32" s="8"/>
      <c r="K32" s="8"/>
      <c r="L32" s="12">
        <f t="shared" si="3"/>
        <v>71396</v>
      </c>
      <c r="M32" s="12" t="s">
        <v>46</v>
      </c>
      <c r="N32" s="13">
        <f>B32+L32</f>
        <v>208696</v>
      </c>
      <c r="O32" s="8">
        <v>5</v>
      </c>
      <c r="P32" s="13">
        <f t="shared" si="2"/>
        <v>1043480</v>
      </c>
      <c r="S32" s="4"/>
    </row>
    <row r="33" spans="1:19" ht="15.6" x14ac:dyDescent="0.3">
      <c r="A33" s="10" t="s">
        <v>55</v>
      </c>
      <c r="B33" s="10">
        <v>263600</v>
      </c>
      <c r="C33" s="10">
        <v>1</v>
      </c>
      <c r="D33" s="10">
        <f t="shared" si="6"/>
        <v>263600</v>
      </c>
      <c r="E33" s="10"/>
      <c r="F33" s="10"/>
      <c r="G33" s="10"/>
      <c r="H33" s="10"/>
      <c r="I33" s="11"/>
      <c r="J33" s="8"/>
      <c r="K33" s="8"/>
      <c r="L33" s="12">
        <f t="shared" si="3"/>
        <v>137072</v>
      </c>
      <c r="M33" s="12" t="s">
        <v>46</v>
      </c>
      <c r="N33" s="13">
        <f>B33+L33</f>
        <v>400672</v>
      </c>
      <c r="O33" s="8">
        <v>5</v>
      </c>
      <c r="P33" s="13">
        <f t="shared" si="2"/>
        <v>2003360</v>
      </c>
      <c r="S33" s="4"/>
    </row>
    <row r="34" spans="1:19" ht="15.6" x14ac:dyDescent="0.3">
      <c r="A34" s="10" t="s">
        <v>56</v>
      </c>
      <c r="B34" s="10">
        <v>171700</v>
      </c>
      <c r="C34" s="10">
        <v>1</v>
      </c>
      <c r="D34" s="10">
        <f t="shared" si="6"/>
        <v>171700</v>
      </c>
      <c r="E34" s="10"/>
      <c r="F34" s="10"/>
      <c r="G34" s="10"/>
      <c r="H34" s="10"/>
      <c r="I34" s="11"/>
      <c r="J34" s="8"/>
      <c r="K34" s="8"/>
      <c r="L34" s="12">
        <f t="shared" si="3"/>
        <v>89284</v>
      </c>
      <c r="M34" s="12" t="s">
        <v>46</v>
      </c>
      <c r="N34" s="13">
        <f>B34+L34</f>
        <v>260984</v>
      </c>
      <c r="O34" s="8">
        <v>5</v>
      </c>
      <c r="P34" s="13">
        <f t="shared" si="2"/>
        <v>1304920</v>
      </c>
      <c r="S34" s="4"/>
    </row>
    <row r="35" spans="1:19" ht="15.6" x14ac:dyDescent="0.3">
      <c r="A35" s="10" t="s">
        <v>1</v>
      </c>
      <c r="B35" s="10"/>
      <c r="C35" s="10"/>
      <c r="D35" s="14">
        <f>SUM(D31:D34)</f>
        <v>788300</v>
      </c>
      <c r="E35" s="10"/>
      <c r="F35" s="10"/>
      <c r="G35" s="10"/>
      <c r="H35" s="10"/>
      <c r="I35" s="11"/>
      <c r="J35" s="8"/>
      <c r="K35" s="8"/>
      <c r="L35" s="12">
        <f t="shared" si="3"/>
        <v>0</v>
      </c>
      <c r="M35" s="21">
        <f>SUM(P31:P34)</f>
        <v>5991080</v>
      </c>
      <c r="N35" s="21"/>
      <c r="O35" s="21"/>
      <c r="P35" s="21"/>
      <c r="S35" s="4"/>
    </row>
    <row r="36" spans="1:19" ht="33" customHeight="1" x14ac:dyDescent="0.3">
      <c r="A36" s="22" t="s">
        <v>14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S36" s="4"/>
    </row>
    <row r="37" spans="1:19" ht="15.6" x14ac:dyDescent="0.3">
      <c r="A37" s="10" t="s">
        <v>15</v>
      </c>
      <c r="B37" s="10">
        <v>32000</v>
      </c>
      <c r="C37" s="10">
        <v>1</v>
      </c>
      <c r="D37" s="10">
        <f>B37*C37</f>
        <v>32000</v>
      </c>
      <c r="E37" s="10"/>
      <c r="F37" s="10"/>
      <c r="G37" s="10"/>
      <c r="H37" s="10"/>
      <c r="I37" s="11"/>
      <c r="J37" s="8"/>
      <c r="K37" s="8"/>
      <c r="L37" s="12">
        <f t="shared" si="3"/>
        <v>16640</v>
      </c>
      <c r="M37" s="12" t="s">
        <v>57</v>
      </c>
      <c r="N37" s="13">
        <f>B37+L37</f>
        <v>48640</v>
      </c>
      <c r="O37" s="25">
        <v>50</v>
      </c>
      <c r="P37" s="13">
        <f t="shared" si="2"/>
        <v>2432000</v>
      </c>
      <c r="S37" s="4"/>
    </row>
    <row r="38" spans="1:19" ht="15.6" x14ac:dyDescent="0.3">
      <c r="A38" s="10" t="s">
        <v>58</v>
      </c>
      <c r="B38" s="10">
        <v>90000</v>
      </c>
      <c r="C38" s="10">
        <v>1</v>
      </c>
      <c r="D38" s="10">
        <f t="shared" ref="D38:D39" si="7">B38*C38</f>
        <v>90000</v>
      </c>
      <c r="E38" s="10"/>
      <c r="F38" s="10"/>
      <c r="G38" s="10"/>
      <c r="H38" s="10"/>
      <c r="I38" s="11"/>
      <c r="J38" s="8"/>
      <c r="K38" s="8"/>
      <c r="L38" s="12">
        <f t="shared" si="3"/>
        <v>46800</v>
      </c>
      <c r="M38" s="12" t="s">
        <v>59</v>
      </c>
      <c r="N38" s="13">
        <f>B38+L38</f>
        <v>136800</v>
      </c>
      <c r="O38" s="25">
        <v>10</v>
      </c>
      <c r="P38" s="13">
        <f t="shared" si="2"/>
        <v>1368000</v>
      </c>
      <c r="S38" s="4"/>
    </row>
    <row r="39" spans="1:19" ht="15.6" x14ac:dyDescent="0.3">
      <c r="A39" s="10" t="s">
        <v>60</v>
      </c>
      <c r="B39" s="10">
        <v>48000</v>
      </c>
      <c r="C39" s="10">
        <v>1</v>
      </c>
      <c r="D39" s="10">
        <f t="shared" si="7"/>
        <v>48000</v>
      </c>
      <c r="E39" s="10"/>
      <c r="F39" s="10"/>
      <c r="G39" s="10"/>
      <c r="H39" s="10"/>
      <c r="I39" s="11"/>
      <c r="J39" s="8"/>
      <c r="K39" s="8"/>
      <c r="L39" s="12">
        <f t="shared" si="3"/>
        <v>24960</v>
      </c>
      <c r="M39" s="12" t="s">
        <v>47</v>
      </c>
      <c r="N39" s="13">
        <f>B39+L39</f>
        <v>72960</v>
      </c>
      <c r="O39" s="25">
        <v>20</v>
      </c>
      <c r="P39" s="13">
        <f t="shared" si="2"/>
        <v>1459200</v>
      </c>
      <c r="S39" s="4"/>
    </row>
    <row r="40" spans="1:19" ht="15.6" x14ac:dyDescent="0.3">
      <c r="A40" s="10" t="s">
        <v>1</v>
      </c>
      <c r="B40" s="10"/>
      <c r="C40" s="10"/>
      <c r="D40" s="14">
        <f>SUM(D37:D39)</f>
        <v>170000</v>
      </c>
      <c r="E40" s="10"/>
      <c r="F40" s="10"/>
      <c r="G40" s="10"/>
      <c r="H40" s="10"/>
      <c r="I40" s="11"/>
      <c r="J40" s="8"/>
      <c r="K40" s="8"/>
      <c r="L40" s="12">
        <f t="shared" si="3"/>
        <v>0</v>
      </c>
      <c r="M40" s="21">
        <f>SUM(P37:P39)</f>
        <v>5259200</v>
      </c>
      <c r="N40" s="21"/>
      <c r="O40" s="21"/>
      <c r="P40" s="21"/>
      <c r="S40" s="4"/>
    </row>
    <row r="41" spans="1:19" ht="35.25" customHeight="1" x14ac:dyDescent="0.3">
      <c r="A41" s="22" t="s">
        <v>16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S41" s="4"/>
    </row>
    <row r="42" spans="1:19" ht="15.6" x14ac:dyDescent="0.3">
      <c r="A42" s="10" t="s">
        <v>61</v>
      </c>
      <c r="B42" s="10">
        <v>180</v>
      </c>
      <c r="C42" s="10">
        <v>1</v>
      </c>
      <c r="D42" s="10">
        <f>B42*C42</f>
        <v>180</v>
      </c>
      <c r="E42" s="10"/>
      <c r="F42" s="10"/>
      <c r="G42" s="10"/>
      <c r="H42" s="10"/>
      <c r="I42" s="11"/>
      <c r="J42" s="8"/>
      <c r="K42" s="8"/>
      <c r="L42" s="12">
        <f t="shared" si="3"/>
        <v>93.600000000000009</v>
      </c>
      <c r="M42" s="12"/>
      <c r="N42" s="13">
        <f>B42+L42</f>
        <v>273.60000000000002</v>
      </c>
      <c r="O42" s="25">
        <v>3000</v>
      </c>
      <c r="P42" s="13">
        <f t="shared" si="2"/>
        <v>820800.00000000012</v>
      </c>
      <c r="S42" s="4"/>
    </row>
    <row r="43" spans="1:19" ht="15.6" x14ac:dyDescent="0.3">
      <c r="A43" s="10" t="s">
        <v>62</v>
      </c>
      <c r="B43" s="10">
        <v>173000</v>
      </c>
      <c r="C43" s="10">
        <v>1</v>
      </c>
      <c r="D43" s="10">
        <f>B43*C43</f>
        <v>173000</v>
      </c>
      <c r="E43" s="10"/>
      <c r="F43" s="10"/>
      <c r="G43" s="10"/>
      <c r="H43" s="10"/>
      <c r="I43" s="11"/>
      <c r="J43" s="8"/>
      <c r="K43" s="8"/>
      <c r="L43" s="12">
        <f t="shared" si="3"/>
        <v>89960</v>
      </c>
      <c r="M43" s="12" t="s">
        <v>46</v>
      </c>
      <c r="N43" s="13">
        <f>B43+L43</f>
        <v>262960</v>
      </c>
      <c r="O43" s="25">
        <v>2</v>
      </c>
      <c r="P43" s="13">
        <f t="shared" si="2"/>
        <v>525920</v>
      </c>
      <c r="S43" s="4"/>
    </row>
    <row r="44" spans="1:19" ht="15.6" x14ac:dyDescent="0.3">
      <c r="A44" s="10" t="s">
        <v>1</v>
      </c>
      <c r="B44" s="10"/>
      <c r="C44" s="10"/>
      <c r="D44" s="14">
        <f>SUM(D42:D43)</f>
        <v>173180</v>
      </c>
      <c r="E44" s="10"/>
      <c r="F44" s="10"/>
      <c r="G44" s="10"/>
      <c r="H44" s="10"/>
      <c r="I44" s="11"/>
      <c r="J44" s="8"/>
      <c r="K44" s="8"/>
      <c r="L44" s="12">
        <f t="shared" si="3"/>
        <v>0</v>
      </c>
      <c r="M44" s="21">
        <f>SUM(P42:P43)</f>
        <v>1346720</v>
      </c>
      <c r="N44" s="21"/>
      <c r="O44" s="21"/>
      <c r="P44" s="21"/>
      <c r="S44" s="4"/>
    </row>
    <row r="45" spans="1:19" ht="43.5" customHeight="1" x14ac:dyDescent="0.3">
      <c r="A45" s="22" t="s">
        <v>17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S45" s="4"/>
    </row>
    <row r="46" spans="1:19" ht="15.6" x14ac:dyDescent="0.3">
      <c r="A46" s="10" t="s">
        <v>18</v>
      </c>
      <c r="B46" s="10">
        <v>3000</v>
      </c>
      <c r="C46" s="10">
        <v>1</v>
      </c>
      <c r="D46" s="10">
        <f>B46*C46</f>
        <v>3000</v>
      </c>
      <c r="E46" s="10"/>
      <c r="F46" s="10"/>
      <c r="G46" s="10"/>
      <c r="H46" s="10"/>
      <c r="I46" s="11"/>
      <c r="J46" s="8"/>
      <c r="K46" s="8"/>
      <c r="L46" s="12">
        <f t="shared" si="3"/>
        <v>1560</v>
      </c>
      <c r="M46" s="12" t="s">
        <v>64</v>
      </c>
      <c r="N46" s="13">
        <f t="shared" ref="N46:N56" si="8">B46+L46</f>
        <v>4560</v>
      </c>
      <c r="O46" s="8">
        <v>30</v>
      </c>
      <c r="P46" s="13">
        <f t="shared" si="2"/>
        <v>136800</v>
      </c>
      <c r="S46" s="4"/>
    </row>
    <row r="47" spans="1:19" ht="15.6" x14ac:dyDescent="0.3">
      <c r="A47" s="10" t="s">
        <v>20</v>
      </c>
      <c r="B47" s="10">
        <v>3000</v>
      </c>
      <c r="C47" s="10">
        <v>1</v>
      </c>
      <c r="D47" s="10">
        <f t="shared" ref="D47:D55" si="9">B47*C47</f>
        <v>3000</v>
      </c>
      <c r="E47" s="10"/>
      <c r="F47" s="10"/>
      <c r="G47" s="10"/>
      <c r="H47" s="10"/>
      <c r="I47" s="11"/>
      <c r="J47" s="8"/>
      <c r="K47" s="8"/>
      <c r="L47" s="12">
        <f t="shared" si="3"/>
        <v>1560</v>
      </c>
      <c r="M47" s="12" t="s">
        <v>65</v>
      </c>
      <c r="N47" s="13">
        <f t="shared" si="8"/>
        <v>4560</v>
      </c>
      <c r="O47" s="8">
        <v>30</v>
      </c>
      <c r="P47" s="13">
        <f t="shared" si="2"/>
        <v>136800</v>
      </c>
      <c r="S47" s="4"/>
    </row>
    <row r="48" spans="1:19" ht="15.6" x14ac:dyDescent="0.3">
      <c r="A48" s="10" t="s">
        <v>21</v>
      </c>
      <c r="B48" s="10">
        <v>17000</v>
      </c>
      <c r="C48" s="10">
        <v>1</v>
      </c>
      <c r="D48" s="10">
        <f t="shared" si="9"/>
        <v>17000</v>
      </c>
      <c r="E48" s="10"/>
      <c r="F48" s="10"/>
      <c r="G48" s="10"/>
      <c r="H48" s="10"/>
      <c r="I48" s="11"/>
      <c r="J48" s="8"/>
      <c r="K48" s="8"/>
      <c r="L48" s="12">
        <f t="shared" si="3"/>
        <v>8840</v>
      </c>
      <c r="M48" s="12" t="s">
        <v>63</v>
      </c>
      <c r="N48" s="13">
        <f t="shared" si="8"/>
        <v>25840</v>
      </c>
      <c r="O48" s="8">
        <v>30</v>
      </c>
      <c r="P48" s="13">
        <f t="shared" si="2"/>
        <v>775200</v>
      </c>
      <c r="S48" s="4"/>
    </row>
    <row r="49" spans="1:19" ht="15.6" x14ac:dyDescent="0.3">
      <c r="A49" s="10" t="s">
        <v>19</v>
      </c>
      <c r="B49" s="10">
        <v>2700</v>
      </c>
      <c r="C49" s="10">
        <v>1</v>
      </c>
      <c r="D49" s="10">
        <f t="shared" si="9"/>
        <v>2700</v>
      </c>
      <c r="E49" s="10"/>
      <c r="F49" s="10"/>
      <c r="G49" s="10"/>
      <c r="H49" s="10"/>
      <c r="I49" s="11"/>
      <c r="J49" s="8"/>
      <c r="K49" s="8"/>
      <c r="L49" s="12">
        <f t="shared" si="3"/>
        <v>1404</v>
      </c>
      <c r="M49" s="12" t="s">
        <v>64</v>
      </c>
      <c r="N49" s="13">
        <f t="shared" si="8"/>
        <v>4104</v>
      </c>
      <c r="O49" s="8">
        <v>30</v>
      </c>
      <c r="P49" s="13">
        <f t="shared" si="2"/>
        <v>123120</v>
      </c>
      <c r="S49" s="4"/>
    </row>
    <row r="50" spans="1:19" ht="15.6" x14ac:dyDescent="0.3">
      <c r="A50" s="10" t="s">
        <v>22</v>
      </c>
      <c r="B50" s="10">
        <v>3000</v>
      </c>
      <c r="C50" s="10">
        <v>1</v>
      </c>
      <c r="D50" s="10">
        <f t="shared" si="9"/>
        <v>3000</v>
      </c>
      <c r="E50" s="10"/>
      <c r="F50" s="10"/>
      <c r="G50" s="10"/>
      <c r="H50" s="10"/>
      <c r="I50" s="11"/>
      <c r="J50" s="8"/>
      <c r="K50" s="8"/>
      <c r="L50" s="12">
        <f t="shared" si="3"/>
        <v>1560</v>
      </c>
      <c r="M50" s="12" t="s">
        <v>66</v>
      </c>
      <c r="N50" s="13">
        <f t="shared" si="8"/>
        <v>4560</v>
      </c>
      <c r="O50" s="8">
        <v>30</v>
      </c>
      <c r="P50" s="13">
        <f t="shared" si="2"/>
        <v>136800</v>
      </c>
      <c r="S50" s="4"/>
    </row>
    <row r="51" spans="1:19" ht="15.6" x14ac:dyDescent="0.3">
      <c r="A51" s="10" t="s">
        <v>67</v>
      </c>
      <c r="B51" s="10">
        <v>2500</v>
      </c>
      <c r="C51" s="10">
        <v>1</v>
      </c>
      <c r="D51" s="10">
        <f t="shared" si="9"/>
        <v>2500</v>
      </c>
      <c r="E51" s="10"/>
      <c r="F51" s="10"/>
      <c r="G51" s="10"/>
      <c r="H51" s="10"/>
      <c r="I51" s="11"/>
      <c r="J51" s="8"/>
      <c r="K51" s="8"/>
      <c r="L51" s="12">
        <f t="shared" si="3"/>
        <v>1300</v>
      </c>
      <c r="M51" s="12" t="s">
        <v>68</v>
      </c>
      <c r="N51" s="13">
        <f t="shared" si="8"/>
        <v>3800</v>
      </c>
      <c r="O51" s="8">
        <v>30</v>
      </c>
      <c r="P51" s="13">
        <f t="shared" si="2"/>
        <v>114000</v>
      </c>
      <c r="S51" s="4"/>
    </row>
    <row r="52" spans="1:19" ht="15.6" x14ac:dyDescent="0.3">
      <c r="A52" s="10" t="s">
        <v>23</v>
      </c>
      <c r="B52" s="10">
        <v>2700</v>
      </c>
      <c r="C52" s="10">
        <v>1</v>
      </c>
      <c r="D52" s="10">
        <f t="shared" si="9"/>
        <v>2700</v>
      </c>
      <c r="E52" s="10"/>
      <c r="F52" s="10"/>
      <c r="G52" s="10"/>
      <c r="H52" s="10"/>
      <c r="I52" s="11"/>
      <c r="J52" s="8"/>
      <c r="K52" s="8"/>
      <c r="L52" s="12">
        <f t="shared" si="3"/>
        <v>1404</v>
      </c>
      <c r="M52" s="12" t="s">
        <v>65</v>
      </c>
      <c r="N52" s="13">
        <f t="shared" si="8"/>
        <v>4104</v>
      </c>
      <c r="O52" s="8">
        <v>30</v>
      </c>
      <c r="P52" s="13">
        <f t="shared" si="2"/>
        <v>123120</v>
      </c>
      <c r="S52" s="4"/>
    </row>
    <row r="53" spans="1:19" ht="15.6" x14ac:dyDescent="0.3">
      <c r="A53" s="10" t="s">
        <v>24</v>
      </c>
      <c r="B53" s="10">
        <v>2700</v>
      </c>
      <c r="C53" s="10">
        <v>1</v>
      </c>
      <c r="D53" s="10">
        <f t="shared" si="9"/>
        <v>2700</v>
      </c>
      <c r="E53" s="10"/>
      <c r="F53" s="10"/>
      <c r="G53" s="10"/>
      <c r="H53" s="10"/>
      <c r="I53" s="11"/>
      <c r="J53" s="8"/>
      <c r="K53" s="8"/>
      <c r="L53" s="12">
        <f t="shared" si="3"/>
        <v>1404</v>
      </c>
      <c r="M53" s="12" t="s">
        <v>69</v>
      </c>
      <c r="N53" s="13">
        <f t="shared" si="8"/>
        <v>4104</v>
      </c>
      <c r="O53" s="8">
        <v>30</v>
      </c>
      <c r="P53" s="13">
        <f t="shared" si="2"/>
        <v>123120</v>
      </c>
      <c r="S53" s="4"/>
    </row>
    <row r="54" spans="1:19" ht="15.6" x14ac:dyDescent="0.3">
      <c r="A54" s="10" t="s">
        <v>25</v>
      </c>
      <c r="B54" s="10">
        <v>2700</v>
      </c>
      <c r="C54" s="10">
        <v>1</v>
      </c>
      <c r="D54" s="10">
        <f t="shared" si="9"/>
        <v>2700</v>
      </c>
      <c r="E54" s="10"/>
      <c r="F54" s="10"/>
      <c r="G54" s="10"/>
      <c r="H54" s="10"/>
      <c r="I54" s="11"/>
      <c r="J54" s="8"/>
      <c r="K54" s="8"/>
      <c r="L54" s="12">
        <f t="shared" si="3"/>
        <v>1404</v>
      </c>
      <c r="M54" s="12" t="s">
        <v>64</v>
      </c>
      <c r="N54" s="13">
        <f t="shared" si="8"/>
        <v>4104</v>
      </c>
      <c r="O54" s="8">
        <v>30</v>
      </c>
      <c r="P54" s="13">
        <f t="shared" si="2"/>
        <v>123120</v>
      </c>
      <c r="S54" s="4"/>
    </row>
    <row r="55" spans="1:19" ht="15.6" x14ac:dyDescent="0.3">
      <c r="A55" s="10" t="s">
        <v>26</v>
      </c>
      <c r="B55" s="10">
        <v>37000</v>
      </c>
      <c r="C55" s="10">
        <v>1</v>
      </c>
      <c r="D55" s="10">
        <f t="shared" si="9"/>
        <v>37000</v>
      </c>
      <c r="E55" s="10"/>
      <c r="F55" s="10"/>
      <c r="G55" s="10"/>
      <c r="H55" s="10"/>
      <c r="I55" s="11"/>
      <c r="J55" s="8"/>
      <c r="K55" s="8"/>
      <c r="L55" s="12">
        <f t="shared" si="3"/>
        <v>19240</v>
      </c>
      <c r="M55" s="12" t="s">
        <v>53</v>
      </c>
      <c r="N55" s="13">
        <f t="shared" si="8"/>
        <v>56240</v>
      </c>
      <c r="O55" s="8">
        <v>30</v>
      </c>
      <c r="P55" s="13">
        <f t="shared" si="2"/>
        <v>1687200</v>
      </c>
      <c r="S55" s="4"/>
    </row>
    <row r="56" spans="1:19" ht="15.6" x14ac:dyDescent="0.3">
      <c r="A56" s="10" t="s">
        <v>1</v>
      </c>
      <c r="B56" s="10"/>
      <c r="C56" s="10"/>
      <c r="D56" s="14">
        <f>SUM(D46:D55)</f>
        <v>76300</v>
      </c>
      <c r="E56" s="10"/>
      <c r="F56" s="10"/>
      <c r="G56" s="10"/>
      <c r="H56" s="10"/>
      <c r="I56" s="11"/>
      <c r="J56" s="8"/>
      <c r="K56" s="8"/>
      <c r="L56" s="12">
        <f t="shared" si="3"/>
        <v>0</v>
      </c>
      <c r="M56" s="21">
        <f>SUM(P46:P55)</f>
        <v>3479280</v>
      </c>
      <c r="N56" s="21"/>
      <c r="O56" s="21"/>
      <c r="P56" s="21"/>
      <c r="S56" s="4"/>
    </row>
    <row r="57" spans="1:19" ht="15.6" x14ac:dyDescent="0.3">
      <c r="A57" s="24" t="s">
        <v>27</v>
      </c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S57" s="4"/>
    </row>
    <row r="58" spans="1:19" ht="31.2" x14ac:dyDescent="0.3">
      <c r="A58" s="23" t="s">
        <v>70</v>
      </c>
      <c r="B58" s="10">
        <v>235000</v>
      </c>
      <c r="C58" s="10">
        <v>1</v>
      </c>
      <c r="D58" s="10">
        <f>B58*C58</f>
        <v>235000</v>
      </c>
      <c r="E58" s="10"/>
      <c r="F58" s="10"/>
      <c r="G58" s="10"/>
      <c r="H58" s="10"/>
      <c r="I58" s="11"/>
      <c r="J58" s="8"/>
      <c r="K58" s="8"/>
      <c r="L58" s="12">
        <f t="shared" si="3"/>
        <v>122200</v>
      </c>
      <c r="M58" s="12" t="s">
        <v>71</v>
      </c>
      <c r="N58" s="13">
        <f>B58+L58</f>
        <v>357200</v>
      </c>
      <c r="O58" s="8">
        <v>5</v>
      </c>
      <c r="P58" s="13">
        <f t="shared" si="2"/>
        <v>1786000</v>
      </c>
      <c r="S58" s="4"/>
    </row>
    <row r="59" spans="1:19" ht="31.2" x14ac:dyDescent="0.3">
      <c r="A59" s="23" t="s">
        <v>28</v>
      </c>
      <c r="B59" s="10">
        <v>99900</v>
      </c>
      <c r="C59" s="10">
        <v>1</v>
      </c>
      <c r="D59" s="10">
        <f t="shared" ref="D59:D61" si="10">B59*C59</f>
        <v>99900</v>
      </c>
      <c r="E59" s="10"/>
      <c r="F59" s="10"/>
      <c r="G59" s="10"/>
      <c r="H59" s="10"/>
      <c r="I59" s="11"/>
      <c r="J59" s="8"/>
      <c r="K59" s="8"/>
      <c r="L59" s="12">
        <f t="shared" si="3"/>
        <v>51948</v>
      </c>
      <c r="M59" s="12" t="s">
        <v>72</v>
      </c>
      <c r="N59" s="13">
        <f>B59+L59</f>
        <v>151848</v>
      </c>
      <c r="O59" s="8">
        <v>5</v>
      </c>
      <c r="P59" s="13">
        <f t="shared" si="2"/>
        <v>759240</v>
      </c>
      <c r="S59" s="4"/>
    </row>
    <row r="60" spans="1:19" ht="31.2" x14ac:dyDescent="0.3">
      <c r="A60" s="23" t="s">
        <v>29</v>
      </c>
      <c r="B60" s="10">
        <v>431000</v>
      </c>
      <c r="C60" s="10">
        <v>1</v>
      </c>
      <c r="D60" s="10">
        <f t="shared" si="10"/>
        <v>431000</v>
      </c>
      <c r="E60" s="10"/>
      <c r="F60" s="10"/>
      <c r="G60" s="10"/>
      <c r="H60" s="10"/>
      <c r="I60" s="11"/>
      <c r="J60" s="8"/>
      <c r="K60" s="8"/>
      <c r="L60" s="12">
        <f t="shared" si="3"/>
        <v>224120</v>
      </c>
      <c r="M60" s="12" t="s">
        <v>72</v>
      </c>
      <c r="N60" s="13">
        <f>B60+L60</f>
        <v>655120</v>
      </c>
      <c r="O60" s="8">
        <v>5</v>
      </c>
      <c r="P60" s="13">
        <f t="shared" si="2"/>
        <v>3275600</v>
      </c>
      <c r="S60" s="4"/>
    </row>
    <row r="61" spans="1:19" ht="31.2" x14ac:dyDescent="0.3">
      <c r="A61" s="23" t="s">
        <v>30</v>
      </c>
      <c r="B61" s="10">
        <v>102085</v>
      </c>
      <c r="C61" s="10">
        <v>1</v>
      </c>
      <c r="D61" s="10">
        <f t="shared" si="10"/>
        <v>102085</v>
      </c>
      <c r="E61" s="10"/>
      <c r="F61" s="10"/>
      <c r="G61" s="10"/>
      <c r="H61" s="10"/>
      <c r="I61" s="11"/>
      <c r="J61" s="8"/>
      <c r="K61" s="8"/>
      <c r="L61" s="12">
        <f t="shared" si="3"/>
        <v>53084.200000000004</v>
      </c>
      <c r="M61" s="12" t="s">
        <v>72</v>
      </c>
      <c r="N61" s="13">
        <f>B61+L61</f>
        <v>155169.20000000001</v>
      </c>
      <c r="O61" s="8">
        <v>5</v>
      </c>
      <c r="P61" s="13">
        <f t="shared" si="2"/>
        <v>775846</v>
      </c>
      <c r="S61" s="4"/>
    </row>
    <row r="62" spans="1:19" ht="15.6" x14ac:dyDescent="0.3">
      <c r="A62" s="10" t="s">
        <v>1</v>
      </c>
      <c r="B62" s="10"/>
      <c r="C62" s="10"/>
      <c r="D62" s="14">
        <f>SUM(D58:D61)</f>
        <v>867985</v>
      </c>
      <c r="E62" s="10"/>
      <c r="F62" s="10"/>
      <c r="G62" s="10"/>
      <c r="H62" s="10"/>
      <c r="I62" s="11"/>
      <c r="J62" s="8"/>
      <c r="K62" s="8"/>
      <c r="L62" s="12">
        <f t="shared" si="3"/>
        <v>0</v>
      </c>
      <c r="M62" s="21">
        <f>SUM(P58:P61)</f>
        <v>6596686</v>
      </c>
      <c r="N62" s="21"/>
      <c r="O62" s="21"/>
      <c r="P62" s="21"/>
      <c r="S62" s="4"/>
    </row>
    <row r="63" spans="1:19" ht="15.6" x14ac:dyDescent="0.3">
      <c r="A63" s="24" t="s">
        <v>31</v>
      </c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S63" s="4"/>
    </row>
    <row r="64" spans="1:19" ht="15.6" x14ac:dyDescent="0.3">
      <c r="A64" s="10" t="s">
        <v>74</v>
      </c>
      <c r="B64" s="10">
        <v>36000</v>
      </c>
      <c r="C64" s="10">
        <v>1</v>
      </c>
      <c r="D64" s="10">
        <f>B64*C64</f>
        <v>36000</v>
      </c>
      <c r="E64" s="10"/>
      <c r="F64" s="10"/>
      <c r="G64" s="10"/>
      <c r="H64" s="10"/>
      <c r="I64" s="11"/>
      <c r="J64" s="8"/>
      <c r="K64" s="8"/>
      <c r="L64" s="12">
        <f t="shared" si="3"/>
        <v>18720</v>
      </c>
      <c r="M64" s="12" t="s">
        <v>73</v>
      </c>
      <c r="N64" s="13">
        <f>B64+L64</f>
        <v>54720</v>
      </c>
      <c r="O64" s="8">
        <v>30</v>
      </c>
      <c r="P64" s="13">
        <f t="shared" si="2"/>
        <v>1641600</v>
      </c>
      <c r="S64" s="4"/>
    </row>
    <row r="65" spans="1:19" ht="15.6" x14ac:dyDescent="0.3">
      <c r="A65" s="23" t="s">
        <v>76</v>
      </c>
      <c r="B65" s="10">
        <v>10679</v>
      </c>
      <c r="C65" s="10">
        <v>1</v>
      </c>
      <c r="D65" s="10">
        <f>B65*C65</f>
        <v>10679</v>
      </c>
      <c r="E65" s="10"/>
      <c r="F65" s="10"/>
      <c r="G65" s="10"/>
      <c r="H65" s="10"/>
      <c r="I65" s="11"/>
      <c r="J65" s="8"/>
      <c r="K65" s="8"/>
      <c r="L65" s="12">
        <f t="shared" si="3"/>
        <v>5553.08</v>
      </c>
      <c r="M65" s="12" t="s">
        <v>75</v>
      </c>
      <c r="N65" s="13">
        <f>B65+L65</f>
        <v>16232.08</v>
      </c>
      <c r="O65" s="8">
        <v>10</v>
      </c>
      <c r="P65" s="13">
        <f t="shared" si="2"/>
        <v>162320.79999999999</v>
      </c>
      <c r="S65" s="4"/>
    </row>
    <row r="66" spans="1:19" ht="15.6" x14ac:dyDescent="0.3">
      <c r="A66" s="10" t="s">
        <v>1</v>
      </c>
      <c r="B66" s="10"/>
      <c r="C66" s="10"/>
      <c r="D66" s="14">
        <f>SUM(D64:D65)</f>
        <v>46679</v>
      </c>
      <c r="E66" s="10"/>
      <c r="F66" s="10"/>
      <c r="G66" s="10"/>
      <c r="H66" s="10"/>
      <c r="I66" s="11"/>
      <c r="J66" s="8"/>
      <c r="K66" s="8"/>
      <c r="L66" s="12">
        <f t="shared" si="3"/>
        <v>0</v>
      </c>
      <c r="M66" s="21">
        <f>SUM(P64:P65)</f>
        <v>1803920.8</v>
      </c>
      <c r="N66" s="21"/>
      <c r="O66" s="21"/>
      <c r="P66" s="21"/>
      <c r="S66" s="4"/>
    </row>
    <row r="67" spans="1:19" ht="15.6" x14ac:dyDescent="0.3">
      <c r="A67" s="24" t="s">
        <v>32</v>
      </c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S67" s="4"/>
    </row>
    <row r="68" spans="1:19" ht="15.6" x14ac:dyDescent="0.3">
      <c r="A68" s="23" t="s">
        <v>78</v>
      </c>
      <c r="B68" s="10">
        <v>47619</v>
      </c>
      <c r="C68" s="10">
        <v>1</v>
      </c>
      <c r="D68" s="10">
        <f>B68*C68</f>
        <v>47619</v>
      </c>
      <c r="E68" s="10"/>
      <c r="F68" s="10"/>
      <c r="G68" s="10"/>
      <c r="H68" s="10"/>
      <c r="I68" s="11"/>
      <c r="J68" s="8"/>
      <c r="K68" s="8"/>
      <c r="L68" s="12">
        <f t="shared" ref="L68:L69" si="11">B68*52%</f>
        <v>24761.88</v>
      </c>
      <c r="M68" s="12" t="s">
        <v>77</v>
      </c>
      <c r="N68" s="13">
        <f>B68+L68</f>
        <v>72380.88</v>
      </c>
      <c r="O68" s="8">
        <v>18</v>
      </c>
      <c r="P68" s="13">
        <f t="shared" ref="P68" si="12">N68*O68</f>
        <v>1302855.8400000001</v>
      </c>
      <c r="S68" s="4"/>
    </row>
    <row r="69" spans="1:19" ht="15.6" x14ac:dyDescent="0.3">
      <c r="A69" s="10" t="s">
        <v>1</v>
      </c>
      <c r="B69" s="10"/>
      <c r="C69" s="10"/>
      <c r="D69" s="14">
        <f>SUM(D68:D68)</f>
        <v>47619</v>
      </c>
      <c r="E69" s="10"/>
      <c r="F69" s="10"/>
      <c r="G69" s="10"/>
      <c r="H69" s="10"/>
      <c r="I69" s="11"/>
      <c r="J69" s="8"/>
      <c r="K69" s="8"/>
      <c r="L69" s="12">
        <f t="shared" si="11"/>
        <v>0</v>
      </c>
      <c r="M69" s="21">
        <f>SUM(P68)</f>
        <v>1302855.8400000001</v>
      </c>
      <c r="N69" s="21"/>
      <c r="O69" s="21"/>
      <c r="P69" s="21"/>
    </row>
    <row r="70" spans="1:19" ht="15.6" x14ac:dyDescent="0.3">
      <c r="A70" s="2"/>
      <c r="B70" s="2"/>
      <c r="C70" s="2"/>
      <c r="D70" s="2"/>
      <c r="E70" s="2"/>
      <c r="F70" s="2"/>
      <c r="G70" s="2"/>
      <c r="H70" s="2"/>
      <c r="I70" s="1"/>
      <c r="P70" s="4"/>
    </row>
    <row r="71" spans="1:19" ht="18" x14ac:dyDescent="0.35">
      <c r="A71" s="26" t="s">
        <v>33</v>
      </c>
      <c r="B71" s="26"/>
      <c r="C71" s="26"/>
      <c r="D71" s="27">
        <f>D12+D17+D25+D29+D35+D40+D44+D56+D62+D66+D69</f>
        <v>4047963</v>
      </c>
      <c r="E71" s="10"/>
      <c r="F71" s="10"/>
      <c r="G71" s="10"/>
      <c r="H71" s="10"/>
      <c r="I71" s="11"/>
      <c r="J71" s="8"/>
      <c r="K71" s="8"/>
      <c r="L71" s="8"/>
      <c r="M71" s="15">
        <f>+M69+M66+M62+M56+M44+M40+M35+M29+M25+M17+M12</f>
        <v>49010054.640000001</v>
      </c>
      <c r="N71" s="16"/>
      <c r="O71" s="16"/>
      <c r="P71" s="17"/>
    </row>
    <row r="72" spans="1:19" ht="15.6" x14ac:dyDescent="0.3">
      <c r="A72" s="1"/>
      <c r="B72" s="1"/>
      <c r="C72" s="1"/>
      <c r="D72" s="1"/>
      <c r="E72" s="1"/>
      <c r="F72" s="1"/>
      <c r="G72" s="1"/>
      <c r="H72" s="1"/>
      <c r="I72" s="1"/>
    </row>
  </sheetData>
  <mergeCells count="27">
    <mergeCell ref="M71:P71"/>
    <mergeCell ref="M66:P66"/>
    <mergeCell ref="M62:P62"/>
    <mergeCell ref="A63:P63"/>
    <mergeCell ref="A67:P67"/>
    <mergeCell ref="M69:P69"/>
    <mergeCell ref="A41:P41"/>
    <mergeCell ref="M44:P44"/>
    <mergeCell ref="A45:P45"/>
    <mergeCell ref="M56:P56"/>
    <mergeCell ref="A57:P57"/>
    <mergeCell ref="M29:P29"/>
    <mergeCell ref="A30:P30"/>
    <mergeCell ref="A36:P36"/>
    <mergeCell ref="M35:P35"/>
    <mergeCell ref="M40:P40"/>
    <mergeCell ref="A13:P13"/>
    <mergeCell ref="M17:P17"/>
    <mergeCell ref="A18:P18"/>
    <mergeCell ref="M25:P25"/>
    <mergeCell ref="A26:P26"/>
    <mergeCell ref="A2:P2"/>
    <mergeCell ref="A3:P3"/>
    <mergeCell ref="A4:P4"/>
    <mergeCell ref="A8:I8"/>
    <mergeCell ref="A7:P7"/>
    <mergeCell ref="M12:P12"/>
  </mergeCells>
  <pageMargins left="0.7" right="0.7" top="0.75" bottom="0.75" header="0.3" footer="0.3"/>
  <pageSetup paperSize="5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Alfredo Sánchez</dc:creator>
  <cp:lastModifiedBy>angy forero</cp:lastModifiedBy>
  <cp:lastPrinted>2026-05-14T20:52:45Z</cp:lastPrinted>
  <dcterms:created xsi:type="dcterms:W3CDTF">2026-05-14T12:23:51Z</dcterms:created>
  <dcterms:modified xsi:type="dcterms:W3CDTF">2026-07-31T13:58:07Z</dcterms:modified>
</cp:coreProperties>
</file>