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filterPrivacy="1" autoCompressPictures="0" defaultThemeVersion="166925"/>
  <xr:revisionPtr revIDLastSave="0" documentId="8_{66C4FECB-61BD-465A-B049-5C1F3A2A57B3}" xr6:coauthVersionLast="43" xr6:coauthVersionMax="43" xr10:uidLastSave="{00000000-0000-0000-0000-000000000000}"/>
  <bookViews>
    <workbookView xWindow="-120" yWindow="-120" windowWidth="29040" windowHeight="15720" xr2:uid="{00000000-000D-0000-FFFF-FFFF00000000}"/>
  </bookViews>
  <sheets>
    <sheet name="COMPRA EQUIPOS Y MAQUINARIA " sheetId="5" r:id="rId1"/>
    <sheet name="Hoja2" sheetId="7" r:id="rId2"/>
    <sheet name="Hoja1" sheetId="6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9" i="5" l="1"/>
  <c r="H18" i="5"/>
  <c r="H17" i="5"/>
  <c r="H16" i="5"/>
  <c r="H15" i="5"/>
  <c r="H14" i="5"/>
  <c r="H13" i="5"/>
  <c r="H12" i="5"/>
  <c r="H11" i="5"/>
  <c r="H10" i="5"/>
  <c r="H9" i="5"/>
  <c r="H8" i="5"/>
  <c r="N7" i="5" l="1"/>
  <c r="N6" i="5"/>
  <c r="I16" i="5"/>
  <c r="I14" i="5"/>
  <c r="I8" i="5"/>
  <c r="I9" i="5"/>
  <c r="I10" i="5"/>
  <c r="K10" i="5"/>
  <c r="L10" i="5" s="1"/>
  <c r="M10" i="5"/>
  <c r="N10" i="5" s="1"/>
  <c r="I11" i="5"/>
  <c r="I12" i="5"/>
  <c r="K12" i="5"/>
  <c r="M12" i="5" s="1"/>
  <c r="N12" i="5" s="1"/>
  <c r="I13" i="5"/>
  <c r="K13" i="5"/>
  <c r="L13" i="5" s="1"/>
  <c r="K14" i="5"/>
  <c r="I15" i="5"/>
  <c r="K15" i="5"/>
  <c r="L15" i="5" s="1"/>
  <c r="I17" i="5"/>
  <c r="K17" i="5"/>
  <c r="L17" i="5" s="1"/>
  <c r="I18" i="5"/>
  <c r="K18" i="5"/>
  <c r="L18" i="5" s="1"/>
  <c r="I19" i="5"/>
  <c r="M6" i="5"/>
  <c r="H7" i="5"/>
  <c r="I7" i="5" s="1"/>
  <c r="K7" i="5"/>
  <c r="L7" i="5" s="1"/>
  <c r="H6" i="5"/>
  <c r="K6" i="5"/>
  <c r="I6" i="5"/>
  <c r="M15" i="5" l="1"/>
  <c r="N15" i="5" s="1"/>
  <c r="M13" i="5"/>
  <c r="N13" i="5" s="1"/>
  <c r="L12" i="5"/>
  <c r="L14" i="5"/>
  <c r="M14" i="5"/>
  <c r="N14" i="5" s="1"/>
  <c r="K9" i="5"/>
  <c r="M18" i="5"/>
  <c r="N18" i="5" s="1"/>
  <c r="K16" i="5"/>
  <c r="K8" i="5"/>
  <c r="K19" i="5"/>
  <c r="M17" i="5"/>
  <c r="N17" i="5" s="1"/>
  <c r="K11" i="5"/>
  <c r="M7" i="5"/>
  <c r="L6" i="5"/>
  <c r="M19" i="5" l="1"/>
  <c r="N19" i="5" s="1"/>
  <c r="L19" i="5"/>
  <c r="L8" i="5"/>
  <c r="M8" i="5"/>
  <c r="N8" i="5" s="1"/>
  <c r="M16" i="5"/>
  <c r="N16" i="5" s="1"/>
  <c r="L16" i="5"/>
  <c r="L9" i="5"/>
  <c r="M9" i="5"/>
  <c r="N9" i="5" s="1"/>
  <c r="M11" i="5"/>
  <c r="N11" i="5" s="1"/>
  <c r="L11" i="5"/>
  <c r="N20" i="5" l="1"/>
</calcChain>
</file>

<file path=xl/sharedStrings.xml><?xml version="1.0" encoding="utf-8"?>
<sst xmlns="http://schemas.openxmlformats.org/spreadsheetml/2006/main" count="90" uniqueCount="56">
  <si>
    <t>ITEM</t>
  </si>
  <si>
    <t>NOMBRE DEL ELEMENTO DE  CONSUMO Y/O DEVOLUTIVOS</t>
  </si>
  <si>
    <t>DESCRIPCIÓN COMPLETA DEL ELEMENTO DE  CONSUMO Y/O DEVOLUTIVOS</t>
  </si>
  <si>
    <t>UNIDAD DE MEDIDA</t>
  </si>
  <si>
    <t>CANTIDAD REQUERIDA</t>
  </si>
  <si>
    <t>OBSERVACIONES</t>
  </si>
  <si>
    <t>VALOR TOTAL</t>
  </si>
  <si>
    <t>Línea de Diseño de Productos</t>
  </si>
  <si>
    <t>Línea de Producción y Transformación</t>
  </si>
  <si>
    <t>Línea de Materiales y Biotecnología</t>
  </si>
  <si>
    <t>Línea de TICs e Inteligencia Artificial</t>
  </si>
  <si>
    <t>Línea de Cliente, Comercialización y Logística</t>
  </si>
  <si>
    <t>Línea SENA se transforma</t>
  </si>
  <si>
    <t>Línea de sociedad, cultura y pedagogía</t>
  </si>
  <si>
    <t>Línea de economía popular y campesina</t>
  </si>
  <si>
    <t>JUSTIFICACIÓN DEL REQUERIMIENTO</t>
  </si>
  <si>
    <t>FOTOGRAFIA DEL ELEMENTO
(opcional)</t>
  </si>
  <si>
    <t>Congelador  vertical de dos puertas solidas en acero inoxidable 304 anti-ácido. Referencia CV-2PS. Voltaje 110-220 voltios. Potencia: 3/4 hp. Gas refrigerante R404. Dimensiones 140x200x75 cms (frente, alto, profundo). Peso neto: 200 kgs. Rango temperatura: °C-15 y -18°C. Máxima temperatura ambiente: 32°C / 60°C (°C /HR) . Con instalación y en funcionamiento.</t>
  </si>
  <si>
    <t xml:space="preserve">Licuadora industrial </t>
  </si>
  <si>
    <t>Licuadora industrial de vaso removible una velocidad fabricada en acero inoxidable acople metálico, capacidad 10 litros, dimensiones 26x27x68 cm, potencia 1/2 HP, 110 voltios, 368 wh., velocidad: hasta 3500 RPM.</t>
  </si>
  <si>
    <t>Congelador  vertical de dos puertas solidas</t>
  </si>
  <si>
    <t>Molino de carne y maiz  eléctrico</t>
  </si>
  <si>
    <t>Molino de carne y maiz eléctrico de uso profesional fabricado en acero inoxidable,potencia de 2 HP, tensión de  110 voltios, 60 Hz, 1 fase. Dimensiones 39x70x53cm, peso 41 kg. Una fase reductor de cuatro (4) piñones helicoidales. Rendimiento 110 kg/h incluye cuchilla y disco.</t>
  </si>
  <si>
    <t>Horno para pizza y pan a gas</t>
  </si>
  <si>
    <t>Horno industrial a  gas para pizza y pan con control automatico de temperatura de 2 parrillas, mueble en acero inoxidable, horno para pizza y pan, 2 cámaras de 90x70xH20 con piso en material refractario.  Capacidad 8 pizzas, 4 bandejas de 65x45. Control de temperatura de 50 a 400 °C. Incluye 4 bandejas de aluminio.  Potencia gas 60,000 Btu/h, potencia eléctrica 0,2 kW, tensión 110 voltios, 60 Hz, 1 fase. Dimensiones 140x99xH145 cm, peso neto 210 kg. Con instalación y en funcionamiento.</t>
  </si>
  <si>
    <t>Plan de intervención Técnica y Tecnológica Regional Arauca</t>
  </si>
  <si>
    <t>FILETEADORA</t>
  </si>
  <si>
    <t>MECATRONICA CINCO HILOS
CON MUEBLE Y ACCESORIOS
MARCA JINTHEX MODELO JN-
798-D5, original cinco conos con puntada de seguridad transporte sencillo medio lubricación automática largo de puntada de 7 mm ancho de costura 5 8 mm regulador de largo de puntada</t>
  </si>
  <si>
    <t>MAQUINA DE COSER</t>
  </si>
  <si>
    <t>MAQUINA DE ZIG ZAG
MECATRONICA CON
LUBRICACION AUTOMATICA
CON MUEBLE Y ACCESORIOS
MARCA JINTHEX MODELO JN
20U-93D, Máquina Multipropósito trabaja con 1 aguja y un solo hilo cuenta con lubricación automática tiene un largo de puntada de 5 mm y un ancho de puntada de12 mm</t>
  </si>
  <si>
    <t>MAQUINA PLANA ELECTRONICA
CON LUBRICACION
AUTOMATICA CON MUEBLE Y
ACCESORIOS MARCA JINTHEX
MODELO JN-D7 de doble pespunte transporte sencillo mediano lubricación automática largo de puntada 5 mm regulador de largo de puntada sistema gancho estándar hilo No120-180 velocidad</t>
  </si>
  <si>
    <t>MAQUINA PLANA
MECATRONICA CON
LUBRICACION AUTOMATICA
CON MUEBLE Y ACCESORIOS
MARCA JINTHEX MODELO JNGT180 de doble pespunte transporte sencillo mediano lubricación automática largo de puntada 5 mm regulador de largo de puntada sistema gancho estándar hilo No120-180 velocidad</t>
  </si>
  <si>
    <t>MAQUINA COLLARIN
ELECTRONICA CAMA PLANA
CILINDRICA DE 3 AGUJAS CON
MUEBLE Y ACCESORIOS MARCA
SERVEX MODELO SC-600P-
01ELTP, Aguja
UY 128 GAS 5000 rpm 58 Kg
Velocidad Peso, tipo de ajusre en L, 
550 W Potencia,
110 V Modelo Voltaje, Panel incorporado.
Incluye folder de sesgo y porta rollo.
Da un acabado decorativo a las orillas superpuestas de las telas.
Aunque es ideal para tejido de punto puede usarse también en tejido plano.
Acabados de costura profesionales en camisetas, ropa interior, fajas, ropa
deportiva y muchas prendas más. con puntada de cadeneta y recubridor superior puede trabajar con 1 ,2 y 3 agujas.</t>
  </si>
  <si>
    <t>MAQUINA COLLARIN
MECATRONICA CAMA PLANA
CILINDRICA DE 3 AGUJAS CON
MUEBLE Y ACCESORIOS MARCA
SERVEX MODELO SC-600-01D, Aguja
UY 128 GAS 5000 rpm 58 Kg
Velocidad Peso, tipo de ajusre en L, 
550 W Potencia,
110 V Modelo Voltaje, Panel incorporado.
Incluye folder de sesgo y porta rollo.
Da un acabado decorativo a las orillas superpuestas de las telas.
Aunque es ideal para tejido de punto puede usarse también en tejido plano.
Acabados de costura profesionales en camisetas, ropa interior, fajas, ropa
deportiva y muchas prendas más. con puntada de cadeneta y recubridor superior puede trabajar con 1 ,2 y 3 agujas.</t>
  </si>
  <si>
    <t>MAQUINA COLLARIN MECANICA
CAMA PLANA CILINDRICA DE 3
AGUJAS CON MUEBLE Y
ACCESORIOS MARCA SERVEX
MODELO SC-600-01, Aguja
UY 128 GAS 5000 rpm 58 Kg
Velocidad Peso, tipo de ajusre en L, 
550 W Potencia,
110 V Modelo Voltaje, Panel incorporado.
Incluye folder de sesgo y porta rollo.
Da un acabado decorativo a las orillas superpuestas de las telas.
Aunque es ideal para tejido de punto puede usarse también en tejido plano.
Acabados de costura profesionales en camisetas, ropa interior, fajas, ropa
deportiva y muchas prendas más, con puntada de cadeneta y recubridor superior puede trabajar con 1 ,2 y 3 agujas.</t>
  </si>
  <si>
    <t>MAQUINA FILETEADORA
MECATRONICA DE 4 HILOS
CON MUEBLE Y ACCESORIOS
MARCA JINTHEX MODELO JN-
798-D4, Altura de prensatelas 5mm,
5500 ppm Velocidad máx, Puntada de seguridad.
Ajuste pesado.
Motor integrado y lubricación automática.
Distancia de aguja: 3 mm.
Largo de puntada: 4.6 mm.
Ancho de puntada: 5 mm.
Accesorios varios</t>
  </si>
  <si>
    <t>MAQUINA FILETEADORA
ELECTRONICA DE 5 HILOS
CON MUEBLE Y ACCESORIOS
MARCA KANSEW MODELO KS-
5215D, Altura de prensatelas 5mm,
5500 ppm Velocidad máx, Puntada de seguridad.
Ajuste pesado.
Motor integrado y lubricación automática.
Distancia de aguja: 3 mm.
Largo de puntada: 4.6 mm.
Ancho de puntada: 5 mm.
Accesorios varios</t>
  </si>
  <si>
    <t>MAQUINA FILETEADORA
MECANICA DE 5 HILOS CON
MUEBLE Y ACCESORIOS MARCA
JINTHEX MODELO JN-757F, Altura de prensatelas 5mm,
5500 ppm Velocidad máx, Puntada de seguridad.
Ajuste pesado.
Motor integrado y lubricación automática.
Distancia de aguja: 3 mm.
Largo de puntada: 4.6 mm.
Ancho de puntada: 5 mm.
Accesorios varios</t>
  </si>
  <si>
    <t xml:space="preserve">UNIDAD </t>
  </si>
  <si>
    <t xml:space="preserve">Fortalecimiento tecnológico en la formación mediante plan de intervención de equipos del sistema de competitividad y desarrollo tecnológico </t>
  </si>
  <si>
    <t>COTIZACIÓN SERVICIOS Y SOLUCIONES INTEGRALES DE ARAUCA SAS ZOMAC</t>
  </si>
  <si>
    <t>GINA ALEXANDRA VELÁSQUEZ BELLO</t>
  </si>
  <si>
    <t xml:space="preserve">CC.1.116.793.764 expedida en Arauca </t>
  </si>
  <si>
    <t xml:space="preserve">SERVICIOS Y SOLUCIONES INTEGRALES DE ARAUCA SAS ZOMAC </t>
  </si>
  <si>
    <t>Celular: 3112321015</t>
  </si>
  <si>
    <t xml:space="preserve">Dirección: CARRERA 28 No. 16-48 </t>
  </si>
  <si>
    <t>Correo: ssiaraucasas@gmail.com</t>
  </si>
  <si>
    <t>Correo para notificación electrónica: ssiaraucasas@gmail.com</t>
  </si>
  <si>
    <t>Arauca</t>
  </si>
  <si>
    <t xml:space="preserve">VALOR UNITARIO ANTES DE IVA </t>
  </si>
  <si>
    <t>VALOR TOTAL UNITARIO ANTES DE IVA</t>
  </si>
  <si>
    <t>% IVA</t>
  </si>
  <si>
    <t>VALOR IVA UNITARIO</t>
  </si>
  <si>
    <t xml:space="preserve">VALOR TOTAL UNITARIO </t>
  </si>
  <si>
    <t xml:space="preserve">VALOR TOTAL </t>
  </si>
  <si>
    <t xml:space="preserve">VALOR TOTAL IVA UNITARIO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</si>
</sst>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indexed="63"/>
      <name val="Calibri"/>
      <family val="2"/>
      <scheme val="minor"/>
    </font>
    <font>
      <sz val="11"/>
      <color theme="1"/>
      <name val="Arial Narrow"/>
      <family val="2"/>
    </font>
    <font>
      <b/>
      <sz val="11"/>
      <name val="Calibri"/>
      <family val="2"/>
      <scheme val="minor"/>
    </font>
    <font>
      <sz val="11"/>
      <color indexed="63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</font>
    <font>
      <sz val="10"/>
      <name val="Arial Narrow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2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2" fontId="1" fillId="0" borderId="0" applyFont="0" applyFill="0" applyBorder="0" applyAlignment="0" applyProtection="0"/>
    <xf numFmtId="0" fontId="5" fillId="0" borderId="0"/>
  </cellStyleXfs>
  <cellXfs count="39">
    <xf numFmtId="0" fontId="0" fillId="0" borderId="0" xfId="0"/>
    <xf numFmtId="0" fontId="0" fillId="2" borderId="0" xfId="0" applyFill="1"/>
    <xf numFmtId="0" fontId="1" fillId="2" borderId="0" xfId="0" applyFont="1" applyFill="1"/>
    <xf numFmtId="0" fontId="1" fillId="0" borderId="0" xfId="0" applyFont="1"/>
    <xf numFmtId="0" fontId="6" fillId="2" borderId="1" xfId="91" applyFont="1" applyFill="1" applyBorder="1" applyAlignment="1">
      <alignment vertical="center" wrapText="1"/>
    </xf>
    <xf numFmtId="0" fontId="6" fillId="0" borderId="1" xfId="91" applyFont="1" applyBorder="1" applyAlignment="1">
      <alignment horizontal="center" vertical="center"/>
    </xf>
    <xf numFmtId="0" fontId="1" fillId="0" borderId="1" xfId="91" applyFont="1" applyBorder="1" applyAlignment="1">
      <alignment horizontal="center" vertical="center"/>
    </xf>
    <xf numFmtId="0" fontId="0" fillId="3" borderId="0" xfId="0" applyFill="1"/>
    <xf numFmtId="0" fontId="8" fillId="0" borderId="0" xfId="1" applyFont="1" applyAlignment="1">
      <alignment vertical="center"/>
    </xf>
    <xf numFmtId="0" fontId="9" fillId="4" borderId="1" xfId="91" applyFont="1" applyFill="1" applyBorder="1" applyAlignment="1">
      <alignment horizontal="center" vertical="center" wrapText="1"/>
    </xf>
    <xf numFmtId="42" fontId="6" fillId="2" borderId="1" xfId="90" applyFont="1" applyFill="1" applyBorder="1" applyAlignment="1">
      <alignment horizontal="left" vertical="center"/>
    </xf>
    <xf numFmtId="0" fontId="6" fillId="0" borderId="2" xfId="91" applyFont="1" applyBorder="1" applyAlignment="1">
      <alignment horizontal="center" vertical="center" wrapText="1"/>
    </xf>
    <xf numFmtId="0" fontId="10" fillId="2" borderId="1" xfId="91" applyFont="1" applyFill="1" applyBorder="1" applyAlignment="1">
      <alignment vertical="center" wrapText="1"/>
    </xf>
    <xf numFmtId="0" fontId="6" fillId="2" borderId="11" xfId="91" applyFont="1" applyFill="1" applyBorder="1" applyAlignment="1">
      <alignment vertical="center" wrapText="1"/>
    </xf>
    <xf numFmtId="0" fontId="6" fillId="2" borderId="11" xfId="91" applyFont="1" applyFill="1" applyBorder="1" applyAlignment="1">
      <alignment horizontal="center" vertical="center" wrapText="1"/>
    </xf>
    <xf numFmtId="0" fontId="10" fillId="2" borderId="11" xfId="91" applyFont="1" applyFill="1" applyBorder="1" applyAlignment="1">
      <alignment vertical="center" wrapText="1"/>
    </xf>
    <xf numFmtId="0" fontId="6" fillId="0" borderId="9" xfId="91" applyFont="1" applyBorder="1" applyAlignment="1">
      <alignment horizontal="left" vertical="center"/>
    </xf>
    <xf numFmtId="0" fontId="7" fillId="2" borderId="1" xfId="91" applyFont="1" applyFill="1" applyBorder="1" applyAlignment="1">
      <alignment vertical="center" wrapText="1"/>
    </xf>
    <xf numFmtId="0" fontId="6" fillId="0" borderId="1" xfId="91" applyFont="1" applyBorder="1" applyAlignment="1">
      <alignment vertical="center" wrapText="1"/>
    </xf>
    <xf numFmtId="0" fontId="6" fillId="0" borderId="2" xfId="91" applyFont="1" applyBorder="1" applyAlignment="1">
      <alignment vertical="center" wrapText="1"/>
    </xf>
    <xf numFmtId="0" fontId="7" fillId="7" borderId="10" xfId="91" applyFont="1" applyFill="1" applyBorder="1" applyAlignment="1">
      <alignment horizontal="center" vertical="center"/>
    </xf>
    <xf numFmtId="42" fontId="0" fillId="3" borderId="0" xfId="0" applyNumberFormat="1" applyFill="1"/>
    <xf numFmtId="42" fontId="11" fillId="6" borderId="12" xfId="90" applyFont="1" applyFill="1" applyBorder="1" applyAlignment="1">
      <alignment vertical="center"/>
    </xf>
    <xf numFmtId="0" fontId="0" fillId="2" borderId="0" xfId="0" applyFont="1" applyFill="1" applyAlignment="1">
      <alignment vertical="center" wrapText="1"/>
    </xf>
    <xf numFmtId="0" fontId="14" fillId="2" borderId="0" xfId="0" applyFont="1" applyFill="1"/>
    <xf numFmtId="9" fontId="1" fillId="0" borderId="1" xfId="91" applyNumberFormat="1" applyFont="1" applyBorder="1" applyAlignment="1">
      <alignment horizontal="center" vertical="center"/>
    </xf>
    <xf numFmtId="44" fontId="1" fillId="0" borderId="1" xfId="91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7" fillId="7" borderId="12" xfId="91" applyFont="1" applyFill="1" applyBorder="1" applyAlignment="1">
      <alignment horizontal="center" vertical="center"/>
    </xf>
    <xf numFmtId="0" fontId="7" fillId="7" borderId="10" xfId="91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13" fillId="2" borderId="13" xfId="1" applyFont="1" applyFill="1" applyBorder="1" applyAlignment="1">
      <alignment horizontal="center" vertical="center" wrapText="1"/>
    </xf>
    <xf numFmtId="0" fontId="13" fillId="2" borderId="14" xfId="1" applyFont="1" applyFill="1" applyBorder="1" applyAlignment="1">
      <alignment horizontal="center" vertical="center" wrapText="1"/>
    </xf>
    <xf numFmtId="0" fontId="13" fillId="2" borderId="15" xfId="1" applyFont="1" applyFill="1" applyBorder="1" applyAlignment="1">
      <alignment horizontal="center" vertical="center" wrapText="1"/>
    </xf>
  </cellXfs>
  <cellStyles count="92">
    <cellStyle name="Hipervínculo" xfId="22" builtinId="8" hidden="1"/>
    <cellStyle name="Hipervínculo" xfId="12" builtinId="8" hidden="1"/>
    <cellStyle name="Hipervínculo" xfId="18" builtinId="8" hidden="1"/>
    <cellStyle name="Hipervínculo" xfId="14" builtinId="8" hidden="1"/>
    <cellStyle name="Hipervínculo" xfId="8" builtinId="8" hidden="1"/>
    <cellStyle name="Hipervínculo" xfId="2" builtinId="8" hidden="1"/>
    <cellStyle name="Hipervínculo" xfId="4" builtinId="8" hidden="1"/>
    <cellStyle name="Hipervínculo" xfId="6" builtinId="8" hidden="1"/>
    <cellStyle name="Hipervínculo" xfId="20" builtinId="8" hidden="1"/>
    <cellStyle name="Hipervínculo" xfId="16" builtinId="8" hidden="1"/>
    <cellStyle name="Hipervínculo" xfId="10" builtinId="8" hidden="1"/>
    <cellStyle name="Hipervínculo" xfId="30" builtinId="8" hidden="1"/>
    <cellStyle name="Hipervínculo" xfId="66" builtinId="8" hidden="1"/>
    <cellStyle name="Hipervínculo" xfId="24" builtinId="8" hidden="1"/>
    <cellStyle name="Hipervínculo" xfId="26" builtinId="8" hidden="1"/>
    <cellStyle name="Hipervínculo" xfId="32" builtinId="8" hidden="1"/>
    <cellStyle name="Hipervínculo" xfId="34" builtinId="8" hidden="1"/>
    <cellStyle name="Hipervínculo" xfId="36" builtinId="8" hidden="1"/>
    <cellStyle name="Hipervínculo" xfId="42" builtinId="8" hidden="1"/>
    <cellStyle name="Hipervínculo" xfId="44" builtinId="8" hidden="1"/>
    <cellStyle name="Hipervínculo" xfId="48" builtinId="8" hidden="1"/>
    <cellStyle name="Hipervínculo" xfId="52" builtinId="8" hidden="1"/>
    <cellStyle name="Hipervínculo" xfId="56" builtinId="8" hidden="1"/>
    <cellStyle name="Hipervínculo" xfId="58" builtinId="8" hidden="1"/>
    <cellStyle name="Hipervínculo" xfId="64" builtinId="8" hidden="1"/>
    <cellStyle name="Hipervínculo" xfId="62" builtinId="8" hidden="1"/>
    <cellStyle name="Hipervínculo" xfId="54" builtinId="8" hidden="1"/>
    <cellStyle name="Hipervínculo" xfId="38" builtinId="8" hidden="1"/>
    <cellStyle name="Hipervínculo" xfId="46" builtinId="8" hidden="1"/>
    <cellStyle name="Hipervínculo" xfId="60" builtinId="8" hidden="1"/>
    <cellStyle name="Hipervínculo" xfId="50" builtinId="8" hidden="1"/>
    <cellStyle name="Hipervínculo" xfId="40" builtinId="8" hidden="1"/>
    <cellStyle name="Hipervínculo" xfId="28" builtinId="8" hidden="1"/>
    <cellStyle name="Hipervínculo" xfId="70" builtinId="8" hidden="1"/>
    <cellStyle name="Hipervínculo" xfId="84" builtinId="8" hidden="1"/>
    <cellStyle name="Hipervínculo" xfId="88" builtinId="8" hidden="1"/>
    <cellStyle name="Hipervínculo" xfId="82" builtinId="8" hidden="1"/>
    <cellStyle name="Hipervínculo" xfId="78" builtinId="8" hidden="1"/>
    <cellStyle name="Hipervínculo" xfId="74" builtinId="8" hidden="1"/>
    <cellStyle name="Hipervínculo" xfId="86" builtinId="8" hidden="1"/>
    <cellStyle name="Hipervínculo" xfId="76" builtinId="8" hidden="1"/>
    <cellStyle name="Hipervínculo" xfId="80" builtinId="8" hidden="1"/>
    <cellStyle name="Hipervínculo" xfId="72" builtinId="8" hidden="1"/>
    <cellStyle name="Hipervínculo" xfId="68" builtinId="8" hidden="1"/>
    <cellStyle name="Hipervínculo visitado" xfId="37" builtinId="9" hidden="1"/>
    <cellStyle name="Hipervínculo visitado" xfId="43" builtinId="9" hidden="1"/>
    <cellStyle name="Hipervínculo visitado" xfId="45" builtinId="9" hidden="1"/>
    <cellStyle name="Hipervínculo visitado" xfId="47" builtinId="9" hidden="1"/>
    <cellStyle name="Hipervínculo visitado" xfId="51" builtinId="9" hidden="1"/>
    <cellStyle name="Hipervínculo visitado" xfId="39" builtinId="9" hidden="1"/>
    <cellStyle name="Hipervínculo visitado" xfId="2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3" builtinId="9" hidden="1"/>
    <cellStyle name="Hipervínculo visitado" xfId="5" builtinId="9" hidden="1"/>
    <cellStyle name="Hipervínculo visitado" xfId="21" builtinId="9" hidden="1"/>
    <cellStyle name="Hipervínculo visitado" xfId="13" builtinId="9" hidden="1"/>
    <cellStyle name="Hipervínculo visitado" xfId="49" builtinId="9" hidden="1"/>
    <cellStyle name="Hipervínculo visitado" xfId="41" builtinId="9" hidden="1"/>
    <cellStyle name="Hipervínculo visitado" xfId="83" builtinId="9" hidden="1"/>
    <cellStyle name="Hipervínculo visitado" xfId="85" builtinId="9" hidden="1"/>
    <cellStyle name="Hipervínculo visitado" xfId="89" builtinId="9" hidden="1"/>
    <cellStyle name="Hipervínculo visitado" xfId="87" builtinId="9" hidden="1"/>
    <cellStyle name="Hipervínculo visitado" xfId="79" builtinId="9" hidden="1"/>
    <cellStyle name="Hipervínculo visitado" xfId="71" builtinId="9" hidden="1"/>
    <cellStyle name="Hipervínculo visitado" xfId="6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35" builtinId="9" hidden="1"/>
    <cellStyle name="Hipervínculo visitado" xfId="55" builtinId="9" hidden="1"/>
    <cellStyle name="Hipervínculo visitado" xfId="81" builtinId="9" hidden="1"/>
    <cellStyle name="Hipervínculo visitado" xfId="67" builtinId="9" hidden="1"/>
    <cellStyle name="Hipervínculo visitado" xfId="69" builtinId="9" hidden="1"/>
    <cellStyle name="Hipervínculo visitado" xfId="73" builtinId="9" hidden="1"/>
    <cellStyle name="Hipervínculo visitado" xfId="75" builtinId="9" hidden="1"/>
    <cellStyle name="Hipervínculo visitado" xfId="77" builtinId="9" hidden="1"/>
    <cellStyle name="Hipervínculo visitado" xfId="59" builtinId="9" hidden="1"/>
    <cellStyle name="Hipervínculo visitado" xfId="61" builtinId="9" hidden="1"/>
    <cellStyle name="Hipervínculo visitado" xfId="65" builtinId="9" hidden="1"/>
    <cellStyle name="Hipervínculo visitado" xfId="57" builtinId="9" hidden="1"/>
    <cellStyle name="Hipervínculo visitado" xfId="53" builtinId="9" hidden="1"/>
    <cellStyle name="Moneda [0]" xfId="90" builtinId="7"/>
    <cellStyle name="Normal" xfId="0" builtinId="0"/>
    <cellStyle name="Normal 2" xfId="91" xr:uid="{32B89013-1C56-46A0-AD2B-47D5B162F536}"/>
    <cellStyle name="Normal 4" xfId="1" xr:uid="{00000000-0005-0000-0000-00005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133270</xdr:colOff>
      <xdr:row>9</xdr:row>
      <xdr:rowOff>290639</xdr:rowOff>
    </xdr:from>
    <xdr:to>
      <xdr:col>4</xdr:col>
      <xdr:colOff>1663804</xdr:colOff>
      <xdr:row>9</xdr:row>
      <xdr:rowOff>1363043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FECA1EC-C3D8-436F-9A1C-F29B6ABBD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62708" y="12077827"/>
          <a:ext cx="1536884" cy="1072404"/>
        </a:xfrm>
        <a:prstGeom prst="rect">
          <a:avLst/>
        </a:prstGeom>
      </xdr:spPr>
    </xdr:pic>
    <xdr:clientData/>
  </xdr:twoCellAnchor>
  <xdr:twoCellAnchor editAs="oneCell">
    <xdr:from>
      <xdr:col>4</xdr:col>
      <xdr:colOff>392962</xdr:colOff>
      <xdr:row>10</xdr:row>
      <xdr:rowOff>257681</xdr:rowOff>
    </xdr:from>
    <xdr:to>
      <xdr:col>4</xdr:col>
      <xdr:colOff>1992885</xdr:colOff>
      <xdr:row>10</xdr:row>
      <xdr:rowOff>1306811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3EB81643-573B-4A86-8A5B-574B9BDEF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69812" y="3445381"/>
          <a:ext cx="1599923" cy="1049130"/>
        </a:xfrm>
        <a:prstGeom prst="rect">
          <a:avLst/>
        </a:prstGeom>
      </xdr:spPr>
    </xdr:pic>
    <xdr:clientData/>
  </xdr:twoCellAnchor>
  <xdr:twoCellAnchor editAs="oneCell">
    <xdr:from>
      <xdr:col>4</xdr:col>
      <xdr:colOff>256467</xdr:colOff>
      <xdr:row>11</xdr:row>
      <xdr:rowOff>377318</xdr:rowOff>
    </xdr:from>
    <xdr:to>
      <xdr:col>4</xdr:col>
      <xdr:colOff>2002717</xdr:colOff>
      <xdr:row>11</xdr:row>
      <xdr:rowOff>1371231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5A0CA518-E25C-46DB-98B2-320EE19B1B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533317" y="5031868"/>
          <a:ext cx="1746250" cy="993913"/>
        </a:xfrm>
        <a:prstGeom prst="rect">
          <a:avLst/>
        </a:prstGeom>
      </xdr:spPr>
    </xdr:pic>
    <xdr:clientData/>
  </xdr:twoCellAnchor>
  <xdr:twoCellAnchor editAs="oneCell">
    <xdr:from>
      <xdr:col>4</xdr:col>
      <xdr:colOff>257682</xdr:colOff>
      <xdr:row>12</xdr:row>
      <xdr:rowOff>110435</xdr:rowOff>
    </xdr:from>
    <xdr:to>
      <xdr:col>4</xdr:col>
      <xdr:colOff>2002270</xdr:colOff>
      <xdr:row>12</xdr:row>
      <xdr:rowOff>1267147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BC71B6EC-65A9-4EF6-9099-BBD0CBEA3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534532" y="6352485"/>
          <a:ext cx="1744588" cy="1150362"/>
        </a:xfrm>
        <a:prstGeom prst="rect">
          <a:avLst/>
        </a:prstGeom>
      </xdr:spPr>
    </xdr:pic>
    <xdr:clientData/>
  </xdr:twoCellAnchor>
  <xdr:twoCellAnchor editAs="oneCell">
    <xdr:from>
      <xdr:col>4</xdr:col>
      <xdr:colOff>110434</xdr:colOff>
      <xdr:row>13</xdr:row>
      <xdr:rowOff>1067536</xdr:rowOff>
    </xdr:from>
    <xdr:to>
      <xdr:col>4</xdr:col>
      <xdr:colOff>1936118</xdr:colOff>
      <xdr:row>13</xdr:row>
      <xdr:rowOff>2181088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4AAB5DD2-0B70-428D-BA19-E333C06FAB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t="8333"/>
        <a:stretch>
          <a:fillRect/>
        </a:stretch>
      </xdr:blipFill>
      <xdr:spPr>
        <a:xfrm>
          <a:off x="5387284" y="8789136"/>
          <a:ext cx="1825684" cy="1113552"/>
        </a:xfrm>
        <a:prstGeom prst="rect">
          <a:avLst/>
        </a:prstGeom>
      </xdr:spPr>
    </xdr:pic>
    <xdr:clientData/>
  </xdr:twoCellAnchor>
  <xdr:twoCellAnchor editAs="oneCell">
    <xdr:from>
      <xdr:col>4</xdr:col>
      <xdr:colOff>202464</xdr:colOff>
      <xdr:row>14</xdr:row>
      <xdr:rowOff>708623</xdr:rowOff>
    </xdr:from>
    <xdr:to>
      <xdr:col>4</xdr:col>
      <xdr:colOff>2002940</xdr:colOff>
      <xdr:row>14</xdr:row>
      <xdr:rowOff>2236012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FAD3141D-43EA-4BA4-BC52-D4D1B0C2DB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479314" y="12056073"/>
          <a:ext cx="1800476" cy="1533739"/>
        </a:xfrm>
        <a:prstGeom prst="rect">
          <a:avLst/>
        </a:prstGeom>
      </xdr:spPr>
    </xdr:pic>
    <xdr:clientData/>
  </xdr:twoCellAnchor>
  <xdr:twoCellAnchor editAs="oneCell">
    <xdr:from>
      <xdr:col>4</xdr:col>
      <xdr:colOff>239275</xdr:colOff>
      <xdr:row>15</xdr:row>
      <xdr:rowOff>460145</xdr:rowOff>
    </xdr:from>
    <xdr:to>
      <xdr:col>4</xdr:col>
      <xdr:colOff>1992120</xdr:colOff>
      <xdr:row>15</xdr:row>
      <xdr:rowOff>1936726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157AAC4E-4C23-4DB5-A1F7-AAED6B71E7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16125" y="15166745"/>
          <a:ext cx="1752845" cy="1476581"/>
        </a:xfrm>
        <a:prstGeom prst="rect">
          <a:avLst/>
        </a:prstGeom>
      </xdr:spPr>
    </xdr:pic>
    <xdr:clientData/>
  </xdr:twoCellAnchor>
  <xdr:twoCellAnchor editAs="oneCell">
    <xdr:from>
      <xdr:col>4</xdr:col>
      <xdr:colOff>395725</xdr:colOff>
      <xdr:row>16</xdr:row>
      <xdr:rowOff>101232</xdr:rowOff>
    </xdr:from>
    <xdr:to>
      <xdr:col>4</xdr:col>
      <xdr:colOff>1932609</xdr:colOff>
      <xdr:row>16</xdr:row>
      <xdr:rowOff>1112641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9613EAE3-A3F3-44DE-8C75-41703A764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672575" y="18154282"/>
          <a:ext cx="1536884" cy="1017759"/>
        </a:xfrm>
        <a:prstGeom prst="rect">
          <a:avLst/>
        </a:prstGeom>
      </xdr:spPr>
    </xdr:pic>
    <xdr:clientData/>
  </xdr:twoCellAnchor>
  <xdr:twoCellAnchor editAs="oneCell">
    <xdr:from>
      <xdr:col>4</xdr:col>
      <xdr:colOff>128841</xdr:colOff>
      <xdr:row>17</xdr:row>
      <xdr:rowOff>294493</xdr:rowOff>
    </xdr:from>
    <xdr:to>
      <xdr:col>4</xdr:col>
      <xdr:colOff>2029240</xdr:colOff>
      <xdr:row>17</xdr:row>
      <xdr:rowOff>1582899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1E49872-33A6-4C42-985D-C6B03D67B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405691" y="19617543"/>
          <a:ext cx="1900399" cy="1288406"/>
        </a:xfrm>
        <a:prstGeom prst="rect">
          <a:avLst/>
        </a:prstGeom>
      </xdr:spPr>
    </xdr:pic>
    <xdr:clientData/>
  </xdr:twoCellAnchor>
  <xdr:twoCellAnchor editAs="oneCell">
    <xdr:from>
      <xdr:col>4</xdr:col>
      <xdr:colOff>395724</xdr:colOff>
      <xdr:row>18</xdr:row>
      <xdr:rowOff>64420</xdr:rowOff>
    </xdr:from>
    <xdr:to>
      <xdr:col>4</xdr:col>
      <xdr:colOff>1782509</xdr:colOff>
      <xdr:row>18</xdr:row>
      <xdr:rowOff>1056421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E905364C-6064-4E7B-8672-66C6F650DA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672574" y="21197220"/>
          <a:ext cx="1380435" cy="992001"/>
        </a:xfrm>
        <a:prstGeom prst="rect">
          <a:avLst/>
        </a:prstGeom>
      </xdr:spPr>
    </xdr:pic>
    <xdr:clientData/>
  </xdr:twoCellAnchor>
  <xdr:twoCellAnchor editAs="oneCell">
    <xdr:from>
      <xdr:col>0</xdr:col>
      <xdr:colOff>151006</xdr:colOff>
      <xdr:row>0</xdr:row>
      <xdr:rowOff>255549</xdr:rowOff>
    </xdr:from>
    <xdr:to>
      <xdr:col>2</xdr:col>
      <xdr:colOff>576212</xdr:colOff>
      <xdr:row>1</xdr:row>
      <xdr:rowOff>1006325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FF0FAE36-2FEF-43FE-84E0-7D9676EAA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51006" y="255549"/>
          <a:ext cx="2736761" cy="1180563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1428749</xdr:colOff>
      <xdr:row>21</xdr:row>
      <xdr:rowOff>116158</xdr:rowOff>
    </xdr:from>
    <xdr:to>
      <xdr:col>2</xdr:col>
      <xdr:colOff>2525963</xdr:colOff>
      <xdr:row>25</xdr:row>
      <xdr:rowOff>7781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CA2FAB76-0EF4-471B-81B2-E03CA6808AF0}"/>
            </a:ext>
          </a:extLst>
        </xdr:cNvPr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9237" y="37379817"/>
          <a:ext cx="2758281" cy="8905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39"/>
  <sheetViews>
    <sheetView tabSelected="1" zoomScale="82" zoomScaleNormal="82" zoomScalePageLayoutView="90" workbookViewId="0">
      <selection activeCell="C40" sqref="C40"/>
    </sheetView>
  </sheetViews>
  <sheetFormatPr baseColWidth="10" defaultColWidth="10.85546875" defaultRowHeight="15" x14ac:dyDescent="0.25"/>
  <cols>
    <col min="1" max="1" width="9.7109375" customWidth="1"/>
    <col min="2" max="2" width="24.85546875" customWidth="1"/>
    <col min="3" max="3" width="61.28515625" customWidth="1"/>
    <col min="4" max="4" width="38.85546875" customWidth="1"/>
    <col min="5" max="5" width="30.5703125" customWidth="1"/>
    <col min="6" max="6" width="12.85546875" customWidth="1"/>
    <col min="7" max="7" width="13.42578125" customWidth="1"/>
    <col min="8" max="8" width="16.85546875" customWidth="1"/>
    <col min="9" max="9" width="17.42578125" customWidth="1"/>
    <col min="10" max="10" width="13.42578125" customWidth="1"/>
    <col min="11" max="12" width="16.5703125" customWidth="1"/>
    <col min="13" max="14" width="23.28515625" customWidth="1"/>
    <col min="15" max="15" width="31.42578125" customWidth="1"/>
    <col min="16" max="16" width="14.5703125" style="1" customWidth="1"/>
    <col min="17" max="17" width="20.85546875" style="1" customWidth="1"/>
    <col min="18" max="38" width="10.85546875" style="1"/>
  </cols>
  <sheetData>
    <row r="1" spans="1:38" ht="33.75" customHeight="1" x14ac:dyDescent="0.25">
      <c r="A1" s="27" t="s">
        <v>40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9"/>
    </row>
    <row r="2" spans="1:38" ht="86.25" customHeight="1" thickBot="1" x14ac:dyDescent="0.3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2"/>
    </row>
    <row r="3" spans="1:38" s="8" customFormat="1" ht="24.95" customHeight="1" x14ac:dyDescent="0.25">
      <c r="A3" s="36" t="s">
        <v>25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8"/>
    </row>
    <row r="4" spans="1:38" ht="30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</row>
    <row r="5" spans="1:38" s="2" customFormat="1" ht="45" x14ac:dyDescent="0.25">
      <c r="A5" s="9" t="s">
        <v>0</v>
      </c>
      <c r="B5" s="9" t="s">
        <v>1</v>
      </c>
      <c r="C5" s="9" t="s">
        <v>2</v>
      </c>
      <c r="D5" s="9" t="s">
        <v>15</v>
      </c>
      <c r="E5" s="9" t="s">
        <v>16</v>
      </c>
      <c r="F5" s="9" t="s">
        <v>3</v>
      </c>
      <c r="G5" s="9" t="s">
        <v>4</v>
      </c>
      <c r="H5" s="9" t="s">
        <v>49</v>
      </c>
      <c r="I5" s="9" t="s">
        <v>50</v>
      </c>
      <c r="J5" s="9" t="s">
        <v>51</v>
      </c>
      <c r="K5" s="9" t="s">
        <v>52</v>
      </c>
      <c r="L5" s="9" t="s">
        <v>55</v>
      </c>
      <c r="M5" s="9" t="s">
        <v>53</v>
      </c>
      <c r="N5" s="9" t="s">
        <v>54</v>
      </c>
      <c r="O5" s="9" t="s">
        <v>5</v>
      </c>
    </row>
    <row r="6" spans="1:38" s="2" customFormat="1" ht="200.45" customHeight="1" x14ac:dyDescent="0.25">
      <c r="A6" s="11">
        <v>1</v>
      </c>
      <c r="B6" s="4" t="s">
        <v>20</v>
      </c>
      <c r="C6" s="4" t="s">
        <v>17</v>
      </c>
      <c r="D6" s="4" t="s">
        <v>39</v>
      </c>
      <c r="E6" s="4"/>
      <c r="F6" s="5" t="s">
        <v>38</v>
      </c>
      <c r="G6" s="6">
        <v>1</v>
      </c>
      <c r="H6" s="26">
        <f>24000000/1.19</f>
        <v>20168067.226890758</v>
      </c>
      <c r="I6" s="26">
        <f>+G6*H6</f>
        <v>20168067.226890758</v>
      </c>
      <c r="J6" s="25">
        <v>0.19</v>
      </c>
      <c r="K6" s="26">
        <f>+J6*H6</f>
        <v>3831932.7731092442</v>
      </c>
      <c r="L6" s="26">
        <f>+K6*G6</f>
        <v>3831932.7731092442</v>
      </c>
      <c r="M6" s="10">
        <f>+K6+H6</f>
        <v>24000000</v>
      </c>
      <c r="N6" s="10">
        <f>+M6*G6</f>
        <v>24000000</v>
      </c>
      <c r="O6" s="12"/>
    </row>
    <row r="7" spans="1:38" s="3" customFormat="1" ht="147.6" customHeight="1" x14ac:dyDescent="0.25">
      <c r="A7" s="11">
        <v>2</v>
      </c>
      <c r="B7" s="4" t="s">
        <v>21</v>
      </c>
      <c r="C7" s="4" t="s">
        <v>22</v>
      </c>
      <c r="D7" s="4" t="s">
        <v>39</v>
      </c>
      <c r="E7" s="4"/>
      <c r="F7" s="5" t="s">
        <v>38</v>
      </c>
      <c r="G7" s="6">
        <v>1</v>
      </c>
      <c r="H7" s="26">
        <f>13200000/1.19</f>
        <v>11092436.974789916</v>
      </c>
      <c r="I7" s="26">
        <f>+G7*H7</f>
        <v>11092436.974789916</v>
      </c>
      <c r="J7" s="25">
        <v>0.19</v>
      </c>
      <c r="K7" s="26">
        <f>+J7*H7</f>
        <v>2107563.0252100839</v>
      </c>
      <c r="L7" s="26">
        <f>+K7*G7</f>
        <v>2107563.0252100839</v>
      </c>
      <c r="M7" s="10">
        <f>+K7+H7</f>
        <v>13200000</v>
      </c>
      <c r="N7" s="10">
        <f t="shared" ref="N7:N19" si="0">+M7*G7</f>
        <v>13200000</v>
      </c>
      <c r="O7" s="1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</row>
    <row r="8" spans="1:38" s="3" customFormat="1" ht="224.45" customHeight="1" x14ac:dyDescent="0.25">
      <c r="A8" s="11">
        <v>3</v>
      </c>
      <c r="B8" s="4" t="s">
        <v>23</v>
      </c>
      <c r="C8" s="4" t="s">
        <v>24</v>
      </c>
      <c r="D8" s="4" t="s">
        <v>39</v>
      </c>
      <c r="E8" s="4"/>
      <c r="F8" s="5" t="s">
        <v>38</v>
      </c>
      <c r="G8" s="6">
        <v>1</v>
      </c>
      <c r="H8" s="26">
        <f>21300000/1.19</f>
        <v>17899159.663865548</v>
      </c>
      <c r="I8" s="26">
        <f t="shared" ref="I8:I19" si="1">+G8*H8</f>
        <v>17899159.663865548</v>
      </c>
      <c r="J8" s="25">
        <v>0.19</v>
      </c>
      <c r="K8" s="26">
        <f t="shared" ref="K8:K19" si="2">+J8*H8</f>
        <v>3400840.3361344542</v>
      </c>
      <c r="L8" s="26">
        <f t="shared" ref="L8:L19" si="3">+K8*G8</f>
        <v>3400840.3361344542</v>
      </c>
      <c r="M8" s="10">
        <f t="shared" ref="M8:M19" si="4">+K8+H8</f>
        <v>21300000</v>
      </c>
      <c r="N8" s="10">
        <f t="shared" si="0"/>
        <v>21300000</v>
      </c>
      <c r="O8" s="1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38" s="3" customFormat="1" ht="129.6" customHeight="1" x14ac:dyDescent="0.25">
      <c r="A9" s="11">
        <v>4</v>
      </c>
      <c r="B9" s="13" t="s">
        <v>18</v>
      </c>
      <c r="C9" s="13" t="s">
        <v>19</v>
      </c>
      <c r="D9" s="4" t="s">
        <v>39</v>
      </c>
      <c r="E9" s="14"/>
      <c r="F9" s="5" t="s">
        <v>38</v>
      </c>
      <c r="G9" s="6">
        <v>3</v>
      </c>
      <c r="H9" s="26">
        <f>3000000/1.19</f>
        <v>2521008.4033613447</v>
      </c>
      <c r="I9" s="26">
        <f t="shared" si="1"/>
        <v>7563025.2100840341</v>
      </c>
      <c r="J9" s="25">
        <v>0.19</v>
      </c>
      <c r="K9" s="26">
        <f t="shared" si="2"/>
        <v>478991.59663865552</v>
      </c>
      <c r="L9" s="26">
        <f t="shared" si="3"/>
        <v>1436974.7899159666</v>
      </c>
      <c r="M9" s="10">
        <f t="shared" si="4"/>
        <v>3000000</v>
      </c>
      <c r="N9" s="10">
        <f t="shared" si="0"/>
        <v>9000000</v>
      </c>
      <c r="O9" s="15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 s="3" customFormat="1" ht="192.6" customHeight="1" x14ac:dyDescent="0.25">
      <c r="A10" s="11">
        <v>5</v>
      </c>
      <c r="B10" s="4" t="s">
        <v>26</v>
      </c>
      <c r="C10" s="4" t="s">
        <v>27</v>
      </c>
      <c r="D10" s="4" t="s">
        <v>39</v>
      </c>
      <c r="E10" s="4"/>
      <c r="F10" s="5" t="s">
        <v>38</v>
      </c>
      <c r="G10" s="6">
        <v>3</v>
      </c>
      <c r="H10" s="26">
        <f>2475000/1.19</f>
        <v>2079831.9327731093</v>
      </c>
      <c r="I10" s="26">
        <f t="shared" si="1"/>
        <v>6239495.7983193276</v>
      </c>
      <c r="J10" s="25">
        <v>0.19</v>
      </c>
      <c r="K10" s="26">
        <f t="shared" si="2"/>
        <v>395168.06722689077</v>
      </c>
      <c r="L10" s="26">
        <f t="shared" si="3"/>
        <v>1185504.2016806724</v>
      </c>
      <c r="M10" s="10">
        <f t="shared" si="4"/>
        <v>2475000</v>
      </c>
      <c r="N10" s="10">
        <f t="shared" si="0"/>
        <v>7425000</v>
      </c>
      <c r="O10" s="17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38" s="3" customFormat="1" ht="192.6" customHeight="1" x14ac:dyDescent="0.25">
      <c r="A11" s="11">
        <v>6</v>
      </c>
      <c r="B11" s="4" t="s">
        <v>28</v>
      </c>
      <c r="C11" s="4" t="s">
        <v>29</v>
      </c>
      <c r="D11" s="4" t="s">
        <v>39</v>
      </c>
      <c r="E11" s="4"/>
      <c r="F11" s="5" t="s">
        <v>38</v>
      </c>
      <c r="G11" s="6">
        <v>3</v>
      </c>
      <c r="H11" s="26">
        <f>3000000/1.19</f>
        <v>2521008.4033613447</v>
      </c>
      <c r="I11" s="26">
        <f t="shared" si="1"/>
        <v>7563025.2100840341</v>
      </c>
      <c r="J11" s="25">
        <v>0.19</v>
      </c>
      <c r="K11" s="26">
        <f t="shared" si="2"/>
        <v>478991.59663865552</v>
      </c>
      <c r="L11" s="26">
        <f t="shared" si="3"/>
        <v>1436974.7899159666</v>
      </c>
      <c r="M11" s="10">
        <f t="shared" si="4"/>
        <v>3000000</v>
      </c>
      <c r="N11" s="10">
        <f t="shared" si="0"/>
        <v>9000000</v>
      </c>
      <c r="O11" s="17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s="3" customFormat="1" ht="192.6" customHeight="1" x14ac:dyDescent="0.25">
      <c r="A12" s="11">
        <v>7</v>
      </c>
      <c r="B12" s="4" t="s">
        <v>28</v>
      </c>
      <c r="C12" s="4" t="s">
        <v>30</v>
      </c>
      <c r="D12" s="4" t="s">
        <v>39</v>
      </c>
      <c r="E12" s="4"/>
      <c r="F12" s="5" t="s">
        <v>38</v>
      </c>
      <c r="G12" s="6">
        <v>3</v>
      </c>
      <c r="H12" s="26">
        <f>3000000/1.19</f>
        <v>2521008.4033613447</v>
      </c>
      <c r="I12" s="26">
        <f t="shared" si="1"/>
        <v>7563025.2100840341</v>
      </c>
      <c r="J12" s="25">
        <v>0.19</v>
      </c>
      <c r="K12" s="26">
        <f t="shared" si="2"/>
        <v>478991.59663865552</v>
      </c>
      <c r="L12" s="26">
        <f t="shared" si="3"/>
        <v>1436974.7899159666</v>
      </c>
      <c r="M12" s="10">
        <f t="shared" si="4"/>
        <v>3000000</v>
      </c>
      <c r="N12" s="10">
        <f t="shared" si="0"/>
        <v>9000000</v>
      </c>
      <c r="O12" s="17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s="3" customFormat="1" ht="192.6" customHeight="1" x14ac:dyDescent="0.25">
      <c r="A13" s="11">
        <v>8</v>
      </c>
      <c r="B13" s="4" t="s">
        <v>28</v>
      </c>
      <c r="C13" s="4" t="s">
        <v>31</v>
      </c>
      <c r="D13" s="4" t="s">
        <v>39</v>
      </c>
      <c r="E13" s="4"/>
      <c r="F13" s="5" t="s">
        <v>38</v>
      </c>
      <c r="G13" s="6">
        <v>6</v>
      </c>
      <c r="H13" s="26">
        <f>2250000/1.19</f>
        <v>1890756.3025210085</v>
      </c>
      <c r="I13" s="26">
        <f t="shared" si="1"/>
        <v>11344537.81512605</v>
      </c>
      <c r="J13" s="25">
        <v>0.19</v>
      </c>
      <c r="K13" s="26">
        <f t="shared" si="2"/>
        <v>359243.69747899164</v>
      </c>
      <c r="L13" s="26">
        <f t="shared" si="3"/>
        <v>2155462.1848739497</v>
      </c>
      <c r="M13" s="10">
        <f t="shared" si="4"/>
        <v>2250000</v>
      </c>
      <c r="N13" s="10">
        <f t="shared" si="0"/>
        <v>13500000</v>
      </c>
      <c r="O13" s="17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38" s="3" customFormat="1" ht="192.6" customHeight="1" x14ac:dyDescent="0.25">
      <c r="A14" s="11">
        <v>9</v>
      </c>
      <c r="B14" s="4" t="s">
        <v>28</v>
      </c>
      <c r="C14" s="4" t="s">
        <v>32</v>
      </c>
      <c r="D14" s="4" t="s">
        <v>39</v>
      </c>
      <c r="E14" s="18"/>
      <c r="F14" s="5" t="s">
        <v>38</v>
      </c>
      <c r="G14" s="6">
        <v>2</v>
      </c>
      <c r="H14" s="26">
        <f>7500000/1.19</f>
        <v>6302521.0084033618</v>
      </c>
      <c r="I14" s="26">
        <f t="shared" si="1"/>
        <v>12605042.016806724</v>
      </c>
      <c r="J14" s="25">
        <v>0.19</v>
      </c>
      <c r="K14" s="26">
        <f t="shared" si="2"/>
        <v>1197478.9915966387</v>
      </c>
      <c r="L14" s="26">
        <f t="shared" si="3"/>
        <v>2394957.9831932774</v>
      </c>
      <c r="M14" s="10">
        <f t="shared" si="4"/>
        <v>7500000</v>
      </c>
      <c r="N14" s="10">
        <f t="shared" si="0"/>
        <v>15000000</v>
      </c>
      <c r="O14" s="17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 s="3" customFormat="1" ht="255" x14ac:dyDescent="0.25">
      <c r="A15" s="11">
        <v>10</v>
      </c>
      <c r="B15" s="4" t="s">
        <v>28</v>
      </c>
      <c r="C15" s="4" t="s">
        <v>33</v>
      </c>
      <c r="D15" s="4" t="s">
        <v>39</v>
      </c>
      <c r="E15" s="19"/>
      <c r="F15" s="5" t="s">
        <v>38</v>
      </c>
      <c r="G15" s="6">
        <v>2</v>
      </c>
      <c r="H15" s="26">
        <f>7500000/1.19</f>
        <v>6302521.0084033618</v>
      </c>
      <c r="I15" s="26">
        <f t="shared" si="1"/>
        <v>12605042.016806724</v>
      </c>
      <c r="J15" s="25">
        <v>0.19</v>
      </c>
      <c r="K15" s="26">
        <f t="shared" si="2"/>
        <v>1197478.9915966387</v>
      </c>
      <c r="L15" s="26">
        <f t="shared" si="3"/>
        <v>2394957.9831932774</v>
      </c>
      <c r="M15" s="10">
        <f t="shared" si="4"/>
        <v>7500000</v>
      </c>
      <c r="N15" s="10">
        <f t="shared" si="0"/>
        <v>15000000</v>
      </c>
      <c r="O15" s="17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38" s="3" customFormat="1" ht="192.6" customHeight="1" x14ac:dyDescent="0.25">
      <c r="A16" s="11">
        <v>11</v>
      </c>
      <c r="B16" s="4" t="s">
        <v>28</v>
      </c>
      <c r="C16" s="4" t="s">
        <v>34</v>
      </c>
      <c r="D16" s="4" t="s">
        <v>39</v>
      </c>
      <c r="E16" s="19"/>
      <c r="F16" s="5" t="s">
        <v>38</v>
      </c>
      <c r="G16" s="6">
        <v>2</v>
      </c>
      <c r="H16" s="26">
        <f>7500000/1.19</f>
        <v>6302521.0084033618</v>
      </c>
      <c r="I16" s="26">
        <f t="shared" si="1"/>
        <v>12605042.016806724</v>
      </c>
      <c r="J16" s="25">
        <v>0.19</v>
      </c>
      <c r="K16" s="26">
        <f t="shared" si="2"/>
        <v>1197478.9915966387</v>
      </c>
      <c r="L16" s="26">
        <f t="shared" si="3"/>
        <v>2394957.9831932774</v>
      </c>
      <c r="M16" s="10">
        <f t="shared" si="4"/>
        <v>7500000</v>
      </c>
      <c r="N16" s="10">
        <f t="shared" si="0"/>
        <v>15000000</v>
      </c>
      <c r="O16" s="17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spans="1:38" s="3" customFormat="1" ht="192.6" customHeight="1" x14ac:dyDescent="0.25">
      <c r="A17" s="11">
        <v>12</v>
      </c>
      <c r="B17" s="4" t="s">
        <v>26</v>
      </c>
      <c r="C17" s="4" t="s">
        <v>35</v>
      </c>
      <c r="D17" s="4" t="s">
        <v>39</v>
      </c>
      <c r="E17" s="19"/>
      <c r="F17" s="5" t="s">
        <v>38</v>
      </c>
      <c r="G17" s="6">
        <v>2</v>
      </c>
      <c r="H17" s="26">
        <f>2550000/1.19</f>
        <v>2142857.1428571427</v>
      </c>
      <c r="I17" s="26">
        <f t="shared" si="1"/>
        <v>4285714.2857142854</v>
      </c>
      <c r="J17" s="25">
        <v>0.19</v>
      </c>
      <c r="K17" s="26">
        <f t="shared" si="2"/>
        <v>407142.8571428571</v>
      </c>
      <c r="L17" s="26">
        <f t="shared" si="3"/>
        <v>814285.7142857142</v>
      </c>
      <c r="M17" s="10">
        <f t="shared" si="4"/>
        <v>2550000</v>
      </c>
      <c r="N17" s="10">
        <f t="shared" si="0"/>
        <v>5100000</v>
      </c>
      <c r="O17" s="17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 s="3" customFormat="1" ht="192.6" customHeight="1" x14ac:dyDescent="0.25">
      <c r="A18" s="11">
        <v>13</v>
      </c>
      <c r="B18" s="4" t="s">
        <v>26</v>
      </c>
      <c r="C18" s="18" t="s">
        <v>36</v>
      </c>
      <c r="D18" s="4" t="s">
        <v>39</v>
      </c>
      <c r="E18" s="18"/>
      <c r="F18" s="5" t="s">
        <v>38</v>
      </c>
      <c r="G18" s="6">
        <v>1</v>
      </c>
      <c r="H18" s="26">
        <f>4350000/1.19</f>
        <v>3655462.1848739497</v>
      </c>
      <c r="I18" s="26">
        <f t="shared" si="1"/>
        <v>3655462.1848739497</v>
      </c>
      <c r="J18" s="25">
        <v>0.19</v>
      </c>
      <c r="K18" s="26">
        <f t="shared" si="2"/>
        <v>694537.8151260505</v>
      </c>
      <c r="L18" s="26">
        <f t="shared" si="3"/>
        <v>694537.8151260505</v>
      </c>
      <c r="M18" s="10">
        <f t="shared" si="4"/>
        <v>4350000</v>
      </c>
      <c r="N18" s="10">
        <f t="shared" si="0"/>
        <v>4350000</v>
      </c>
      <c r="O18" s="17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s="3" customFormat="1" ht="192.6" customHeight="1" x14ac:dyDescent="0.25">
      <c r="A19" s="11">
        <v>14</v>
      </c>
      <c r="B19" s="4" t="s">
        <v>26</v>
      </c>
      <c r="C19" s="18" t="s">
        <v>37</v>
      </c>
      <c r="D19" s="4" t="s">
        <v>39</v>
      </c>
      <c r="E19" s="18"/>
      <c r="F19" s="5" t="s">
        <v>38</v>
      </c>
      <c r="G19" s="6">
        <v>1</v>
      </c>
      <c r="H19" s="26">
        <f>2250000/1.19</f>
        <v>1890756.3025210085</v>
      </c>
      <c r="I19" s="26">
        <f t="shared" si="1"/>
        <v>1890756.3025210085</v>
      </c>
      <c r="J19" s="25">
        <v>0.19</v>
      </c>
      <c r="K19" s="26">
        <f t="shared" si="2"/>
        <v>359243.69747899164</v>
      </c>
      <c r="L19" s="26">
        <f t="shared" si="3"/>
        <v>359243.69747899164</v>
      </c>
      <c r="M19" s="10">
        <f t="shared" si="4"/>
        <v>2250000</v>
      </c>
      <c r="N19" s="10">
        <f t="shared" si="0"/>
        <v>2250000</v>
      </c>
      <c r="O19" s="17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s="3" customFormat="1" ht="15.75" x14ac:dyDescent="0.25">
      <c r="A20" s="33" t="s">
        <v>6</v>
      </c>
      <c r="B20" s="34"/>
      <c r="C20" s="34"/>
      <c r="D20" s="34"/>
      <c r="E20" s="34"/>
      <c r="F20" s="34"/>
      <c r="G20" s="34"/>
      <c r="H20" s="20"/>
      <c r="I20" s="20"/>
      <c r="J20" s="20"/>
      <c r="K20" s="20"/>
      <c r="L20" s="20"/>
      <c r="M20" s="22"/>
      <c r="N20" s="22">
        <f>SUM(N6:N19)</f>
        <v>163125000</v>
      </c>
      <c r="O20" s="16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 s="7" customFormat="1" x14ac:dyDescent="0.25"/>
    <row r="22" spans="1:38" s="7" customFormat="1" ht="34.5" customHeight="1" x14ac:dyDescent="0.25"/>
    <row r="23" spans="1:38" s="7" customFormat="1" x14ac:dyDescent="0.25">
      <c r="M23" s="21"/>
      <c r="N23" s="21"/>
    </row>
    <row r="24" spans="1:38" s="7" customFormat="1" x14ac:dyDescent="0.25"/>
    <row r="25" spans="1:38" s="7" customFormat="1" x14ac:dyDescent="0.25"/>
    <row r="26" spans="1:38" s="7" customFormat="1" x14ac:dyDescent="0.25">
      <c r="C26" s="23" t="s">
        <v>41</v>
      </c>
    </row>
    <row r="27" spans="1:38" s="7" customFormat="1" x14ac:dyDescent="0.25">
      <c r="C27" s="23" t="s">
        <v>42</v>
      </c>
    </row>
    <row r="28" spans="1:38" s="7" customFormat="1" x14ac:dyDescent="0.25">
      <c r="C28" s="23" t="s">
        <v>43</v>
      </c>
    </row>
    <row r="29" spans="1:38" s="7" customFormat="1" x14ac:dyDescent="0.25">
      <c r="C29" s="23" t="s">
        <v>44</v>
      </c>
    </row>
    <row r="30" spans="1:38" s="7" customFormat="1" x14ac:dyDescent="0.25">
      <c r="C30" s="23" t="s">
        <v>45</v>
      </c>
    </row>
    <row r="31" spans="1:38" s="7" customFormat="1" x14ac:dyDescent="0.25">
      <c r="C31" s="23" t="s">
        <v>46</v>
      </c>
    </row>
    <row r="32" spans="1:38" s="7" customFormat="1" x14ac:dyDescent="0.25">
      <c r="C32" s="23" t="s">
        <v>47</v>
      </c>
    </row>
    <row r="33" spans="3:3" s="7" customFormat="1" x14ac:dyDescent="0.25">
      <c r="C33" s="23" t="s">
        <v>48</v>
      </c>
    </row>
    <row r="34" spans="3:3" s="7" customFormat="1" x14ac:dyDescent="0.25">
      <c r="C34" s="24"/>
    </row>
    <row r="35" spans="3:3" s="7" customFormat="1" x14ac:dyDescent="0.25"/>
    <row r="36" spans="3:3" s="7" customFormat="1" x14ac:dyDescent="0.25"/>
    <row r="37" spans="3:3" s="7" customFormat="1" x14ac:dyDescent="0.25"/>
    <row r="38" spans="3:3" s="7" customFormat="1" x14ac:dyDescent="0.25"/>
    <row r="39" spans="3:3" s="7" customFormat="1" x14ac:dyDescent="0.25"/>
  </sheetData>
  <mergeCells count="4">
    <mergeCell ref="A1:O2"/>
    <mergeCell ref="A20:G20"/>
    <mergeCell ref="A4:O4"/>
    <mergeCell ref="A3:O3"/>
  </mergeCells>
  <pageMargins left="0.7" right="0.7" top="0.75" bottom="0.75" header="0.3" footer="0.3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82E90-3CF1-47A3-A3AD-A9912BCF1D88}"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21E2D-3258-439F-89C3-420A4A6ED9D2}">
  <dimension ref="A1:A8"/>
  <sheetViews>
    <sheetView workbookViewId="0">
      <selection sqref="A1:A8"/>
    </sheetView>
  </sheetViews>
  <sheetFormatPr baseColWidth="10" defaultRowHeight="15" x14ac:dyDescent="0.25"/>
  <sheetData>
    <row r="1" spans="1:1" x14ac:dyDescent="0.25">
      <c r="A1" t="s">
        <v>7</v>
      </c>
    </row>
    <row r="2" spans="1:1" x14ac:dyDescent="0.25">
      <c r="A2" t="s">
        <v>8</v>
      </c>
    </row>
    <row r="3" spans="1:1" x14ac:dyDescent="0.25">
      <c r="A3" t="s">
        <v>9</v>
      </c>
    </row>
    <row r="4" spans="1:1" x14ac:dyDescent="0.25">
      <c r="A4" t="s">
        <v>10</v>
      </c>
    </row>
    <row r="5" spans="1:1" x14ac:dyDescent="0.25">
      <c r="A5" t="s">
        <v>11</v>
      </c>
    </row>
    <row r="6" spans="1:1" x14ac:dyDescent="0.25">
      <c r="A6" t="s">
        <v>12</v>
      </c>
    </row>
    <row r="7" spans="1:1" x14ac:dyDescent="0.25">
      <c r="A7" t="s">
        <v>13</v>
      </c>
    </row>
    <row r="8" spans="1:1" x14ac:dyDescent="0.25">
      <c r="A8" t="s">
        <v>14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5DCAD4B43F5B44992CEAD33442F3AE" ma:contentTypeVersion="20" ma:contentTypeDescription="Crear nuevo documento." ma:contentTypeScope="" ma:versionID="042d22576207e2ba3962598539cb9628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0d42f2bf30ec436d92fa27f06ac0c549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7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30FFC12-42AF-4B45-B70F-C2C1ECCD6D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4AFEC1B-9262-4D85-84C4-BEE96ECCE671}"/>
</file>

<file path=customXml/itemProps3.xml><?xml version="1.0" encoding="utf-8"?>
<ds:datastoreItem xmlns:ds="http://schemas.openxmlformats.org/officeDocument/2006/customXml" ds:itemID="{955085BF-1F80-46AF-9AB6-CCB711E62EEA}">
  <ds:schemaRefs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purl.org/dc/terms/"/>
    <ds:schemaRef ds:uri="http://purl.org/dc/elements/1.1/"/>
    <ds:schemaRef ds:uri="http://schemas.openxmlformats.org/package/2006/metadata/core-properties"/>
    <ds:schemaRef ds:uri="618e47a5-1b80-43e6-9a73-2f655dca13ae"/>
    <ds:schemaRef ds:uri="74623f77-674e-4935-a019-2019f6efe8f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COMPRA EQUIPOS Y MAQUINARIA </vt:lpstr>
      <vt:lpstr>Hoja2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2014-03-20T19:22:56Z</dcterms:created>
  <dcterms:modified xsi:type="dcterms:W3CDTF">2026-07-24T22:24:08Z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0x0101004A5DCAD4B43F5B44992CEAD33442F3AE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2025-01-05T00:39:42Z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31473a38-3ffb-42a4-a56d-a44b18148b34</vt:lpwstr>
  </property>
  <property fmtid="{D5CDD505-2E9C-101B-9397-08002B2CF9AE}" pid="9" name="MSIP_Label_fc111285-cafa-4fc9-8a9a-bd902089b24f_ContentBits">
    <vt:lpwstr>0</vt:lpwstr>
  </property>
</Properties>
</file>