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RIANA PC\OneDrive\Escritorio\"/>
    </mc:Choice>
  </mc:AlternateContent>
  <xr:revisionPtr revIDLastSave="14" documentId="8_{7D7A854C-E8E5-4E9B-BA22-143B0C59E6C6}" xr6:coauthVersionLast="47" xr6:coauthVersionMax="47" xr10:uidLastSave="{5990208C-6CA7-4DF0-BD0B-06D482532556}"/>
  <bookViews>
    <workbookView xWindow="-120" yWindow="-120" windowWidth="29040" windowHeight="15720" tabRatio="654" firstSheet="1" activeTab="1" xr2:uid="{00000000-000D-0000-FFFF-FFFF00000000}"/>
  </bookViews>
  <sheets>
    <sheet name="OF LOCAL CRAVO NORTE" sheetId="4" state="hidden" r:id="rId1"/>
    <sheet name="PRESUPUESTO POR ZONAS" sheetId="82" r:id="rId2"/>
    <sheet name="BIENES RELEVANTES" sheetId="62" state="hidden" r:id="rId3"/>
  </sheets>
  <definedNames>
    <definedName name="_xlnm._FilterDatabase" localSheetId="2" hidden="1">'BIENES RELEVANTES'!$B$1:$B$216</definedName>
    <definedName name="_xlnm.Print_Area" localSheetId="0">'OF LOCAL CRAVO NORTE'!$A$1:$I$56</definedName>
    <definedName name="_xlnm.Print_Titles" localSheetId="0">'OF LOCAL CRAVO NORTE'!$1:$7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8" i="82" l="1"/>
  <c r="G207" i="82"/>
  <c r="G202" i="82" l="1"/>
  <c r="G173" i="82" l="1"/>
  <c r="G165" i="82" l="1"/>
  <c r="G169" i="82"/>
  <c r="G166" i="82"/>
  <c r="G170" i="82"/>
  <c r="G168" i="82"/>
  <c r="G174" i="82"/>
  <c r="G171" i="82"/>
  <c r="G167" i="82"/>
  <c r="G172" i="82"/>
  <c r="G180" i="82" l="1"/>
  <c r="G179" i="82"/>
  <c r="G178" i="82"/>
  <c r="G175" i="82"/>
  <c r="G184" i="82"/>
  <c r="G183" i="82"/>
  <c r="G177" i="82"/>
  <c r="G181" i="82" l="1"/>
  <c r="G201" i="82" l="1"/>
  <c r="G162" i="82"/>
  <c r="G130" i="82"/>
  <c r="G160" i="82"/>
  <c r="G141" i="82"/>
  <c r="G140" i="82"/>
  <c r="G200" i="82" l="1"/>
  <c r="G161" i="82"/>
  <c r="G163" i="82"/>
  <c r="G158" i="82"/>
  <c r="G153" i="82"/>
  <c r="G152" i="82"/>
  <c r="G150" i="82"/>
  <c r="G149" i="82"/>
  <c r="G120" i="82"/>
  <c r="G154" i="82" l="1"/>
  <c r="G126" i="82"/>
  <c r="G159" i="82"/>
  <c r="G125" i="82"/>
  <c r="G146" i="82"/>
  <c r="G114" i="82"/>
  <c r="G128" i="82"/>
  <c r="G129" i="82"/>
  <c r="G147" i="82"/>
  <c r="G127" i="82"/>
  <c r="G115" i="82"/>
  <c r="G151" i="82"/>
  <c r="G155" i="82"/>
  <c r="G157" i="82"/>
  <c r="G156" i="82"/>
  <c r="G148" i="82" l="1"/>
  <c r="G86" i="82"/>
  <c r="G74" i="82"/>
  <c r="G113" i="82" l="1"/>
  <c r="G96" i="82"/>
  <c r="G99" i="82"/>
  <c r="G119" i="82" l="1"/>
  <c r="G118" i="82" l="1"/>
  <c r="G112" i="82" l="1"/>
  <c r="G199" i="82" l="1"/>
  <c r="G143" i="82" l="1"/>
  <c r="G124" i="82"/>
  <c r="G144" i="82" l="1"/>
  <c r="G137" i="82"/>
  <c r="G134" i="82"/>
  <c r="G123" i="82"/>
  <c r="G135" i="82"/>
  <c r="G139" i="82"/>
  <c r="G138" i="82"/>
  <c r="G186" i="82"/>
  <c r="G185" i="82" s="1"/>
  <c r="G122" i="82"/>
  <c r="G132" i="82" l="1"/>
  <c r="G136" i="82"/>
  <c r="G121" i="82"/>
  <c r="G117" i="82"/>
  <c r="G133" i="82"/>
  <c r="G131" i="82" l="1"/>
  <c r="G116" i="82"/>
  <c r="G111" i="82" l="1"/>
  <c r="G110" i="82"/>
  <c r="G107" i="82"/>
  <c r="G108" i="82"/>
  <c r="G109" i="82"/>
  <c r="G106" i="82"/>
  <c r="G102" i="82"/>
  <c r="G103" i="82"/>
  <c r="G104" i="82"/>
  <c r="G101" i="82"/>
  <c r="G105" i="82" l="1"/>
  <c r="G93" i="82"/>
  <c r="G100" i="82"/>
  <c r="G94" i="82"/>
  <c r="G98" i="82"/>
  <c r="G87" i="82" l="1"/>
  <c r="G84" i="82" l="1"/>
  <c r="G91" i="82"/>
  <c r="G92" i="82"/>
  <c r="G76" i="82" l="1"/>
  <c r="G69" i="82" l="1"/>
  <c r="G68" i="82"/>
  <c r="G78" i="82"/>
  <c r="G67" i="82"/>
  <c r="G66" i="82" l="1"/>
  <c r="G65" i="82"/>
  <c r="G64" i="82"/>
  <c r="G59" i="82" l="1"/>
  <c r="G60" i="82" l="1"/>
  <c r="G56" i="82" l="1"/>
  <c r="G57" i="82"/>
  <c r="G54" i="82"/>
  <c r="G53" i="82"/>
  <c r="G50" i="82"/>
  <c r="G51" i="82" l="1"/>
  <c r="G25" i="82"/>
  <c r="G23" i="82"/>
  <c r="G33" i="82" l="1"/>
  <c r="G36" i="82"/>
  <c r="G28" i="82"/>
  <c r="G75" i="82" l="1"/>
  <c r="G88" i="82" l="1"/>
  <c r="G89" i="82"/>
  <c r="G85" i="82"/>
  <c r="G77" i="82"/>
  <c r="G48" i="82" l="1"/>
  <c r="G46" i="82"/>
  <c r="G44" i="82" l="1"/>
  <c r="G49" i="82"/>
  <c r="G47" i="82" s="1"/>
  <c r="G40" i="82" l="1"/>
  <c r="G41" i="82" l="1"/>
  <c r="G20" i="82" l="1"/>
  <c r="G22" i="82"/>
  <c r="G27" i="82"/>
  <c r="G29" i="82"/>
  <c r="G21" i="82" l="1"/>
  <c r="G19" i="82"/>
  <c r="G83" i="82" l="1"/>
  <c r="G81" i="82" l="1"/>
  <c r="G80" i="82"/>
  <c r="G82" i="82"/>
  <c r="G79" i="82" l="1"/>
  <c r="G198" i="82"/>
  <c r="G203" i="82" s="1"/>
  <c r="G204" i="82" l="1"/>
  <c r="G205" i="82" s="1"/>
  <c r="G31" i="82"/>
  <c r="D2" i="62" l="1"/>
  <c r="E202" i="62"/>
  <c r="E112" i="62"/>
  <c r="E111" i="62"/>
  <c r="E109" i="62"/>
  <c r="E108" i="62"/>
  <c r="E85" i="62"/>
  <c r="E32" i="62"/>
  <c r="E31" i="62"/>
  <c r="E17" i="62"/>
  <c r="E16" i="62"/>
  <c r="E15" i="62"/>
  <c r="E12" i="62"/>
  <c r="E11" i="62"/>
  <c r="E4" i="62"/>
  <c r="G55" i="82" l="1"/>
  <c r="G145" i="82" l="1"/>
  <c r="G142" i="82" s="1"/>
  <c r="G39" i="82"/>
  <c r="G95" i="82" l="1"/>
  <c r="G45" i="82" l="1"/>
  <c r="G37" i="82"/>
  <c r="G97" i="82" l="1"/>
  <c r="G90" i="82" s="1"/>
  <c r="G63" i="82" l="1"/>
  <c r="G72" i="82" l="1"/>
  <c r="G38" i="82"/>
  <c r="G73" i="82"/>
  <c r="G71" i="82"/>
  <c r="G35" i="82"/>
  <c r="G34" i="82"/>
  <c r="G70" i="82" l="1"/>
  <c r="G58" i="82"/>
  <c r="G32" i="82"/>
  <c r="G30" i="82" s="1"/>
  <c r="G61" i="82"/>
  <c r="G62" i="82"/>
  <c r="G52" i="82" l="1"/>
  <c r="G18" i="82" l="1"/>
  <c r="G17" i="82" s="1"/>
  <c r="G26" i="82" l="1"/>
  <c r="G24" i="82" s="1"/>
  <c r="G43" i="82" l="1"/>
  <c r="G42" i="82" s="1"/>
  <c r="G176" i="82" l="1"/>
  <c r="G182" i="82" l="1"/>
  <c r="G164" i="82"/>
  <c r="G195" i="82" l="1"/>
</calcChain>
</file>

<file path=xl/sharedStrings.xml><?xml version="1.0" encoding="utf-8"?>
<sst xmlns="http://schemas.openxmlformats.org/spreadsheetml/2006/main" count="1149" uniqueCount="669">
  <si>
    <t>NOMBRE DE LA EDIFICACION:</t>
  </si>
  <si>
    <t>ICA SOLEDAD - ATLANTICO</t>
  </si>
  <si>
    <t>ID./ PLACA INMUEBLE:</t>
  </si>
  <si>
    <t>UBICACIÓN:</t>
  </si>
  <si>
    <t>Calle 18 No. 50-32 Soledad</t>
  </si>
  <si>
    <t>TIPO DE USO</t>
  </si>
  <si>
    <t>ADMINSITRATIVO</t>
  </si>
  <si>
    <t>LABORATORIO</t>
  </si>
  <si>
    <t>OTRO</t>
  </si>
  <si>
    <t>CUAL?</t>
  </si>
  <si>
    <t>OCUPACIÓN:</t>
  </si>
  <si>
    <t>PROPIA</t>
  </si>
  <si>
    <t>COMODATO</t>
  </si>
  <si>
    <t>PLANO DE LOCALIZACION</t>
  </si>
  <si>
    <t>PANORAMICA</t>
  </si>
  <si>
    <t xml:space="preserve">DESCRIPCION GENERAL </t>
  </si>
  <si>
    <t>DIAGNOSTICO DE LA INFRAESTRUCTURA</t>
  </si>
  <si>
    <t>ANALISIS INTERIOR Y EXTERIOR</t>
  </si>
  <si>
    <t>INSTALACIONES ELÉCTRICAS INTERNAS Y EXTERNAS SECCIONAL SOLEDAD</t>
  </si>
  <si>
    <t>ELEMENTO</t>
  </si>
  <si>
    <t>DIAGNOSTICO</t>
  </si>
  <si>
    <t>ACCIONES PREVENTIVAS/CORRECTIVAS</t>
  </si>
  <si>
    <t>REGISTRO FOTOGRAFICO</t>
  </si>
  <si>
    <t>CUBIERTA</t>
  </si>
  <si>
    <t xml:space="preserve">la totalidad  de la  ccubierta se enuentra  en mal estado, tejas rotas </t>
  </si>
  <si>
    <t>Se require el cambio en laa totalidad del tendido de cubierta</t>
  </si>
  <si>
    <t>CIELO RAZO</t>
  </si>
  <si>
    <t>Se identifican los circuitos alimentadores en buen estado.</t>
  </si>
  <si>
    <t>Se debe hacer cambio del circuito para la puerta de entrada en tuberia metaliza IMC</t>
  </si>
  <si>
    <t xml:space="preserve"> TOMACORRIENTES </t>
  </si>
  <si>
    <t>Se encuentran toma corrientes en muros que estan deteriodadas por el uso, llenas de hormigas, quemadas. Se encuentra una canalización con canaleta plastica la cual esta a una altura de 1,8m, las tomacorrientes de esta canalización no cumple norma  por que no tienen puesta a tierra, ademas, la altura de las salidas no cumple para los puestos de trabajo. Se encuentran derevaciones para tomas en clavijas que no cumplen norma.</t>
  </si>
  <si>
    <t>Se debe realizar mantenimiento en conexiones y marcacion de fases a las salidas de los muros, cambio de tomacorrientes. Con respecto a las salidas en canaleta plastica estas deben acondicionarse a la altura de los puestos de trabajo, es decir a 0,3m de altura e instalar la puesta a tierra de cada una de ellas, marcar fases y la canaleta identificando la parte electrica y la parte de comunicaciones. Se deben retirar las conexiones que no cumplen norma y reemplazarlas por unas adecuadas. Derivaciones de tomas de muros con canaleta plastica.</t>
  </si>
  <si>
    <t xml:space="preserve"> ILUMINACIÓN (INCLUIDAS LUMINARIAS E INTERRUPTORES)</t>
  </si>
  <si>
    <t>Se encuentra luminarias rotas, luminarias sin funcionar, interruptores que no accionan, salidas de iluminación sin cumplir norma con cables colgando.</t>
  </si>
  <si>
    <t>Es necesario renovar las luminarias a tecnologia led, los interruptores se necesita cambiar los que no funcionan, verificar y ajustar las salidas de iluminacion que cumplan norma. Se requiere realizar un estudio de iluminación para cumplir con las condiciones de RETILAP en los puestos de trabajo y en las diferentes áreas de la sede.</t>
  </si>
  <si>
    <t>UPS (REDES REGULADAS)</t>
  </si>
  <si>
    <t>No se encuentra UPS en las oficinas, por lo tanto no hay redes reguladas.</t>
  </si>
  <si>
    <t>Se requiere el suministro e instalación de una UPS para los equipos de computo de las instalaciones.</t>
  </si>
  <si>
    <t>PLANTA ELECTRICA</t>
  </si>
  <si>
    <t>No existe planta electrica en la seccional</t>
  </si>
  <si>
    <t>Se debe instalar una planta electrica para que soporte la carga de toda la sede, es decir una de 175 kVA</t>
  </si>
  <si>
    <t>ILUMINACION EXTERIOR</t>
  </si>
  <si>
    <t>Se identifica la falta de iluminación exterior la cual es necesaria para la seguridad de la sede.</t>
  </si>
  <si>
    <t>Se debe instalar la iluminación exterior para minimizar los riesgos de seguridad en la noche. Se requiere que los reflectores sean de tecnología led y de carga solar con detector de movimiento para su eficencia energética. Se deberan instalar 2 reflectores.</t>
  </si>
  <si>
    <t>ANALISIS INTERIOR</t>
  </si>
  <si>
    <t>PAREDES Y TECHOS</t>
  </si>
  <si>
    <t>Paredes con desprendimiento de pintura, y areas de desgate de la misma tanto en extriores como en interiores.</t>
  </si>
  <si>
    <t>pintura de muros, mantenimiento de aire acondicionado.</t>
  </si>
  <si>
    <t>PSG</t>
  </si>
  <si>
    <t xml:space="preserve">Falta de mantenimiento de PSG y falta de espacio, pintura en muros </t>
  </si>
  <si>
    <t>Se require desplazar  division  interna para tener mas espacio, asegurar división, mantenimiento de ventanal, cambio de chapa puerta circulación y baño mujeres, instalar puerta, brazo hidráulico para puerta de acceso.</t>
  </si>
  <si>
    <t xml:space="preserve">ARREGLO  DE SALIDA Y SUMINISTRO DE AGUA  PARA BAÑOS DEMUJER  Y DE HOMBRE EN PSG PARA LA AMNOS Y   SANITARIOS </t>
  </si>
  <si>
    <t>Se requirerealliazr la  inspeccion y puestaen funcionamiento del suministaro  y  saida  de agus de los  puntos hidrosanitarios en baños de PSG</t>
  </si>
  <si>
    <t>Las chapas ded los  maños de PSG no sirven</t>
  </si>
  <si>
    <t>Cambio de  chapas en puertas para  baños de  hombres y mujeres en PSG</t>
  </si>
  <si>
    <t xml:space="preserve">PINTURA </t>
  </si>
  <si>
    <t>Paredes con desprendimiento de pintura, pañete</t>
  </si>
  <si>
    <t>RACK PRINCIPAL, JURIDICA, FINANCIERA, SANIDAD VEGETAL Y ANIMAL, resane de pared</t>
  </si>
  <si>
    <t>Presencia de humedad en muros y ventana deteriorada.</t>
  </si>
  <si>
    <t>FORESTAL, arreglo de humedad, cambio de ventana,</t>
  </si>
  <si>
    <t>Cielo raso deteriorado</t>
  </si>
  <si>
    <t>SANIDAD ANIMAL – TÉCNICOS, BODEGA INSUMOS PECUARIOS, OFICINA DE GERENCIA, cambio de cielo raso</t>
  </si>
  <si>
    <t>Falta de mantenimiento en Cafeteria, por aires acondicionados con falla en el funcionamiento, sifón deteriorado, enchape levantado, cerradura y cielo raso con daños.</t>
  </si>
  <si>
    <t>CAFETERIA, 2 aires acondicionados, extractor, cambio de sifón, cambio de enchape levantado, cerradura y cielo raso.</t>
  </si>
  <si>
    <t>BAÑOS</t>
  </si>
  <si>
    <t>Se requiere Mantenimiento en el baño de hombres por filtración, divisiones deterioradas, enchape suelto y cielo raso.</t>
  </si>
  <si>
    <t>Resane de de divisiones deterioradas, arreglo de 3 orinales, cambio de cielo raso y enchape desprendido.</t>
  </si>
  <si>
    <t>PISOS</t>
  </si>
  <si>
    <t>Piso en granito desgastado en toda la seccional</t>
  </si>
  <si>
    <t>desvastada, Pulida de piso y brillada</t>
  </si>
  <si>
    <t>PUERTAS</t>
  </si>
  <si>
    <t>Piuertas metalicas internas deterioradas en su pintura. Puertas del area de Rack, Auditorio, Gerencia , Archivo, Acceso calle 18,, puertas dde bañños de hombres y mujeres.</t>
  </si>
  <si>
    <t>Pintura nueva de puertas  metalicas</t>
  </si>
  <si>
    <t>CAFETERIA</t>
  </si>
  <si>
    <t xml:space="preserve">No existenn muebles en la parte inferior de mesones </t>
  </si>
  <si>
    <t>Se requiere la fabricaccion e intalacion de puertas de mobiliario para  mesones  bajos ennn cocina</t>
  </si>
  <si>
    <t>OFICINA GERENCIA SECCIONAL</t>
  </si>
  <si>
    <t>Por solicctud del gerente seccional solita  la instalacion de un nuevo baño para  su oficina</t>
  </si>
  <si>
    <t>Intsalacion de un nuevo baño  para  la  oficna ded  la Gerncia Seccional</t>
  </si>
  <si>
    <t>CONCLUSIONES  Y RECOMENDACIONES</t>
  </si>
  <si>
    <t>Las anteriores actividades estan sujetas a verificación legal de su viabilidad y disponibilidad presupuestal.</t>
  </si>
  <si>
    <t>INFORMACION ADICIONAL Y SOPORTES</t>
  </si>
  <si>
    <t>DOCUMENTO</t>
  </si>
  <si>
    <t>SOPORTE FISICO (SI/NO)</t>
  </si>
  <si>
    <t>OBSERVACIONES</t>
  </si>
  <si>
    <t>ACTAS DE REUNION</t>
  </si>
  <si>
    <t>Si</t>
  </si>
  <si>
    <t>PLANOS RECORD</t>
  </si>
  <si>
    <t>No</t>
  </si>
  <si>
    <t>LEVANTAMIENTO ARQUITECTONICO</t>
  </si>
  <si>
    <t>AREA M2:</t>
  </si>
  <si>
    <t xml:space="preserve">REPLANTEO </t>
  </si>
  <si>
    <t>DIGILTALIZACIÓN</t>
  </si>
  <si>
    <t xml:space="preserve">Fecha de elaboración presente informe: </t>
  </si>
  <si>
    <t xml:space="preserve">"Grupo de Gestión de Infraestructura Física y Mantenimiento
INSTITUTO COLOMBIANO AGROPECUARIO
Anevida Carrera 20 No. 83 - 20 - Edificio Neopoint Piso 7"	</t>
  </si>
  <si>
    <t>Fecha de presentación del presente informe: 17/4/2024</t>
  </si>
  <si>
    <t>ANEXO OFERTA ECONÓMICA</t>
  </si>
  <si>
    <t xml:space="preserve">Formulario 1 - Propuesta económica </t>
  </si>
  <si>
    <t>OBJETO DEL PROCESO: "MANTENIMIENTO DE LA INFRAESTRUCTURA FÍSICA DE LOS LABORATORIOS DE DIAGNÓSTICO FITOSANITARIO Y VETERINARIO DE SOGAMOSO"</t>
  </si>
  <si>
    <t xml:space="preserve">PROPONENTE : </t>
  </si>
  <si>
    <t xml:space="preserve">NIT: </t>
  </si>
  <si>
    <t>REPRESENTANTE LEGAL:</t>
  </si>
  <si>
    <t xml:space="preserve">C.C. </t>
  </si>
  <si>
    <t>ÍTEM</t>
  </si>
  <si>
    <t>CONDICIONES CONTRACTUALES</t>
  </si>
  <si>
    <t>DESCRIPCIÓN</t>
  </si>
  <si>
    <t>UNIDAD</t>
  </si>
  <si>
    <t>CANTIDAD</t>
  </si>
  <si>
    <t>VALOR UNIDAD</t>
  </si>
  <si>
    <t>VALOR TOTAL</t>
  </si>
  <si>
    <t>COMPONENTE 1.RECEPCION DE MUESTRAS Y AREA PREANALITICA</t>
  </si>
  <si>
    <t>RECEPCION DE MUESTRAS Y AREA PREANALITICA</t>
  </si>
  <si>
    <t>PICADO, RASPADO Y ANCLAJE DE MURO CON GRAFIL, INCLUYE PAÑETE 1:3 PARA RESANE DE FISURA. (RECEPCION DE MUESTRAS  Y AREA DE SEROLOGIA)</t>
  </si>
  <si>
    <t>ML</t>
  </si>
  <si>
    <t xml:space="preserve">RASPADO Y  ALISTADO DE BASE  EN MURO H:0,90 E IMPERMEABILIZACIÓN CON SIKATOP SEAL 107. </t>
  </si>
  <si>
    <t>M2</t>
  </si>
  <si>
    <t xml:space="preserve">RETIRO  DE GRIFERIA EXISTENTE Y SUMINSTRO E INSTALACION  DE GRIFERIA EXTRAIBLE MONOCONTROL DE ACERO INOXIDABLE. </t>
  </si>
  <si>
    <t>UND</t>
  </si>
  <si>
    <t>SUMINISTRO Y APLICACIÓN DE VINILO BIOCIDA Y ESTUCO EN RESANES PARA  INTERIOR  EN VINILO TIPO 1 EN MUROS. INCLUYE LIMPIEZA , RASPADO, RESANES, LIJADO FILOS EN ESCUADRAS DE MUROS DE VENTANA Y PUERTAS</t>
  </si>
  <si>
    <t>SUMINISTRO E INSTALACIÓN DE PELICULA NANOCERAMICO.  5 A 20% POLARIZADO</t>
  </si>
  <si>
    <t>SUMINISTRO E INSTALACIÓN DE TAPON DE 1/2", INCLUYE ACCESORIOS PARA CORRECTA INSTALACIÓN.</t>
  </si>
  <si>
    <t>AREA DE SEROLOGIA</t>
  </si>
  <si>
    <t>PICADO, RASPADO Y ANCLAJE DE MURO CON GRAFIL, INCLUYE PAÑETE 1:3 PARA RESANE DE FISURA. (AREA DE SEROLOGIA)</t>
  </si>
  <si>
    <t xml:space="preserve">SUMINISTRO E INSTALACION DE 1 TAPON DE 1/2", Y SELLADO FUGA EN SIFÓN DESAGÜE, AREA DE SEROLOGIA. </t>
  </si>
  <si>
    <t>SUMINISTRO Y APLICACIÓN DE VINILO BIOCIDA Y ESTUCO EN RESANES PARA  INTERIOR  EN VINILO TIPO 1 EN MUROS. INCLUYE LIMPIEZA , RASPADO, RESANES, LIJADO FILOS EN ESCUADRAS DE MUROS DE VENTANA Y PUERTAS.</t>
  </si>
  <si>
    <t>PREPARACION DE MATERIALES, MEDIOS Y SOLUCIONES, AREA DE LAVADO Y ESTERILIZACION</t>
  </si>
  <si>
    <t xml:space="preserve"> INSTALACION DE EXTRACTOR TUBERIA 4",  SOBRE MURO INCLUYE RETIRO DE ESCOMBROS,</t>
  </si>
  <si>
    <t xml:space="preserve">DESMONTE  DE POCETA INCLUYE FUNDIDA Y TERMINACION EN GRANITO PULIDO. </t>
  </si>
  <si>
    <t>DESMONTE Y REINSTALACION DE AIRE ACONDICIONADO  DENTRO DEL MISMO CUARTO, INCLUYE RECARGA DE GAS, RESANE PASES DE  TUBERIA.</t>
  </si>
  <si>
    <t>SUM. E INST. DE MURO DIVISORIO EN DRYWALL 1/2" DOBLE CARA E=0,12MTS 2,23X 5,09,  TODOS SUS ACCESORIOS PARA SU CORRECTA INSTALACIÓN, AGREGAR TAPA JUNTA ENTRE MURO Y VIDRIO PARA NO VISUALIZAR ESTRUCTURA DE MURO DESDE LA PARTE EXTERNA.</t>
  </si>
  <si>
    <t>SUMINISTRO E INSTALACION DE PUERTA EN ALUMINIO DOBLE HOJA 1,09X2,00</t>
  </si>
  <si>
    <t>SUMINISTRO E INSTALACION DE TAPONES DE 1/2" INCLUYE ACCESORIOS  PARA SU CORRECTA INSTALACION</t>
  </si>
  <si>
    <t>MANTENIMIENTO DE GUARDAESCOBA EN MEDIA CAÑA</t>
  </si>
  <si>
    <t>RETIRO DE FILTROS DE LAVADO (PREP. DE MATERIALES TRASLADO A FITOPATOLOGIA)</t>
  </si>
  <si>
    <t xml:space="preserve">UND </t>
  </si>
  <si>
    <t>SUMINISTRO E INSTALACIÓN DE PELICULA NANOCERAMICO.</t>
  </si>
  <si>
    <t xml:space="preserve">AREA DE MICROBIOLOGIA VETERINARIA </t>
  </si>
  <si>
    <r>
      <t xml:space="preserve">SUMINISTRO Y APLICACIÓN DE VINILO BIOCIDA Y ESTUCO EN RESANES PARA  </t>
    </r>
    <r>
      <rPr>
        <b/>
        <sz val="9"/>
        <color rgb="FF000000"/>
        <rFont val="Arial"/>
        <family val="2"/>
      </rPr>
      <t>CIELO RASO</t>
    </r>
    <r>
      <rPr>
        <sz val="9"/>
        <color rgb="FF000000"/>
        <rFont val="Arial"/>
        <family val="2"/>
      </rPr>
      <t xml:space="preserve"> NCLUYE LIMPIEZA , RASPADO, RESANES.AREA DE MICROBIOLOGIA VETERINARIA.</t>
    </r>
  </si>
  <si>
    <t>FITOPATOLOGIA</t>
  </si>
  <si>
    <t>INSTALACION DE  FILTROS DE LAVADO, PROVENIENTES DE PREPARACION DE MATERIALES</t>
  </si>
  <si>
    <t>RETIRO E INSTALACION DE PELICULA NANOCERAMICO 5 A 20% POLARIZADO</t>
  </si>
  <si>
    <t xml:space="preserve">AREA DE LAVADO. </t>
  </si>
  <si>
    <t>DESMONTE DE VENTANA CON VIDRIO EXISTENTE</t>
  </si>
  <si>
    <t xml:space="preserve">DEMOLICION DE PLACA EN CONCRETO 0,57X2,72X0,10 Y MOCHETA 0,57X0,87 INCLUYE RETIRO DE ESCOMBROS
</t>
  </si>
  <si>
    <t>SUMINISTRO E INTALACION DE VENTANA DE CORREDERA EN ALUMINIO, INCLUYE CERRADURA EN PICO DE LORO E INSTALACION DE VIDRIO 4MM  2,72X0,70. SEGÚN DISEÑO</t>
  </si>
  <si>
    <t>DEMOLICION PISO Y PLACA PARA INSTALACION DE DESAGÜE DE POCETA, INCLUYE RETIRO DE ESCOMBRO Y DISPOSICION FINAL</t>
  </si>
  <si>
    <t>EXCAVACION MANUAL EN TIERRA L= 30 MT X H:50CM, INCLUYE CAMA EN ARENA Y  RELLENO. EN EL MISMO MATERIAL EXCAVADO.</t>
  </si>
  <si>
    <t>SUMINISTRO  E INSTALACION DE TUBERIA 4"  DE DESAGUE, DENTRO Y FUERA DE L LABORATORIO</t>
  </si>
  <si>
    <t>SUMINISTRO DE MATERIAL Y  COMPACTACION DE TERRENO Y FUNDIDA DE PLACA CONTRAPISO E=0,15.  INCLUYE  SIKADUR 32 PRIMER PARA JUNTA FRIA. MAS REFUERZO CON MALLA ELECTRO.</t>
  </si>
  <si>
    <t xml:space="preserve"> SUMINISTRO E INTALACION DE BALDOSA TIPO GRANITO 30X30 INCLUYE MATERIAL DE PEGUE Y BOQUILLA, INSTALADA PERIMETRO DEL CUARTO DE NEVERAS.</t>
  </si>
  <si>
    <t>SUMINISTRO E INTALACION DE PUNTO HIDRAULICO MAS ACCESORIOS EN  GRIFERIA MONOCONTROL DE ACERO INOXIDABLE.</t>
  </si>
  <si>
    <t>6,10</t>
  </si>
  <si>
    <t>SUMINSITRO Y CONSTRUCCION DE MESON EN GRANITO PULIDO, CONCRETO DE  3000PSI, INCLUYE MOCHETAS EN LADRILLO ESTRUCTURAL 24X12X6 cm. SALON  AUTOCLAVES</t>
  </si>
  <si>
    <t>ACERO DE REFUERZO EN PARRILLA DE 1/2" Fy = 420mpa   C/20, ACERO VERTICAL EN DOVELA  Fy = 420mpa  Y ALAMBRE NEGRO No 18. SALON AUTOCLAVES</t>
  </si>
  <si>
    <t>KG</t>
  </si>
  <si>
    <t>SUMINISTRO E INSTALACIÒN DE MOCHETAS EN  MAMPOSTERIA  LADRILLO ESTRUCTURAL, INCLUYE  DOVELAS.</t>
  </si>
  <si>
    <t xml:space="preserve">SUMINISTRO E INSTALACION DE PAÑETE 1:4  PARA MUROS MOCHETAS DE MESON </t>
  </si>
  <si>
    <t>SUMINISTRO E INSTALACION DE POCETA EN ACERO INOXIDABLE, 0,60X0,40</t>
  </si>
  <si>
    <t xml:space="preserve">SUMINISTRO Y REPARACION DE MEDIA CAÑA EN MORTERO Y ESMALTE </t>
  </si>
  <si>
    <t>AREA ANALITICA DE SUELOS</t>
  </si>
  <si>
    <t>7.1</t>
  </si>
  <si>
    <t>DESMONTE DE PUERTA Y VENTANA PUERTA:0,90X2, VENTANA: 1,40X1,40,(RECUPERANDO PUERTA Y MARCO PARA INSTALACION)</t>
  </si>
  <si>
    <t>7.2</t>
  </si>
  <si>
    <t>SELLO DE VANOS Y TERMINACION  DE MURO , (AREA ADMINISTRATIVA LABORATORIO.8)</t>
  </si>
  <si>
    <t>7.3</t>
  </si>
  <si>
    <t>DEMOLICION DE MURO E=0,20  PARA VANOS, INCLUYE RECTIFICACION DE  FILOS  PARA  INSTALACION DE PUERTA , INCLUYE DISPOCISION FINAL CERTIFICADO.</t>
  </si>
  <si>
    <t>SUMINISTRO Y CONSTRUCCION DE MEDIA CAÑA, EN MORTERO 1:3 INCLUYE APLICACIÓN DE  PINTURA EN ESMALTE</t>
  </si>
  <si>
    <t xml:space="preserve">SUMINISTRO Y APLICACIÓN DE  PAÑETE  EN MURO  INTERNO Y EXTERNO EN MUROS, CANTOS, FILOS Y REMATES </t>
  </si>
  <si>
    <t xml:space="preserve">SUMINISTRO E  INSTALACIÓN DE PUERTA DOBLE HOJA  EN ALUMINIO  INCLUYE VIDRIO 1,20X2,0MT, </t>
  </si>
  <si>
    <t>SUMINISTRO Y APLICACIÓN DE VINILO BIOCIDA Y ESTUCO EN RESANES PARA  INTERIOR  EN VINILO TIPO 1 EN MUROS. INCLUYE LIMPIEZA , RASPADO, RESANES, LIJADO FILOS EN ESCUADRAS DE MUROS DE VENTANA Y PUERTA</t>
  </si>
  <si>
    <t>SUMINISTRO INSTALACION DE ESTUCO Y PINTURA TIPO 1 MURO INTERNO Y EXTERNO  (3 MANOS )</t>
  </si>
  <si>
    <t xml:space="preserve">CUBIERTA </t>
  </si>
  <si>
    <t>RETIRO DE MANTO ASFALTICO DE PLACA DE CUBIERTA (INCLUYE EL RETIRO Y DISPOSICIÓN FINAL EN ACOPIO AUTORIZADO Y TODO LO NECESARIO PARA SU CORRECTA EJECUCIÓN)</t>
  </si>
  <si>
    <t xml:space="preserve">DEMOLICION VIGA CINTA  DE CUBIERTA </t>
  </si>
  <si>
    <t xml:space="preserve"> SUMINISTRO E INSTALACION DE REFUERZO Fy= 420MPa PARA CINTA </t>
  </si>
  <si>
    <t>SUMINISTRO Y FUNDIDA DE VIGA CINTA EN  CONCRETO 3000PSI  20,7MPA  18X11, SEGÚN DISEÑO</t>
  </si>
  <si>
    <t>LIMPIEZA Y RESANE FISURAS EN PLACA DE CONCRETO EXISTENTE,  APLICACIÓN  EPOXICO, MANTENIMIENTO Y REPARACION GENERAL DE MEDIA CAÑA CUBIERTA</t>
  </si>
  <si>
    <t xml:space="preserve">SUMINISTRO DE SONDEO Y LIMPIEZA DE BAJANTES DE AGUAS LLUVIAS DE CUBIERTA, TENIENDO EN CUENTA LA MATERIALIDAD EN TUBERIA DE GRES EN 3", INCLUYE REVISION Y LIMPIEZA DE CAJAS DE INSPECCION, </t>
  </si>
  <si>
    <t>RETIRO Y SUMINISTRO E INSTALACION DE  6 REJILLAS TIPO CUPULA DE 5X3"</t>
  </si>
  <si>
    <t>RETIRO Y SUMINISTRO E INSTALACION DE  6 REJILLAS TIPO CUPULA DE 4X3"</t>
  </si>
  <si>
    <t xml:space="preserve">SUMINISTRO Y APLICACIÓN DE IMPRIMANTE ASFALTICO PARA SEGURAR LA ADHESION </t>
  </si>
  <si>
    <t>8,10</t>
  </si>
  <si>
    <t>SUMINISTRO E INSTALACION IMPERMEABILIZACION EN MANTO FIBERGLASS 3 MM PARA PLACA CUBIERTA,  INCLUYE ALTURA DE ANTEPECHO H=0,60CM</t>
  </si>
  <si>
    <t>BODEGAS</t>
  </si>
  <si>
    <t>MANTENIMIENTO DE ESTRUCTURA EXISTENTE SUMINISTRO Y APLICACIÓN DE ANTICORROSIVO Y ESMALTE EN ESTRUCTURA DE  CUBIERTA BODEGA 1,2,3</t>
  </si>
  <si>
    <t>DESMONTE DE CUBIERTA EN ASBESTO CEMENTO EN   BODEGA 1,2,3 Y 4,(DESMONTE DE  CERCHA METALICA UNICAMENTE EN BODEGA 1)  , INCLUYE  RETIRO Y DISPOSICION FINAL CERTIFICADO</t>
  </si>
  <si>
    <t>SUMINISTRO E INSTALACION DE CUBIERTA EN TEJA  FIBROCENTO BODEGA 2,3 Y 4</t>
  </si>
  <si>
    <t>SUMINISTRO E INSTALACION DE CIELO RAZO ETERBOARD 6MM INCLUIDO PINTURA,  ESTRUCTURA Y ANCLAJES NECESARIOS PARA SU CORRECTA INSTALACIÒN.</t>
  </si>
  <si>
    <t>SUMINISTRO E INSTALACION DE VENTANA FIJA 4,72X0,62M  EN ALUMINIO INCLUYE VIDRIO4MM</t>
  </si>
  <si>
    <t>SUMINISTRO E INSTALACION DE VENTANA FIJA 3,72X0,62M  EN ALUMINIO INCLUYE VIDRIO4MM</t>
  </si>
  <si>
    <t>SUMINISTRO Y APLICACIÓN DE ESTUCO Y  VINILO , A 2 MANOS,  EN MUROS BODEGA 2,3 Y 4</t>
  </si>
  <si>
    <t>SUMINISTRO E INSTALACIÒN DE HILADA EN LADRILLO COMUN  MAS MORTERO PARA  REMATE DE MUROS CONTRA CUBIERTA, ENCORAZADO.</t>
  </si>
  <si>
    <t>SUMINISTRO E INSTALACION DE PUERTA EN ALUMINIO 1,0X2,06M</t>
  </si>
  <si>
    <t>ZONA ADMINISTRATIVA 2</t>
  </si>
  <si>
    <t>DEMOLICION DE PISO EN PASILLO ADMINISTRATIVO E=20CM, INCLUYE RETIRO Y DISPOSICION FINAL CERTIFICADO</t>
  </si>
  <si>
    <t>SUMINISTRO DE MATERIAL Y  COMPACTACION DE TERRENO Y FUNDIDA DE PLACA CONTRAPISO   EN CONCRETO 20.7MPa E=0,15m,   INCLUYE  SIKADUR 32 PRIMER PARA JUNTA FRIA. MAS REFUERZO CON MALLA ELECTRO.</t>
  </si>
  <si>
    <t>M3</t>
  </si>
  <si>
    <t>DESMONTE Y RETIRO DE  DIVISIONES DE OFICINAS EN LAMINA DE YESO, Y DIVISIONES EN MADERA</t>
  </si>
  <si>
    <t>SUMINISTRO E INSTALACION DE MURO EN DRYWALL INCLUYE TODOS SUS ACCESORIOS NECESARIOS PARA SU CORRECTA INSTALACION,  DEJANDO APERTURA DE 0,80X2,0M PARA PUERTAS DE ACCESO EN ALUMINIO.</t>
  </si>
  <si>
    <t>SUMINISTRO E INSTALACION DE DIVISIONES EN VIDRIO TEMPLADO 8MM, INCLUYE PUERTAS EN VIDRIO TEMPLADO 0,80X2,00M, INCLUYE PELICULA ESMERILADA FROSTED</t>
  </si>
  <si>
    <t>SUMINISTRO Y APLICACIÓN DE ESTUCO Y  VINILO , A 2 MANOS,  EN MUROS  INTERNOS</t>
  </si>
  <si>
    <t xml:space="preserve">SUMINISTRO Y APLICACIÓN DE ESTUCO Y  VINILO EN CIELO RASO </t>
  </si>
  <si>
    <t xml:space="preserve">DESMONTE DE MUEBLE EN MADERA EN OFICINAS </t>
  </si>
  <si>
    <t>10,10</t>
  </si>
  <si>
    <t xml:space="preserve">SUMINISTRO E INSTALACION DE CAJONERAS EN MELAMINA </t>
  </si>
  <si>
    <t>LAVADO DE FACHADA CON ACIDO MURIATICO INCLUYE IMPERMEABILIZACION O APLICACIÓN DE HIDROFUGO.</t>
  </si>
  <si>
    <t>SUMINISTRO E INSTALACION DE PUERTA EN ALUMINIO 0,80X2,00, PARA  DIVISIONES INTERNAS ADMINISTRATIVAS</t>
  </si>
  <si>
    <t>SUMINISTRO E INSTALACION DE VIDRIO 4MM, INCLUYE APLICACIÓN DE SILICONA ANTIHONGO</t>
  </si>
  <si>
    <t>SUMINISTRO Y APLICACIÓN  DE ESMALTE PARA MANTENIMIENTO DE CARPINTERIA METALICA, INCLUYE LIJADO Y RETIRO DE PISA VIDRIO METALICO.</t>
  </si>
  <si>
    <t xml:space="preserve">SUMINISTRO E INSTALCION DE PUERTA DOBLE HOJA EN ALUMINIO 1,18X208M, ACCESO ADMINISTRACION </t>
  </si>
  <si>
    <t>ESPACIOS COMUNES</t>
  </si>
  <si>
    <t>DEMOLICIÓN MANUAL DE MURO EN MAMPOSTERIA  Y PUERTA  EXTERNA, VANO DE 2,15X2,40m  INCLUYE RETIRO Y DISPOSICION FINAL .</t>
  </si>
  <si>
    <t>SUMINISTRO Y CONSTRUCCION DE DINTEL  DE CONFINAMIENTO PARA VANO  EXTERIOR 0,12X0,15, INCLUYE ACERO DE REFUERZO Y MATERIAL NECESARIO PARA SU CONSTRUCCION(PARA ITEM 11,1)</t>
  </si>
  <si>
    <t>SUMINISTRO Y CONTRUCCION DE COLUMNETA DE CONFINAMIENTO  DE 12X20CM PARA VANO EXTERIOR</t>
  </si>
  <si>
    <t>SUMINISTRO Y CONSTRUCCION DE RAMPA DE CIRCULACION EXTERIOR EN CONCRETO INCLUYE REFUERZO,  MALLA ELECT. 15X15 N5</t>
  </si>
  <si>
    <t>SUMINISTRO Y APLICACIÓN DE ESTUCO Y  VINILO , A 2 MANOS,  EN MUROS  INTERNOS DE HALL DE ACCESO</t>
  </si>
  <si>
    <t>RETIRO, SUMINITRO E INSTALACION DE GRIFERIA Y DESAGUE EN COCINA, INCLUYE DESAGUE Y ACCESORIOS NECESARIOS PARA SU CORRECTO FUNCIONAMIENTO</t>
  </si>
  <si>
    <t xml:space="preserve"> PULIDA Y BRILLADA DE PISOS EN GRANITO</t>
  </si>
  <si>
    <t>SUMINISTRO DE PIEZAS DE MAMPOSTERIA 12X24X7 Y ANCLAJE DE FISURAS EN MUROS DE MAMPOSTERIA INCLUYE ANCLAJE EPOXICO.</t>
  </si>
  <si>
    <t>REVISION Y MANTENIMIENTO RED HIDRAULICA EXISTENTE., PARA SU CORRECTO FUNCIONAMIENTO.</t>
  </si>
  <si>
    <t>GLOBAL</t>
  </si>
  <si>
    <t>11,10</t>
  </si>
  <si>
    <t xml:space="preserve">DEMOLICION, SUMINISTRO Y CONSTRUCCION DE ANDEN  EN CONCRETO DE 20.7MPa E=0,10m EXTERIOR DE  CIRCULACION 1,20X30 , POSTERIOR A  LABORATORIOS, INCLUYE RETIRO Y DISPOSIOCION FINAL CERTIFICADA </t>
  </si>
  <si>
    <t xml:space="preserve">M2 </t>
  </si>
  <si>
    <t>DEMOLICION, SUMINISTRO Y CONSTRUCCION DE ANDEN  EN CONCRETO DE 20.7MPa E=0,10m  CIRCULACION  A BODEGAS, INCLUYE RETIRO Y DISPOSIOCION FINAL CERTIFICADA.</t>
  </si>
  <si>
    <t>SUMINISTRO Y CONSTRUCCION  DE RAMPA DE ACCESO FACHADA PRINCIPAL, CONCRETO DE 20,7MPa  E= 0,10M INCLUYE BARANDA LATERAL., EN ACERO INOXIDABLE</t>
  </si>
  <si>
    <t>SUMINISTRO Y APLICACIÓN DE  PINTURA ANTICORROSIVO Y ESMALTE BLANCO EN VENTANERIA Y CARPINTERIA METALICA INTERNA Y EXTERNA , INCLUYE MATERIAL PARA SU INTERVENCION, SILICONA ANTIHONGO  Y RETIRO DE PISA VIDRIO Y DISPOSICION FINAL.</t>
  </si>
  <si>
    <t>SUMINISTRO  E INSTALACION DE TABLETA TIPO GRANITO FORMATO 30X30CM EN SALA DE JUNTAS</t>
  </si>
  <si>
    <t xml:space="preserve">BAÑOS </t>
  </si>
  <si>
    <t>DESMONTE DE APARATO SANITARIOS, LAVAMANOS Y ORINALES.</t>
  </si>
  <si>
    <t>DEMOLICION DE ENCHAPE EXISTENTE DE PISO, INCLUYE RETIRO Y DISPOSICION FINAL.</t>
  </si>
  <si>
    <t>DESMONTE DE PUERTA EN MADERA,  INCLUYE DISPOSICIO FINAL.</t>
  </si>
  <si>
    <t xml:space="preserve">SUMINISTRO E INSTALACION DE PISO CERAMICO  BLANCO 33.8X33.8cm, INCLUYE PEGUE Y BOQUILLA PARA SU CORRECTA INSTALACION </t>
  </si>
  <si>
    <t xml:space="preserve">SUMINISTRO E INSTALACION DE SANITARIOS AHORRADORES, INCLUYE ACOPLES Y ACCESORIOS NECESARIOS PARA SU INSTALACION Y CORRECTO FUNCIONAMIENTO </t>
  </si>
  <si>
    <t xml:space="preserve">SUMINISTRO E INSTALACION DE ORINALES AHORRADORES, INCLUYE ACOPLES Y ACCESORIOS NECESARIOS PARA SU INSTALACION Y CORRECTO FUNCIONAMIENTO </t>
  </si>
  <si>
    <t xml:space="preserve">SUMINISTRO E INSTALACION DE LAVAMANOS  DE SOBREPONER AHORRADORES, INCLUYE  GRIFERIA, ACOPLES Y ACCESORIOS NECESARIOS PARA SU INSTALACION Y CORRECTO FUNCIONAMIENTO </t>
  </si>
  <si>
    <t xml:space="preserve">SUMINISTRO E INSTALACION DE DIVISIONES EN ACERO INOXIDABLE INCLUYE PUERTA Y  TODOS SU ACCESORIOS PARA SU CORRECTA INSTALACION </t>
  </si>
  <si>
    <t>SUMINISTRO E INSTALACION DE CAMBIADOR DE BEBES, EN BAÑO DE MUJERES</t>
  </si>
  <si>
    <t>12,10</t>
  </si>
  <si>
    <t>SUMINISTRO E INSTALACION DE BARANDA O BARRA DE SUGURIDAD DE 30",  PARA BAÑOS HOMBRES Y MUJERES</t>
  </si>
  <si>
    <t>EXCLUSA</t>
  </si>
  <si>
    <t>RASPADO Y  ALISTADO DE BASE  EN MURO H:0,90 E IMPERMEABILIZACIÓN CON SIKATOP SEAL 107.  ZONA EXCLUSA</t>
  </si>
  <si>
    <t>SUMINISTRO Y APLICACIÓN DE ESTUCO Y  VINILO , A 2 MANOS,  EN MUROS ZONA EXCLUSA</t>
  </si>
  <si>
    <t>SUMINISTRO E INSTALACIÓN DE PUERTA DOBLE HOJA EN VIDRIO TEMPLADO ABATIBLE  (0,86) C/U 0,43 X 2,0 M  DE 10 mm  CON ESQUINEROS, INCLUYE MONTANTE EN VIDRIO,  MANIJA DE ACERO INOX. .(EXCLUSA DESINFECCIÓN)</t>
  </si>
  <si>
    <t>SUMINISTRO E INSTALCION DE DUCHA, INCLUYE ACCESORIOS NECESARIOS PARA SU INSTALACION, ESPACIO EXCLUSA.</t>
  </si>
  <si>
    <t>SUMINISTRO E INSTALACION DE LOCKER METALICO 16 PUIESTOS 200X123X30 cm AZUL/GRIS ZONA EXCLUSA.</t>
  </si>
  <si>
    <t>ZONA TANQUE RESERVA EN CONCRETO</t>
  </si>
  <si>
    <t>DESMONTE DE CUBIERTA EN  TEJA ASBESTO CEMENTO, PERFILES 4X8,   RETIRO Y DISPOSICION FINAL CERTIFICADA.</t>
  </si>
  <si>
    <t>DEMOLICIÒN DE MURO E=0,15CM, CUARTO ALBERCA,  INCLUYE RETIRO Y DISPOSICION FINAL CERTIFICADA.</t>
  </si>
  <si>
    <t>DEMOLICION/ DESMONTE DE ALBERCA INCLUYE   RETIRO Y  DISPOSICION FINAL CERTIFIFCADA.</t>
  </si>
  <si>
    <t xml:space="preserve">DESMONTE Y RETIRO DE CALENTADORES RETIRO Y DISPOSICION FINAL.,  INCLUYE SUMINISTRO E INSTALACION DE  TAPONES DE 1/2" </t>
  </si>
  <si>
    <t>DEMOLICION DE MURO EN MAMPOSTERIA E =12CM, VANO  2,15X2,40 mt, PARA CIRCULACION, INCLUYE RETIRO Y DISPOCISIION FINAL.</t>
  </si>
  <si>
    <t>SUMINISTRO Y CONSTRUCCION DE DINTEL 12X15 cm Y COLUMNETA  DE CONFINAMIENTO 15X20CM PARA VANO ITEM 14,5, CONCRETO DE 20.7 Mpa INCLUYE ACERO DE REFUERZO Y MATERIAL NECESARIO PARA SU CONSTRUCCION</t>
  </si>
  <si>
    <t xml:space="preserve">DEMOLICION DE MURO EN CONCRETO EN TANQUE DE RESERVA, E=0,25CM, INCLUYE RECTIFICACION DE FILOS DEJANDO VANO PARA PUERTA DE 0,90X2,10 mt, </t>
  </si>
  <si>
    <t xml:space="preserve">SUMINISTRO RASPADO Y  LIMPIEZA PARA   IMPERMEABILIZACION DE MUROS H=0,90m EN TANQUE DE RESERVA, INCLUYE LIMPIEZA DE TUBOS DESAGUE AGUAS LLUVIAS. </t>
  </si>
  <si>
    <t xml:space="preserve">SUMINISTRO Y APLICACIÓN DE ESTUCO Y  VINILO TIPO 1, A 2 MANOS,  EN MUROS  INTERNOS Y EXTERNOS </t>
  </si>
  <si>
    <t>14,10</t>
  </si>
  <si>
    <t xml:space="preserve"> INSTALACION DE PUERTA SOBRANTE DE ANALITICA DE SUELOS  EN ALUMINIO Y VIDRIO, 0,90X2,10mt, INCLUYE CERRADURA NUEVA </t>
  </si>
  <si>
    <t xml:space="preserve">SUMINISTRO Y CONSTRUCCION DE ANDEN, INCLUYE EXCAVACION, ALISTADO DE PISO Y FUNDIDA EN CONCRETO DE 20,7MPa e=0,10m,  INCLUYE ACERO DE REFUERZO, GENERANDO DILATACION RESPECTO A CONSTRUCCION EXISTENTE. </t>
  </si>
  <si>
    <t xml:space="preserve">SUMINISTRO INSTALACION DE CUBIERTA  EN TEJA EN ETERNIT N6 A UNA SOLA A GUA INCLUYE FLANCHES,   GANCHOS, Y  ACCESORIOS PARA SU CORRECTA INSTALACION </t>
  </si>
  <si>
    <t xml:space="preserve">SUMINISTRO INSTALACION DE  ESTRUCTURA EN PERFIL 12X6X2MM CAL 18, A UNA SOLA A GUA INCLUYE CANALETA PVC AMAZONAS, PARALES  EMBEBIDOS EN DADO DE CONCRETO  </t>
  </si>
  <si>
    <t>DEMOLICION DE MURO DE MAMPOSTERIA 1,20X2,26, RECTIFICANDO FILOS, INCLUYE RETIRO Y DISPOSICION FINAL CERTIFICADO.</t>
  </si>
  <si>
    <t xml:space="preserve">SUMINISTRO E INSTALACION DE PUERTA DOBLE HOJA EN ALUMINIO 1,20X208M, </t>
  </si>
  <si>
    <t>ELECTRICO</t>
  </si>
  <si>
    <t>Suministro e instalación salida normal a 110 Voltios, con polo a tierra en exterior, sobrepuesto en tubería EMT 3/4", con caja rawelt 5200, para conexión de extractor de aire. El  extractor debe encender simultaneo con la luz del área de trabajo. Incluye:  tomacorrinete, extractor, curvas, cable y accesorios para fijación.</t>
  </si>
  <si>
    <t>UN</t>
  </si>
  <si>
    <t>Suministro e instalación salida de tomacorriente regulado doble a 110 Voltios, con polo a tierra en muro sobrepuesta en tubería EMT 3/4", con caja rawelt 5200, incluye:  toma corriente, curvas, cable y accesorios para fijación.</t>
  </si>
  <si>
    <t>Suministro e instalación salida de tomacorriente regulado doble a 220 Voltios, con polo a tierra en muro sobrepuesta en tubería EMT 3/4", con caja rawelt 5800, incluye:  toma corriente, curvas, cable y accesorios para fijación.</t>
  </si>
  <si>
    <t>Suministro e instalación de tuberias y demas accesorios que faciliten la instalacion de salida de datos para puestos de trabajo administrativo.</t>
  </si>
  <si>
    <t>Suministro e instalación de caja de empalmes 30 x 40 x 10 cm metálica con tapa, con retiro de caja breaker existen empotrada y adecuación estructural.</t>
  </si>
  <si>
    <t>Suministro, retiro e instalación de tablero de tacos trifásico de 30 circuitos, sin espacio totalizador, incluye instalación de  22 interruptores termomagnéticossencillos o  22 interruptores con 8 Puente o peine de conexión para interruptores termomagnéticos bipolares y 2 puente o peine de conexión de distribución para tres interruptores termomagnéticos.</t>
  </si>
  <si>
    <t>Suministro, instalación y/o cambio de caja de empalmes tipo intemperie ubicadas en azotea.</t>
  </si>
  <si>
    <t>Suministro, instalación y/o cambio de tubería metálica 2" (Galvanizada IMC), tipo intemperie de interconexión de cajas de conexión ubicadas en azotea.</t>
  </si>
  <si>
    <t>Suministro de certificación RETIE uso final. De las actividades realizadas.</t>
  </si>
  <si>
    <t>15,10</t>
  </si>
  <si>
    <t>Realizar balanceo de cargas en las instalaciones del laboratorio; incluye medición, movimiento de cargas, movimiento de tacos y etiquetado de cables.</t>
  </si>
  <si>
    <t>Suministro e instalación de reja de protección para medidor de energía trifásico de conexión directa; ubicado en el exterior de la instalación, debajo del transformador de potencia de 45 kVA. Dimensiones de la caja del medidor 30x 60 cm.</t>
  </si>
  <si>
    <t>Retiro de transformador de 45 KVA trifásico y reposición por transformador de 75 kVA trifásico.</t>
  </si>
  <si>
    <t>Reemplazo de acometida 1/0  AWG Cu THHN por acometida 4/0  AWG Cu THHN</t>
  </si>
  <si>
    <t>Mantenimiento y diagnóstico planta eléctrica (55 kVA). Con el siguiente alcance:  
Inspección general
Limpieza interna
Cambio de filtros (aire, aceite, combustible de prueba)
Revisión sistema de refrigeración
Verificación de baterías
Medición de parámetros eléctricos
Pruebas en vacío</t>
  </si>
  <si>
    <t>Revisión e instalación generador 55 kVA trifásico. La actividad incluye: 
Transporte y descargue
Posicionamiento y nivelación
Conexión de control
Puesta a tierra
Conexión eléctrica
Pruebas iniciales</t>
  </si>
  <si>
    <t>Adecuación tablero de carga + tablero de transferencia (ATS). La actividad incluye:
Revisión de barras
Ajuste de conexiones
Cambio de breakers
Revisión contactores ATS
Configuración tiempos de transferencia
Pruebas con carga</t>
  </si>
  <si>
    <t>Suministro e instalación salida de iluminación en tubería EMT 3/4", con caja Rawelt 5800, toma corriente, incluye curvas, y accesorios para fijación.</t>
  </si>
  <si>
    <t>Suministro e instalación de luminaria LED 60x60 40W 120V</t>
  </si>
  <si>
    <t>Suministro e instalación de salida de interruptor doble en tubería 3/4" incluye interruptor sencillo, cable 10 AWG libre de halógenos, y todo lo necesario para su funcionamiento</t>
  </si>
  <si>
    <t>15,20</t>
  </si>
  <si>
    <t>Suministro e instalación salida normal a 110 Voltios, con polo a tierra en exterior, sobrepuesto en tubería EMT 3/4", con caja rawelt 5200 Incluye:  tomacorriente, curvas, cable y accesorios para fijación.</t>
  </si>
  <si>
    <t>ASEO GENERAL</t>
  </si>
  <si>
    <t xml:space="preserve">ASEO GENERAL Y LIMPIEZA DE OBRA INTERVENIDA </t>
  </si>
  <si>
    <t>SUBTOTAL OBRAS (INCLUYE IVA)</t>
  </si>
  <si>
    <t xml:space="preserve">DESCRIPCION </t>
  </si>
  <si>
    <t>PORCENTAJE</t>
  </si>
  <si>
    <t>ADMINISTRACION</t>
  </si>
  <si>
    <t>IMPREVISTOS</t>
  </si>
  <si>
    <t>UTILIDAD</t>
  </si>
  <si>
    <t>IVA/Utilidad</t>
  </si>
  <si>
    <t>TOTAL</t>
  </si>
  <si>
    <t>SUMINISTRO CAJONERÍA Y MESONES</t>
  </si>
  <si>
    <t>17,1</t>
  </si>
  <si>
    <t xml:space="preserve">SUMINISTRO E INSTALACION DE  CAJONERAS INCLUYE TODO EL MATERIAL NECESARIO PARA SU CORRECTA INSTALACION Y FUNCIONAMINETO MEDIDAS 3UND DE 1,20X0,80 </t>
  </si>
  <si>
    <t>17,2</t>
  </si>
  <si>
    <t>SUMINISTRO E INTALACION DE 5 CAJONERAS INCLUYE TODO EL MATERIAL NECESARIO PARA SU CORRECTA INSTALACION Y FUNCIONAMINETO MEDIDAS  2 UND DE 0,60X0,80</t>
  </si>
  <si>
    <t>SUMINISTRO E INSTALACION DE MESON EN AREA BIOMOLECULAR 3,30X0,70 H:0,90</t>
  </si>
  <si>
    <t xml:space="preserve">CORTE DE 1,20 A 1,50  Y MANTENIMIENTO A MESON EXISTENTE. INCLUYE ESTRUCTURA METALICA TUBULAR SIMILAR A LA EXISTENTE. </t>
  </si>
  <si>
    <r>
      <rPr>
        <sz val="9"/>
        <color rgb="FF000000"/>
        <rFont val="Arial"/>
        <family val="2"/>
      </rPr>
      <t>SUMINISTRO E  INSTALACION DE PUESTOS OPERATIVOS</t>
    </r>
    <r>
      <rPr>
        <sz val="9"/>
        <color rgb="FFFF0000"/>
        <rFont val="Arial"/>
        <family val="2"/>
      </rPr>
      <t xml:space="preserve">, </t>
    </r>
    <r>
      <rPr>
        <sz val="9"/>
        <color rgb="FF000000"/>
        <rFont val="Arial"/>
        <family val="2"/>
      </rPr>
      <t xml:space="preserve">SUPERFICIE EN TABLEX RH, ULTRARESISTENTE A LA HUMEDAD, CUERPO </t>
    </r>
    <r>
      <rPr>
        <sz val="9"/>
        <color rgb="FFFF0000"/>
        <rFont val="Arial"/>
        <family val="2"/>
      </rPr>
      <t xml:space="preserve">  </t>
    </r>
    <r>
      <rPr>
        <sz val="9"/>
        <color rgb="FF000000"/>
        <rFont val="Arial"/>
        <family val="2"/>
      </rPr>
      <t xml:space="preserve">EN ACERO COLLROLL CAL. 18, PINTURA ELECTROSTAICA, PINTURA EPOXICA Y ANTICORROSIVO, INCLUYE 3 CAJONES </t>
    </r>
  </si>
  <si>
    <t xml:space="preserve">SUBTOTAL </t>
  </si>
  <si>
    <t>IVA</t>
  </si>
  <si>
    <t>TOTAL CARPINTERIA CAJONERÍA Y MESONES</t>
  </si>
  <si>
    <t>TOTAL PROYECTO</t>
  </si>
  <si>
    <r>
      <rPr>
        <b/>
        <sz val="10"/>
        <color theme="1"/>
        <rFont val="Arial"/>
        <family val="2"/>
      </rPr>
      <t>NOTA 1:</t>
    </r>
    <r>
      <rPr>
        <sz val="10"/>
        <color theme="1"/>
        <rFont val="Arial"/>
        <family val="2"/>
      </rPr>
      <t xml:space="preserve"> Se debe tener en cuenta que el PRECIO UNITARIO incluye el valor de A.I.U. </t>
    </r>
  </si>
  <si>
    <r>
      <rPr>
        <b/>
        <sz val="10"/>
        <color theme="1"/>
        <rFont val="Arial"/>
        <family val="2"/>
      </rPr>
      <t xml:space="preserve">NOTA 2: </t>
    </r>
    <r>
      <rPr>
        <sz val="10"/>
        <color theme="1"/>
        <rFont val="Arial"/>
        <family val="2"/>
      </rPr>
      <t xml:space="preserve">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</si>
  <si>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color theme="1"/>
        <rFont val="Arial"/>
        <family val="2"/>
      </rPr>
      <t xml:space="preserve">NOTA 3: </t>
    </r>
    <r>
      <rPr>
        <sz val="10"/>
        <color theme="1"/>
        <rFont val="Arial"/>
        <family val="2"/>
      </rPr>
      <t xml:space="preserve">El A.I.U y su discriminación deben estar en porcentaje (%). </t>
    </r>
  </si>
  <si>
    <t>FIRMA REPRESENTANTE LEGAL</t>
  </si>
  <si>
    <t>VR UNITARIO</t>
  </si>
  <si>
    <t>DESCRIPCION en CVS</t>
  </si>
  <si>
    <t>BIEN RELEVANTE</t>
  </si>
  <si>
    <t>MORTERO 1:4</t>
  </si>
  <si>
    <t>m3</t>
  </si>
  <si>
    <t>Bien 1</t>
  </si>
  <si>
    <t>Bien 2</t>
  </si>
  <si>
    <t>SI HAY PARTIDA ARANCELARIA</t>
  </si>
  <si>
    <t>SIKA MORTERO IMPERMEABLE (Recubrimiento para impermeabiliz</t>
  </si>
  <si>
    <t>KL</t>
  </si>
  <si>
    <t>Bien 3</t>
  </si>
  <si>
    <t>MALLA ELECTROSOLDADA 4.0 mm 20x20 cm</t>
  </si>
  <si>
    <t>Bien 4</t>
  </si>
  <si>
    <t xml:space="preserve">ALAMBRE NEGRO Cal. 18 </t>
  </si>
  <si>
    <t>bien 5</t>
  </si>
  <si>
    <t>FORMALETA</t>
  </si>
  <si>
    <t>Bien 6</t>
  </si>
  <si>
    <t>ACPM</t>
  </si>
  <si>
    <t>GL</t>
  </si>
  <si>
    <t>Bien 7</t>
  </si>
  <si>
    <t>CONCRETO 20.7 MPa</t>
  </si>
  <si>
    <t>Bien 8</t>
  </si>
  <si>
    <t>Bien 9</t>
  </si>
  <si>
    <t>PEGACOR GRIS</t>
  </si>
  <si>
    <t>Bien 10</t>
  </si>
  <si>
    <t>AGUA</t>
  </si>
  <si>
    <t>LT</t>
  </si>
  <si>
    <t>Bien 11</t>
  </si>
  <si>
    <t xml:space="preserve">PISO ANKARA CAFE CARAS DIFERENCIADAS 60X60
</t>
  </si>
  <si>
    <t>Bien 12</t>
  </si>
  <si>
    <t>PISO CERÁMICO BUNES GRIS 60X60CM</t>
  </si>
  <si>
    <t>Bien 13</t>
  </si>
  <si>
    <t>CRUCETA PLÁSTICA</t>
  </si>
  <si>
    <t>Bien 14</t>
  </si>
  <si>
    <t>BLANCO DE ZINC</t>
  </si>
  <si>
    <t>LB</t>
  </si>
  <si>
    <t>Bien 15</t>
  </si>
  <si>
    <t>ESTOPA DE LIMPIEZA (Hilaza de Algodón)</t>
  </si>
  <si>
    <t>Bien 16</t>
  </si>
  <si>
    <t>Bien 17</t>
  </si>
  <si>
    <t>Bien 18</t>
  </si>
  <si>
    <t>PISO PARED ARABIA BEIGE EN FORMATO 30X60,</t>
  </si>
  <si>
    <t>Bien 19</t>
  </si>
  <si>
    <t>Bien 20</t>
  </si>
  <si>
    <t>Bien 21</t>
  </si>
  <si>
    <t>Bien 22</t>
  </si>
  <si>
    <t>Bien 23</t>
  </si>
  <si>
    <t>Bien 24</t>
  </si>
  <si>
    <t xml:space="preserve"> FACHALETA JAEN BLANCO CARAS DIFERENCIADAS 25X41 </t>
  </si>
  <si>
    <t>Bien 25</t>
  </si>
  <si>
    <t>Bien 26</t>
  </si>
  <si>
    <t>Bien 27</t>
  </si>
  <si>
    <t>Bien 28</t>
  </si>
  <si>
    <t>WIN PLÁSTICO x 2.40 m</t>
  </si>
  <si>
    <t>Bien 29</t>
  </si>
  <si>
    <t>Bien 30</t>
  </si>
  <si>
    <t>Bien 31</t>
  </si>
  <si>
    <t xml:space="preserve">PISO CERÁMICO MARMOL GIOTA VENATO GREY 60X60 CM
</t>
  </si>
  <si>
    <t>Bien 32</t>
  </si>
  <si>
    <t>Bien 33</t>
  </si>
  <si>
    <t>Bien 34</t>
  </si>
  <si>
    <t>Bien 35</t>
  </si>
  <si>
    <t>Bien 36</t>
  </si>
  <si>
    <t>LIJA DE AGUA</t>
  </si>
  <si>
    <t>PLIEGO</t>
  </si>
  <si>
    <t>Bien 37</t>
  </si>
  <si>
    <t>ESTUCOR ESTUCO PLÁSTICO</t>
  </si>
  <si>
    <t>Bien 38</t>
  </si>
  <si>
    <t>PINTURA TIPO  1</t>
  </si>
  <si>
    <t xml:space="preserve">GALON </t>
  </si>
  <si>
    <t>Bien 39</t>
  </si>
  <si>
    <t>NO HAY PARTIDA ARANCELARIA</t>
  </si>
  <si>
    <t>PLACA DE YESO 1.22 m x 2.44 m x 1/2"</t>
  </si>
  <si>
    <t>Bien 40</t>
  </si>
  <si>
    <t xml:space="preserve">FRESCASA 3 1/2" CON FOIL </t>
  </si>
  <si>
    <t>Bien 41</t>
  </si>
  <si>
    <t>VIGUETA 0.40 mm x 2.44 m</t>
  </si>
  <si>
    <t>Bien 42</t>
  </si>
  <si>
    <t>OMEGA 0.40 mm x 2.44 m</t>
  </si>
  <si>
    <t>Bien 43</t>
  </si>
  <si>
    <t>ÁNGULO 2.50 cm x 2.50 cm 0.40 mm x 2.44 m</t>
  </si>
  <si>
    <t>Bien 44</t>
  </si>
  <si>
    <t>TORNILLO PANEL PUNTA AGUDA 6x1"</t>
  </si>
  <si>
    <t>Bien 45</t>
  </si>
  <si>
    <t>TORNILLO ESTRUCTURA PUNTA AGUDA CABEZA PLANA 8x1/2"</t>
  </si>
  <si>
    <t>Bien 46</t>
  </si>
  <si>
    <t>TIRO ANCLAJE ROJO</t>
  </si>
  <si>
    <t>Bien 47</t>
  </si>
  <si>
    <t>ALAMBRE GALVANIZADO Cal. 14</t>
  </si>
  <si>
    <t>Bien 48</t>
  </si>
  <si>
    <t>SIKADUR PANEL (Adhesivo sellador de juntas rígidas en plac</t>
  </si>
  <si>
    <t>Bien 49</t>
  </si>
  <si>
    <t>CINTA PAPEL SELLAPANEL</t>
  </si>
  <si>
    <t>Bien 50</t>
  </si>
  <si>
    <t>MASILLA PANEL-TEC</t>
  </si>
  <si>
    <t>Bien 51</t>
  </si>
  <si>
    <t>PINTURA TIPO 1</t>
  </si>
  <si>
    <t>Bien 52</t>
  </si>
  <si>
    <t>IMPRIMANTE ACRONAL</t>
  </si>
  <si>
    <t>Bien 53</t>
  </si>
  <si>
    <t>PINTURA KORAZA</t>
  </si>
  <si>
    <t>Bien 54</t>
  </si>
  <si>
    <t>LIJA SECA</t>
  </si>
  <si>
    <t>Bien 55</t>
  </si>
  <si>
    <t>GUANTES DE VINILO</t>
  </si>
  <si>
    <t>PAR</t>
  </si>
  <si>
    <t>Bien 56</t>
  </si>
  <si>
    <t>DISOLVENTE</t>
  </si>
  <si>
    <t>Bien 57</t>
  </si>
  <si>
    <t>PINTURA ESMALTE</t>
  </si>
  <si>
    <t>Bien 58</t>
  </si>
  <si>
    <t>PINTURA anticorrosivo</t>
  </si>
  <si>
    <t>Bien 59</t>
  </si>
  <si>
    <t>Bien 60</t>
  </si>
  <si>
    <t>Bien 61</t>
  </si>
  <si>
    <t>Bien 62</t>
  </si>
  <si>
    <t>Bien 63</t>
  </si>
  <si>
    <t>Bien 64</t>
  </si>
  <si>
    <t>Bien 65</t>
  </si>
  <si>
    <t>Bien 66</t>
  </si>
  <si>
    <t>Bien 67</t>
  </si>
  <si>
    <t>Bien 68</t>
  </si>
  <si>
    <t>Bien 69</t>
  </si>
  <si>
    <t xml:space="preserve">TEJA ONDULADA P7 #8 </t>
  </si>
  <si>
    <t>Bien 70</t>
  </si>
  <si>
    <t>AMARRE TAPA METÁLICA Cal. 18</t>
  </si>
  <si>
    <t>Bien 71</t>
  </si>
  <si>
    <t>IGASOL CUBIERTA (Impermeabilizante asfáltico para cubierta</t>
  </si>
  <si>
    <t>Bien 72</t>
  </si>
  <si>
    <t>GANCHO PARA TEJA GALVANIZADO</t>
  </si>
  <si>
    <t>Bien 73</t>
  </si>
  <si>
    <t>SANITARIO SMART ALONGADO SINGLE BLANCO</t>
  </si>
  <si>
    <t>Bien 74</t>
  </si>
  <si>
    <t>CEMENTO BLANCO</t>
  </si>
  <si>
    <t>Bien 75</t>
  </si>
  <si>
    <t>ACOPLE SANITARIO PLÁSTICO 1/2"</t>
  </si>
  <si>
    <t>Bien 76</t>
  </si>
  <si>
    <t>CINTA TEFLÓN 1/2" x 10 m</t>
  </si>
  <si>
    <t>Bien 77</t>
  </si>
  <si>
    <t>KIT GRIFERÍA SANITARIO ONE PIECE</t>
  </si>
  <si>
    <t>Bien 78</t>
  </si>
  <si>
    <t xml:space="preserve"> MUEBLE ALUVIA ELEVADO 60X45 CM MILAN CON LAVAMANOS CORONA</t>
  </si>
  <si>
    <t>Bien 79</t>
  </si>
  <si>
    <t>GRIFERÍA LAVAMANOS TEMPORIZADOR DIAGONAL PUSH</t>
  </si>
  <si>
    <t>Bien 80</t>
  </si>
  <si>
    <t>ACOPLEMANGUERA PLÁSTICO 1/2"</t>
  </si>
  <si>
    <t>Bien 81</t>
  </si>
  <si>
    <t>Bien 82</t>
  </si>
  <si>
    <t>PUERTA EN VIDRIO TEMPLADO DE 10 MM</t>
  </si>
  <si>
    <t>Bien 83</t>
  </si>
  <si>
    <t xml:space="preserve">PELÍCULA DE SAMBLASTING PARA  VIDRIO DE 4 micras </t>
  </si>
  <si>
    <t>Bien 84</t>
  </si>
  <si>
    <t>CHAZO CON TORNILLO 12-14 x 2"</t>
  </si>
  <si>
    <t>Bien 85</t>
  </si>
  <si>
    <t>SIKAFLEX 1A (Sellador elástico de Poliuretano) x 300 cm³</t>
  </si>
  <si>
    <t>Bien 86</t>
  </si>
  <si>
    <t>Bien 87</t>
  </si>
  <si>
    <t>Bien 88</t>
  </si>
  <si>
    <t>CERRADURA  DE INCRUSTRAR DE TRES BULONES</t>
  </si>
  <si>
    <t>Bien 89</t>
  </si>
  <si>
    <t>CERRADURA INCRUSTAR 4 BULONES ROSETA BARI</t>
  </si>
  <si>
    <t>Bien 90</t>
  </si>
  <si>
    <t>Bien 91</t>
  </si>
  <si>
    <t>BLOQUE No. 5 ESTANDAR 30x20x12 cm</t>
  </si>
  <si>
    <t>Bien 92</t>
  </si>
  <si>
    <t>Bien 93</t>
  </si>
  <si>
    <t>LÁMINA GALVANIZADA Cal. 26</t>
  </si>
  <si>
    <t>Bien 94</t>
  </si>
  <si>
    <t>PUNTILLA 1 1/2" a 3"</t>
  </si>
  <si>
    <t>Bien 95</t>
  </si>
  <si>
    <t>MORTERO 1:3 (Impermeabilizado)</t>
  </si>
  <si>
    <t>Bien 96</t>
  </si>
  <si>
    <t>Bien 97</t>
  </si>
  <si>
    <t>PINTURA ANTICORROSIVA PREMIUM</t>
  </si>
  <si>
    <t>Bien 98</t>
  </si>
  <si>
    <t>VIGA IPE 200MM X 6M A572/G50</t>
  </si>
  <si>
    <t>Bien 99</t>
  </si>
  <si>
    <t>TUBO RECTANGULAR 50 X 25 X 1.1MM C18 X 6M</t>
  </si>
  <si>
    <t>Bien 100</t>
  </si>
  <si>
    <t>LAMINA ALVEOLAR 6 MM 5.90X2.10 M BRONCE</t>
  </si>
  <si>
    <t>Bien 101</t>
  </si>
  <si>
    <t>SOLDADURA ELÉCTRICA</t>
  </si>
  <si>
    <t>Bien 102</t>
  </si>
  <si>
    <t>GUANTES DE CARNAZA</t>
  </si>
  <si>
    <t>Bien 103</t>
  </si>
  <si>
    <t>Bien 104</t>
  </si>
  <si>
    <t xml:space="preserve">PINTURA ANTICORROSIVA </t>
  </si>
  <si>
    <t>Bien 105</t>
  </si>
  <si>
    <t>Bien 106</t>
  </si>
  <si>
    <t>Bien 107</t>
  </si>
  <si>
    <t>SEPAROL N (Desformaleteante para fácil desencofre de concr</t>
  </si>
  <si>
    <t>Bien 108</t>
  </si>
  <si>
    <t>CONCRETO 20.7 Mpa (3,000 psi)</t>
  </si>
  <si>
    <t>Bien 109</t>
  </si>
  <si>
    <t>Bien 110</t>
  </si>
  <si>
    <t>Bien 111</t>
  </si>
  <si>
    <t>Bien 112</t>
  </si>
  <si>
    <t>ACERO Fy= 420 MPa</t>
  </si>
  <si>
    <t>Bien 113</t>
  </si>
  <si>
    <t>ALAMBRE NEGRO #18</t>
  </si>
  <si>
    <t>Bien 114</t>
  </si>
  <si>
    <t>Bien 115</t>
  </si>
  <si>
    <t>Bien 116</t>
  </si>
  <si>
    <t>Bien 117</t>
  </si>
  <si>
    <t>Bien 118</t>
  </si>
  <si>
    <t>Bien 119</t>
  </si>
  <si>
    <t>Bien 120</t>
  </si>
  <si>
    <t>Bien 121</t>
  </si>
  <si>
    <t>Bien 122</t>
  </si>
  <si>
    <t>LISTÓN 2" x 4"</t>
  </si>
  <si>
    <t>Bien 123</t>
  </si>
  <si>
    <t>LISTÓN 1" x 2"</t>
  </si>
  <si>
    <t>Bien 124</t>
  </si>
  <si>
    <t>Bien 125</t>
  </si>
  <si>
    <t>GALON</t>
  </si>
  <si>
    <t>Bien 126</t>
  </si>
  <si>
    <t>Bien 127</t>
  </si>
  <si>
    <t>CINTA DE SEÑALIZACIÓN a=7 cm</t>
  </si>
  <si>
    <t>MTR</t>
  </si>
  <si>
    <t>Bien 128</t>
  </si>
  <si>
    <t>POSTE DE SEÑALIZACIÓN EN MADERA PINTADO + MUERTO EN CONCRE</t>
  </si>
  <si>
    <t>Bien 129</t>
  </si>
  <si>
    <t>RECEBO COMÚN</t>
  </si>
  <si>
    <t>Bien 130</t>
  </si>
  <si>
    <t>Bien 131</t>
  </si>
  <si>
    <t>GASOLINA</t>
  </si>
  <si>
    <t>Bien 132</t>
  </si>
  <si>
    <t>Bien 133</t>
  </si>
  <si>
    <t>Bien 134</t>
  </si>
  <si>
    <t>Bien 135</t>
  </si>
  <si>
    <t>TUBERIA CERRAMIENTO GALVANIZADO 3"</t>
  </si>
  <si>
    <t>Bien 136</t>
  </si>
  <si>
    <t>Bien 137</t>
  </si>
  <si>
    <t>Bien 138</t>
  </si>
  <si>
    <t>Bien 139</t>
  </si>
  <si>
    <t>PINTURA ANTICORROSIVA WASH PRIMER</t>
  </si>
  <si>
    <t>Bien 140</t>
  </si>
  <si>
    <t>Bien 141</t>
  </si>
  <si>
    <t>Bien 142</t>
  </si>
  <si>
    <t>Bien 143</t>
  </si>
  <si>
    <t>Bien 144</t>
  </si>
  <si>
    <t>Bien 145</t>
  </si>
  <si>
    <t>Bien 146</t>
  </si>
  <si>
    <t>Bien 147</t>
  </si>
  <si>
    <t>BISGRAS BUJE  PIVOTADAS</t>
  </si>
  <si>
    <t>Bien 148</t>
  </si>
  <si>
    <t xml:space="preserve">Luminaria de emergencia autonomia 90 min </t>
  </si>
  <si>
    <t>Bien 149</t>
  </si>
  <si>
    <t>Cable encauchetado 3x18 HF FR LS</t>
  </si>
  <si>
    <t>Bien 150</t>
  </si>
  <si>
    <t>Clavija con polo a tierra</t>
  </si>
  <si>
    <t>Bien 151</t>
  </si>
  <si>
    <t>Tubo EMT 3/4"</t>
  </si>
  <si>
    <t>Bien 152</t>
  </si>
  <si>
    <t xml:space="preserve">Cable CU LIBRE DE HALÓGENOS 12AWG </t>
  </si>
  <si>
    <t>Bien 153</t>
  </si>
  <si>
    <t>Toma doble con polo a tierra</t>
  </si>
  <si>
    <t>Bien 154</t>
  </si>
  <si>
    <t xml:space="preserve">Caja 5800 Aluminio findido </t>
  </si>
  <si>
    <t>Bien 155</t>
  </si>
  <si>
    <t>Terminales EMT 3/4"</t>
  </si>
  <si>
    <t>Bien 156</t>
  </si>
  <si>
    <t>Uniones EMT 3/4"</t>
  </si>
  <si>
    <t>Bien 157</t>
  </si>
  <si>
    <t xml:space="preserve">Elementos de fijacion </t>
  </si>
  <si>
    <t>Bien 158</t>
  </si>
  <si>
    <t xml:space="preserve">CONECT. RESORTE ROJO/AMARILLO 18-12AWG </t>
  </si>
  <si>
    <t>Bien 159</t>
  </si>
  <si>
    <t>Tubo EMT  3/4"</t>
  </si>
  <si>
    <t>Bien 160</t>
  </si>
  <si>
    <t>Bien 161</t>
  </si>
  <si>
    <t>Interruptor DOBLE</t>
  </si>
  <si>
    <t>Bien 162</t>
  </si>
  <si>
    <t>Bien 163</t>
  </si>
  <si>
    <t>Bien 164</t>
  </si>
  <si>
    <t>Bien 165</t>
  </si>
  <si>
    <t>Elementos de fijacion abrasadeta doble ala</t>
  </si>
  <si>
    <t>Bien 166</t>
  </si>
  <si>
    <t>Bien 167</t>
  </si>
  <si>
    <t>Bien 168</t>
  </si>
  <si>
    <t>Toma doble polo a tierra</t>
  </si>
  <si>
    <t>Bien 169</t>
  </si>
  <si>
    <t>Bien 170</t>
  </si>
  <si>
    <t>Bien 171</t>
  </si>
  <si>
    <t>Bien 172</t>
  </si>
  <si>
    <t>Bien 173</t>
  </si>
  <si>
    <t>conector de resorte 3m</t>
  </si>
  <si>
    <t>Bien 174</t>
  </si>
  <si>
    <t>Tablero BIFASICO sin ESPACIO 18 CIRCUITOS</t>
  </si>
  <si>
    <t>Bien 175</t>
  </si>
  <si>
    <t xml:space="preserve">BREAKER DE 1X20A </t>
  </si>
  <si>
    <t>Bien 176</t>
  </si>
  <si>
    <t>BREAKER DE 2X40A</t>
  </si>
  <si>
    <t>Bien 177</t>
  </si>
  <si>
    <t>ELEMENTOS DE SUJESIÓN</t>
  </si>
  <si>
    <t>Bien 178</t>
  </si>
  <si>
    <t>MARQUILLAS</t>
  </si>
  <si>
    <t>Bien 179</t>
  </si>
  <si>
    <t>AMARRES PLASTICOS DE 20CM PAQUETE</t>
  </si>
  <si>
    <t>Bien 180</t>
  </si>
  <si>
    <t xml:space="preserve">CINTA AISLANTE </t>
  </si>
  <si>
    <t>ROLLO</t>
  </si>
  <si>
    <t>Bien 181</t>
  </si>
  <si>
    <t>Bien 182</t>
  </si>
  <si>
    <t>Bien 183</t>
  </si>
  <si>
    <t>Interruptor sencillo</t>
  </si>
  <si>
    <t>Bien 184</t>
  </si>
  <si>
    <t xml:space="preserve">Caja 2400 Aluminio findido </t>
  </si>
  <si>
    <t>Bien 185</t>
  </si>
  <si>
    <t>Bien 186</t>
  </si>
  <si>
    <t>Bien 187</t>
  </si>
  <si>
    <t>Bien 188</t>
  </si>
  <si>
    <t>Luminaria 60x60 LED 40w 120v</t>
  </si>
  <si>
    <t>Bien 189</t>
  </si>
  <si>
    <t>Bien 190</t>
  </si>
  <si>
    <t>varilla de cobre 2,4x5/8"</t>
  </si>
  <si>
    <t>Bien 191</t>
  </si>
  <si>
    <t>CONECTOR</t>
  </si>
  <si>
    <t>Bien 192</t>
  </si>
  <si>
    <t>CABLE DE COBRE 6 DESNUDO</t>
  </si>
  <si>
    <t>Bien 193</t>
  </si>
  <si>
    <t>CAJA 0,3X0,3M PARA INSPECCIÓN PREFABRICADA</t>
  </si>
  <si>
    <t>Bien 194</t>
  </si>
  <si>
    <t>SUELO ARTIFICIAL 30 KG POR VARILLA</t>
  </si>
  <si>
    <t>BULTO</t>
  </si>
  <si>
    <t>Bien 195</t>
  </si>
  <si>
    <t>PANEL LED REDONDO 18W SYLVANIA</t>
  </si>
  <si>
    <t>Bien 196</t>
  </si>
  <si>
    <t>Elementos de sujeción</t>
  </si>
  <si>
    <t>Bien 197</t>
  </si>
  <si>
    <t xml:space="preserve">Cable CU LIBRE DE HALÓGENOS 10AWG </t>
  </si>
  <si>
    <t>Bien 198</t>
  </si>
  <si>
    <t>Bien 199</t>
  </si>
  <si>
    <t>Bien 200</t>
  </si>
  <si>
    <t xml:space="preserve">Tubo EMT de 1" </t>
  </si>
  <si>
    <t>Bien 201</t>
  </si>
  <si>
    <t>TERMINAL EMT DE 1"</t>
  </si>
  <si>
    <t>Bien 202</t>
  </si>
  <si>
    <t>Curva EMT de 1"</t>
  </si>
  <si>
    <t>Bien 203</t>
  </si>
  <si>
    <t>UNION EMT DE 1"</t>
  </si>
  <si>
    <t>Bien 204</t>
  </si>
  <si>
    <t>Sensor Odc0S-I1W Infrarrojo Montaje En Techo</t>
  </si>
  <si>
    <t>Bien 205</t>
  </si>
  <si>
    <t>Tubo emte 3/4"</t>
  </si>
  <si>
    <t>Bien 206</t>
  </si>
  <si>
    <t>Bien 207</t>
  </si>
  <si>
    <t>Bien 208</t>
  </si>
  <si>
    <t>Bien 209</t>
  </si>
  <si>
    <t>toma gfci</t>
  </si>
  <si>
    <t>Bien 210</t>
  </si>
  <si>
    <t>Bien 211</t>
  </si>
  <si>
    <t>Bien 212</t>
  </si>
  <si>
    <t>Bien 213</t>
  </si>
  <si>
    <t>Bien 214</t>
  </si>
  <si>
    <t>Bien 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</si>
</sst>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_-* #,##0.00_-;\-* #,##0.00_-;_-* &quot;-&quot;_-;_-@"/>
    <numFmt numFmtId="167" formatCode="_-&quot;$&quot;\ * #,##0.00_-;\-&quot;$&quot;\ * #,##0.00_-;_-&quot;$&quot;\ * &quot;-&quot;_-;_-@"/>
    <numFmt numFmtId="168" formatCode="_-&quot;$&quot;* #,##0.00_-;\-&quot;$&quot;* #,##0.00_-;_-&quot;$&quot;* &quot;-&quot;??_-;_-@"/>
    <numFmt numFmtId="169" formatCode="_-&quot;$&quot;\ * #,##0.00_-;\-&quot;$&quot;\ * #,##0.00_-;_-&quot;$&quot;\ * &quot;-&quot;??_-;_-@"/>
    <numFmt numFmtId="170" formatCode="0.0"/>
    <numFmt numFmtId="171" formatCode="_-* #,##0.0_-;\-* #,##0.0_-;_-* &quot;-&quot;??_-;_-@_-"/>
    <numFmt numFmtId="172" formatCode="_-[$$-409]* #,##0.00_ ;_-[$$-409]* \-#,##0.00\ ;_-[$$-409]* &quot;-&quot;??_ ;_-@_ "/>
    <numFmt numFmtId="173" formatCode="_(* #,##0.00_);_(* \(#,##0.00\);_(* &quot;-&quot;??_);_(@_)"/>
  </numFmts>
  <fonts count="29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sz val="12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theme="0" tint="-0.249977111117893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11"/>
      <color theme="0" tint="-0.249977111117893"/>
      <name val="Aptos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 tint="-4.9989318521683403E-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80808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80808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808080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1">
    <xf numFmtId="0" fontId="0" fillId="0" borderId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7" fillId="0" borderId="0"/>
    <xf numFmtId="0" fontId="10" fillId="0" borderId="0"/>
    <xf numFmtId="9" fontId="16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8" fillId="0" borderId="0"/>
  </cellStyleXfs>
  <cellXfs count="354">
    <xf numFmtId="0" fontId="0" fillId="0" borderId="0" xfId="0"/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2" fillId="0" borderId="1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47" xfId="0" applyFont="1" applyBorder="1" applyAlignment="1">
      <alignment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2" borderId="0" xfId="0" applyFill="1"/>
    <xf numFmtId="0" fontId="10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/>
    </xf>
    <xf numFmtId="165" fontId="10" fillId="6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5" fontId="10" fillId="0" borderId="1" xfId="2" applyFont="1" applyBorder="1" applyAlignment="1">
      <alignment vertical="center"/>
    </xf>
    <xf numFmtId="0" fontId="0" fillId="0" borderId="1" xfId="0" applyBorder="1"/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71" fontId="9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10" fillId="0" borderId="0" xfId="0" applyFont="1"/>
    <xf numFmtId="0" fontId="12" fillId="0" borderId="1" xfId="0" applyFont="1" applyBorder="1" applyAlignment="1">
      <alignment horizontal="left" vertical="center" wrapText="1"/>
    </xf>
    <xf numFmtId="165" fontId="12" fillId="0" borderId="1" xfId="2" applyFont="1" applyBorder="1" applyAlignment="1">
      <alignment vertical="center"/>
    </xf>
    <xf numFmtId="0" fontId="10" fillId="0" borderId="1" xfId="0" applyFont="1" applyBorder="1"/>
    <xf numFmtId="165" fontId="10" fillId="0" borderId="1" xfId="2" applyFont="1" applyBorder="1"/>
    <xf numFmtId="0" fontId="0" fillId="0" borderId="1" xfId="0" applyBorder="1" applyAlignment="1">
      <alignment vertical="top" wrapText="1"/>
    </xf>
    <xf numFmtId="2" fontId="10" fillId="6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0" fillId="7" borderId="1" xfId="0" applyFill="1" applyBorder="1"/>
    <xf numFmtId="0" fontId="10" fillId="7" borderId="1" xfId="0" applyFont="1" applyFill="1" applyBorder="1" applyAlignment="1">
      <alignment horizontal="center" vertical="center"/>
    </xf>
    <xf numFmtId="2" fontId="10" fillId="7" borderId="1" xfId="0" applyNumberFormat="1" applyFont="1" applyFill="1" applyBorder="1" applyAlignment="1">
      <alignment horizontal="center" vertical="center"/>
    </xf>
    <xf numFmtId="165" fontId="10" fillId="7" borderId="1" xfId="2" applyFont="1" applyFill="1" applyBorder="1" applyAlignment="1">
      <alignment vertical="center"/>
    </xf>
    <xf numFmtId="165" fontId="10" fillId="7" borderId="1" xfId="2" applyFont="1" applyFill="1" applyBorder="1" applyAlignment="1">
      <alignment horizontal="center" vertical="center"/>
    </xf>
    <xf numFmtId="0" fontId="0" fillId="2" borderId="0" xfId="0" applyFill="1" applyAlignment="1">
      <alignment vertical="top"/>
    </xf>
    <xf numFmtId="172" fontId="0" fillId="0" borderId="0" xfId="0" applyNumberFormat="1"/>
    <xf numFmtId="0" fontId="0" fillId="2" borderId="0" xfId="0" applyFill="1" applyAlignment="1">
      <alignment horizontal="left" vertical="top"/>
    </xf>
    <xf numFmtId="0" fontId="18" fillId="0" borderId="0" xfId="0" applyFont="1" applyAlignment="1" applyProtection="1">
      <alignment horizontal="left" vertical="top"/>
      <protection locked="0"/>
    </xf>
    <xf numFmtId="0" fontId="18" fillId="0" borderId="0" xfId="0" applyFont="1" applyAlignment="1">
      <alignment horizontal="left" vertical="top"/>
    </xf>
    <xf numFmtId="0" fontId="18" fillId="0" borderId="0" xfId="0" applyFont="1" applyAlignment="1" applyProtection="1">
      <alignment horizontal="left" vertical="top" wrapText="1"/>
      <protection locked="0"/>
    </xf>
    <xf numFmtId="0" fontId="18" fillId="0" borderId="0" xfId="0" applyFont="1" applyAlignment="1" applyProtection="1">
      <alignment vertical="top" wrapText="1"/>
      <protection locked="0"/>
    </xf>
    <xf numFmtId="0" fontId="19" fillId="0" borderId="0" xfId="0" applyFont="1" applyAlignment="1" applyProtection="1">
      <alignment vertical="top"/>
      <protection locked="0"/>
    </xf>
    <xf numFmtId="0" fontId="18" fillId="0" borderId="0" xfId="0" applyFont="1" applyAlignment="1" applyProtection="1">
      <alignment vertical="top"/>
      <protection locked="0"/>
    </xf>
    <xf numFmtId="0" fontId="18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9" fillId="0" borderId="0" xfId="0" applyFont="1" applyAlignment="1" applyProtection="1">
      <alignment horizontal="left" vertical="top"/>
      <protection locked="0"/>
    </xf>
    <xf numFmtId="0" fontId="20" fillId="0" borderId="0" xfId="0" applyFont="1" applyAlignment="1" applyProtection="1">
      <alignment vertical="top" wrapText="1"/>
      <protection locked="0"/>
    </xf>
    <xf numFmtId="0" fontId="21" fillId="0" borderId="0" xfId="0" applyFont="1" applyAlignment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right" vertical="center" shrinkToFit="1"/>
    </xf>
    <xf numFmtId="167" fontId="24" fillId="2" borderId="1" xfId="0" applyNumberFormat="1" applyFont="1" applyFill="1" applyBorder="1" applyAlignment="1">
      <alignment horizontal="right" vertical="center" shrinkToFit="1"/>
    </xf>
    <xf numFmtId="0" fontId="24" fillId="2" borderId="2" xfId="0" applyFont="1" applyFill="1" applyBorder="1" applyAlignment="1">
      <alignment horizontal="center" vertical="center" wrapText="1"/>
    </xf>
    <xf numFmtId="167" fontId="24" fillId="2" borderId="2" xfId="0" applyNumberFormat="1" applyFont="1" applyFill="1" applyBorder="1" applyAlignment="1">
      <alignment horizontal="right" vertical="center" shrinkToFit="1"/>
    </xf>
    <xf numFmtId="0" fontId="24" fillId="0" borderId="2" xfId="0" applyFont="1" applyBorder="1" applyAlignment="1">
      <alignment horizontal="center" vertical="center" wrapText="1"/>
    </xf>
    <xf numFmtId="167" fontId="24" fillId="2" borderId="1" xfId="0" applyNumberFormat="1" applyFont="1" applyFill="1" applyBorder="1" applyAlignment="1">
      <alignment horizontal="center" vertical="center" shrinkToFit="1"/>
    </xf>
    <xf numFmtId="166" fontId="13" fillId="2" borderId="1" xfId="0" applyNumberFormat="1" applyFont="1" applyFill="1" applyBorder="1" applyAlignment="1">
      <alignment horizontal="center" vertical="center" shrinkToFit="1"/>
    </xf>
    <xf numFmtId="0" fontId="18" fillId="0" borderId="0" xfId="0" applyFont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4" fillId="2" borderId="0" xfId="0" applyFont="1" applyFill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 shrinkToFit="1"/>
    </xf>
    <xf numFmtId="167" fontId="24" fillId="0" borderId="1" xfId="0" applyNumberFormat="1" applyFont="1" applyBorder="1" applyAlignment="1">
      <alignment horizontal="right" vertical="center" shrinkToFit="1"/>
    </xf>
    <xf numFmtId="0" fontId="18" fillId="0" borderId="0" xfId="0" applyFont="1" applyAlignment="1" applyProtection="1">
      <alignment horizontal="left" vertical="center" wrapText="1"/>
      <protection locked="0"/>
    </xf>
    <xf numFmtId="164" fontId="0" fillId="0" borderId="0" xfId="0" applyNumberFormat="1"/>
    <xf numFmtId="170" fontId="0" fillId="0" borderId="0" xfId="0" applyNumberFormat="1"/>
    <xf numFmtId="10" fontId="0" fillId="0" borderId="0" xfId="0" applyNumberFormat="1"/>
    <xf numFmtId="0" fontId="13" fillId="0" borderId="73" xfId="0" applyFont="1" applyBorder="1"/>
    <xf numFmtId="167" fontId="11" fillId="0" borderId="73" xfId="0" applyNumberFormat="1" applyFont="1" applyBorder="1" applyAlignment="1">
      <alignment horizontal="center" vertical="center"/>
    </xf>
    <xf numFmtId="167" fontId="13" fillId="0" borderId="73" xfId="0" applyNumberFormat="1" applyFont="1" applyBorder="1"/>
    <xf numFmtId="167" fontId="24" fillId="2" borderId="2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11" fillId="0" borderId="94" xfId="0" applyFont="1" applyBorder="1" applyAlignment="1">
      <alignment vertical="center"/>
    </xf>
    <xf numFmtId="0" fontId="18" fillId="0" borderId="10" xfId="0" applyFont="1" applyBorder="1" applyAlignment="1" applyProtection="1">
      <alignment horizontal="left" vertical="top"/>
      <protection locked="0"/>
    </xf>
    <xf numFmtId="0" fontId="11" fillId="12" borderId="68" xfId="0" applyFont="1" applyFill="1" applyBorder="1" applyAlignment="1">
      <alignment horizontal="center" vertical="center" wrapText="1"/>
    </xf>
    <xf numFmtId="0" fontId="25" fillId="12" borderId="53" xfId="0" applyFont="1" applyFill="1" applyBorder="1" applyAlignment="1">
      <alignment horizontal="center" vertical="center" wrapText="1"/>
    </xf>
    <xf numFmtId="0" fontId="11" fillId="12" borderId="53" xfId="0" applyFont="1" applyFill="1" applyBorder="1" applyAlignment="1">
      <alignment horizontal="center" vertical="center" wrapText="1"/>
    </xf>
    <xf numFmtId="49" fontId="18" fillId="0" borderId="0" xfId="0" applyNumberFormat="1" applyFont="1" applyAlignment="1" applyProtection="1">
      <alignment horizontal="center" vertical="top" wrapText="1"/>
      <protection locked="0"/>
    </xf>
    <xf numFmtId="49" fontId="11" fillId="10" borderId="55" xfId="0" applyNumberFormat="1" applyFont="1" applyFill="1" applyBorder="1" applyAlignment="1">
      <alignment horizontal="center" vertical="center" shrinkToFit="1"/>
    </xf>
    <xf numFmtId="49" fontId="24" fillId="2" borderId="1" xfId="0" applyNumberFormat="1" applyFont="1" applyFill="1" applyBorder="1" applyAlignment="1">
      <alignment horizontal="center" vertical="center" shrinkToFit="1"/>
    </xf>
    <xf numFmtId="49" fontId="11" fillId="8" borderId="1" xfId="0" applyNumberFormat="1" applyFont="1" applyFill="1" applyBorder="1" applyAlignment="1">
      <alignment horizontal="center" vertical="center" shrinkToFit="1"/>
    </xf>
    <xf numFmtId="49" fontId="24" fillId="0" borderId="1" xfId="0" applyNumberFormat="1" applyFont="1" applyBorder="1" applyAlignment="1">
      <alignment horizontal="center" vertical="center" shrinkToFit="1"/>
    </xf>
    <xf numFmtId="49" fontId="11" fillId="0" borderId="93" xfId="0" applyNumberFormat="1" applyFont="1" applyBorder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49" fontId="24" fillId="2" borderId="12" xfId="0" applyNumberFormat="1" applyFont="1" applyFill="1" applyBorder="1" applyAlignment="1">
      <alignment horizontal="center" vertical="center"/>
    </xf>
    <xf numFmtId="49" fontId="24" fillId="2" borderId="14" xfId="0" applyNumberFormat="1" applyFont="1" applyFill="1" applyBorder="1" applyAlignment="1">
      <alignment horizontal="center" vertical="center" shrinkToFit="1"/>
    </xf>
    <xf numFmtId="49" fontId="0" fillId="2" borderId="0" xfId="0" applyNumberFormat="1" applyFill="1"/>
    <xf numFmtId="49" fontId="15" fillId="0" borderId="0" xfId="0" applyNumberFormat="1" applyFont="1" applyAlignment="1" applyProtection="1">
      <alignment horizontal="left" vertical="top"/>
      <protection locked="0"/>
    </xf>
    <xf numFmtId="49" fontId="15" fillId="0" borderId="0" xfId="0" applyNumberFormat="1" applyFont="1" applyAlignment="1" applyProtection="1">
      <alignment horizontal="center" vertical="top"/>
      <protection locked="0"/>
    </xf>
    <xf numFmtId="49" fontId="15" fillId="0" borderId="10" xfId="0" applyNumberFormat="1" applyFont="1" applyBorder="1" applyAlignment="1" applyProtection="1">
      <alignment horizontal="center" vertical="top"/>
      <protection locked="0"/>
    </xf>
    <xf numFmtId="49" fontId="18" fillId="0" borderId="0" xfId="0" applyNumberFormat="1" applyFont="1" applyAlignment="1" applyProtection="1">
      <alignment horizontal="center" vertical="top"/>
      <protection locked="0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168" fontId="24" fillId="2" borderId="57" xfId="0" applyNumberFormat="1" applyFont="1" applyFill="1" applyBorder="1" applyAlignment="1">
      <alignment horizontal="right" vertical="center" shrinkToFit="1"/>
    </xf>
    <xf numFmtId="0" fontId="24" fillId="2" borderId="2" xfId="0" applyFont="1" applyFill="1" applyBorder="1" applyAlignment="1">
      <alignment horizontal="left" vertical="center" wrapText="1"/>
    </xf>
    <xf numFmtId="0" fontId="24" fillId="2" borderId="4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168" fontId="24" fillId="2" borderId="1" xfId="0" applyNumberFormat="1" applyFont="1" applyFill="1" applyBorder="1" applyAlignment="1">
      <alignment horizontal="right" vertical="center" shrinkToFit="1"/>
    </xf>
    <xf numFmtId="168" fontId="24" fillId="2" borderId="44" xfId="0" applyNumberFormat="1" applyFont="1" applyFill="1" applyBorder="1" applyAlignment="1">
      <alignment horizontal="right" vertical="center" shrinkToFit="1"/>
    </xf>
    <xf numFmtId="168" fontId="11" fillId="8" borderId="2" xfId="0" applyNumberFormat="1" applyFont="1" applyFill="1" applyBorder="1" applyAlignment="1">
      <alignment horizontal="right" vertical="center" shrinkToFit="1"/>
    </xf>
    <xf numFmtId="168" fontId="11" fillId="8" borderId="21" xfId="0" applyNumberFormat="1" applyFont="1" applyFill="1" applyBorder="1" applyAlignment="1">
      <alignment horizontal="right" vertical="center" shrinkToFit="1"/>
    </xf>
    <xf numFmtId="168" fontId="24" fillId="2" borderId="69" xfId="0" applyNumberFormat="1" applyFont="1" applyFill="1" applyBorder="1" applyAlignment="1">
      <alignment horizontal="right" vertical="center" shrinkToFit="1"/>
    </xf>
    <xf numFmtId="168" fontId="24" fillId="2" borderId="70" xfId="0" applyNumberFormat="1" applyFont="1" applyFill="1" applyBorder="1" applyAlignment="1">
      <alignment horizontal="right" vertical="center" shrinkToFit="1"/>
    </xf>
    <xf numFmtId="168" fontId="24" fillId="0" borderId="57" xfId="0" applyNumberFormat="1" applyFont="1" applyBorder="1" applyAlignment="1">
      <alignment horizontal="right" vertical="center" shrinkToFi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172" fontId="11" fillId="8" borderId="2" xfId="0" applyNumberFormat="1" applyFont="1" applyFill="1" applyBorder="1" applyAlignment="1">
      <alignment horizontal="right" vertical="center" shrinkToFit="1"/>
    </xf>
    <xf numFmtId="172" fontId="11" fillId="8" borderId="21" xfId="0" applyNumberFormat="1" applyFont="1" applyFill="1" applyBorder="1" applyAlignment="1">
      <alignment horizontal="right" vertical="center" shrinkToFit="1"/>
    </xf>
    <xf numFmtId="0" fontId="25" fillId="8" borderId="2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horizontal="center" vertical="center" wrapText="1"/>
    </xf>
    <xf numFmtId="0" fontId="25" fillId="8" borderId="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5" fillId="5" borderId="97" xfId="30" applyFont="1" applyFill="1" applyBorder="1" applyAlignment="1">
      <alignment horizontal="center" vertical="center" wrapText="1"/>
    </xf>
    <xf numFmtId="0" fontId="15" fillId="5" borderId="98" xfId="30" applyFont="1" applyFill="1" applyBorder="1" applyAlignment="1">
      <alignment horizontal="center" vertical="center" wrapText="1"/>
    </xf>
    <xf numFmtId="0" fontId="15" fillId="5" borderId="99" xfId="30" applyFont="1" applyFill="1" applyBorder="1" applyAlignment="1">
      <alignment horizontal="center" vertical="center" wrapText="1"/>
    </xf>
    <xf numFmtId="0" fontId="15" fillId="5" borderId="64" xfId="30" applyFont="1" applyFill="1" applyBorder="1" applyAlignment="1">
      <alignment horizontal="center" vertical="center" wrapText="1"/>
    </xf>
    <xf numFmtId="0" fontId="15" fillId="5" borderId="71" xfId="30" applyFont="1" applyFill="1" applyBorder="1" applyAlignment="1">
      <alignment horizontal="center" vertical="center" wrapText="1"/>
    </xf>
    <xf numFmtId="0" fontId="15" fillId="5" borderId="65" xfId="30" applyFont="1" applyFill="1" applyBorder="1" applyAlignment="1">
      <alignment horizontal="center" vertical="center" wrapText="1"/>
    </xf>
    <xf numFmtId="0" fontId="28" fillId="0" borderId="82" xfId="0" applyFont="1" applyBorder="1" applyAlignment="1">
      <alignment horizontal="center"/>
    </xf>
    <xf numFmtId="0" fontId="18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49" fontId="11" fillId="12" borderId="57" xfId="0" applyNumberFormat="1" applyFont="1" applyFill="1" applyBorder="1" applyAlignment="1">
      <alignment horizontal="center" vertical="center" wrapText="1"/>
    </xf>
    <xf numFmtId="49" fontId="13" fillId="12" borderId="57" xfId="0" applyNumberFormat="1" applyFont="1" applyFill="1" applyBorder="1" applyAlignment="1">
      <alignment horizontal="center"/>
    </xf>
    <xf numFmtId="0" fontId="11" fillId="12" borderId="52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 wrapText="1"/>
    </xf>
    <xf numFmtId="0" fontId="13" fillId="12" borderId="50" xfId="0" applyFont="1" applyFill="1" applyBorder="1" applyAlignment="1">
      <alignment vertical="center"/>
    </xf>
    <xf numFmtId="0" fontId="11" fillId="12" borderId="49" xfId="0" applyFont="1" applyFill="1" applyBorder="1" applyAlignment="1">
      <alignment horizontal="center" vertical="center" wrapText="1"/>
    </xf>
    <xf numFmtId="0" fontId="13" fillId="12" borderId="54" xfId="0" applyFont="1" applyFill="1" applyBorder="1" applyAlignment="1">
      <alignment vertical="center"/>
    </xf>
    <xf numFmtId="168" fontId="24" fillId="2" borderId="2" xfId="0" applyNumberFormat="1" applyFont="1" applyFill="1" applyBorder="1" applyAlignment="1">
      <alignment horizontal="right" vertical="center" shrinkToFit="1"/>
    </xf>
    <xf numFmtId="168" fontId="24" fillId="2" borderId="21" xfId="0" applyNumberFormat="1" applyFont="1" applyFill="1" applyBorder="1" applyAlignment="1">
      <alignment horizontal="right" vertical="center" shrinkToFit="1"/>
    </xf>
    <xf numFmtId="0" fontId="25" fillId="2" borderId="9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164" fontId="25" fillId="2" borderId="2" xfId="0" applyNumberFormat="1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168" fontId="11" fillId="10" borderId="49" xfId="0" applyNumberFormat="1" applyFont="1" applyFill="1" applyBorder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6" fillId="2" borderId="2" xfId="0" applyFont="1" applyFill="1" applyBorder="1" applyAlignment="1">
      <alignment horizontal="left" vertical="center" wrapText="1"/>
    </xf>
    <xf numFmtId="168" fontId="11" fillId="8" borderId="9" xfId="0" applyNumberFormat="1" applyFont="1" applyFill="1" applyBorder="1" applyAlignment="1">
      <alignment horizontal="right" vertical="center" shrinkToFit="1"/>
    </xf>
    <xf numFmtId="168" fontId="11" fillId="8" borderId="16" xfId="0" applyNumberFormat="1" applyFont="1" applyFill="1" applyBorder="1" applyAlignment="1">
      <alignment horizontal="right" vertical="center" shrinkToFit="1"/>
    </xf>
    <xf numFmtId="0" fontId="22" fillId="8" borderId="90" xfId="0" applyFont="1" applyFill="1" applyBorder="1" applyAlignment="1">
      <alignment horizontal="center"/>
    </xf>
    <xf numFmtId="0" fontId="22" fillId="8" borderId="91" xfId="0" applyFont="1" applyFill="1" applyBorder="1" applyAlignment="1">
      <alignment horizontal="center"/>
    </xf>
    <xf numFmtId="165" fontId="22" fillId="8" borderId="91" xfId="0" applyNumberFormat="1" applyFont="1" applyFill="1" applyBorder="1" applyAlignment="1">
      <alignment horizontal="center"/>
    </xf>
    <xf numFmtId="0" fontId="22" fillId="8" borderId="92" xfId="0" applyFont="1" applyFill="1" applyBorder="1" applyAlignment="1">
      <alignment horizontal="center"/>
    </xf>
    <xf numFmtId="0" fontId="24" fillId="2" borderId="1" xfId="0" applyFont="1" applyFill="1" applyBorder="1" applyAlignment="1">
      <alignment vertical="center" wrapText="1"/>
    </xf>
    <xf numFmtId="169" fontId="24" fillId="2" borderId="56" xfId="0" applyNumberFormat="1" applyFont="1" applyFill="1" applyBorder="1" applyAlignment="1">
      <alignment horizontal="center" vertical="center"/>
    </xf>
    <xf numFmtId="0" fontId="11" fillId="8" borderId="90" xfId="0" applyFont="1" applyFill="1" applyBorder="1" applyAlignment="1">
      <alignment horizontal="center" vertical="center"/>
    </xf>
    <xf numFmtId="0" fontId="11" fillId="8" borderId="91" xfId="0" applyFont="1" applyFill="1" applyBorder="1" applyAlignment="1">
      <alignment horizontal="center" vertical="center"/>
    </xf>
    <xf numFmtId="165" fontId="11" fillId="8" borderId="91" xfId="0" applyNumberFormat="1" applyFont="1" applyFill="1" applyBorder="1" applyAlignment="1">
      <alignment horizontal="center" vertical="center"/>
    </xf>
    <xf numFmtId="0" fontId="11" fillId="8" borderId="92" xfId="0" applyFont="1" applyFill="1" applyBorder="1" applyAlignment="1">
      <alignment horizontal="center" vertical="center"/>
    </xf>
    <xf numFmtId="168" fontId="24" fillId="2" borderId="88" xfId="0" applyNumberFormat="1" applyFont="1" applyFill="1" applyBorder="1" applyAlignment="1">
      <alignment horizontal="right" vertical="center" shrinkToFit="1"/>
    </xf>
    <xf numFmtId="169" fontId="24" fillId="2" borderId="1" xfId="0" applyNumberFormat="1" applyFont="1" applyFill="1" applyBorder="1" applyAlignment="1">
      <alignment horizontal="center" vertical="center"/>
    </xf>
    <xf numFmtId="0" fontId="22" fillId="2" borderId="6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86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172" fontId="11" fillId="8" borderId="1" xfId="0" applyNumberFormat="1" applyFont="1" applyFill="1" applyBorder="1" applyAlignment="1">
      <alignment horizontal="right" vertical="center" shrinkToFit="1"/>
    </xf>
    <xf numFmtId="172" fontId="25" fillId="8" borderId="44" xfId="0" applyNumberFormat="1" applyFont="1" applyFill="1" applyBorder="1" applyAlignment="1">
      <alignment horizontal="right"/>
    </xf>
    <xf numFmtId="9" fontId="24" fillId="2" borderId="56" xfId="17" applyFont="1" applyFill="1" applyBorder="1" applyAlignment="1">
      <alignment horizontal="center" vertical="center"/>
    </xf>
    <xf numFmtId="9" fontId="13" fillId="2" borderId="76" xfId="17" applyFont="1" applyFill="1" applyBorder="1" applyAlignment="1"/>
    <xf numFmtId="9" fontId="24" fillId="2" borderId="58" xfId="17" applyFont="1" applyFill="1" applyBorder="1" applyAlignment="1">
      <alignment horizontal="center" vertical="center"/>
    </xf>
    <xf numFmtId="9" fontId="13" fillId="2" borderId="78" xfId="17" applyFont="1" applyFill="1" applyBorder="1" applyAlignment="1"/>
    <xf numFmtId="0" fontId="22" fillId="11" borderId="64" xfId="0" applyFont="1" applyFill="1" applyBorder="1" applyAlignment="1">
      <alignment horizontal="center" vertical="center"/>
    </xf>
    <xf numFmtId="0" fontId="22" fillId="11" borderId="71" xfId="0" applyFont="1" applyFill="1" applyBorder="1" applyAlignment="1">
      <alignment horizontal="center" vertical="center"/>
    </xf>
    <xf numFmtId="0" fontId="22" fillId="11" borderId="95" xfId="0" applyFont="1" applyFill="1" applyBorder="1" applyAlignment="1">
      <alignment horizontal="center" vertical="center"/>
    </xf>
    <xf numFmtId="172" fontId="22" fillId="11" borderId="96" xfId="0" applyNumberFormat="1" applyFont="1" applyFill="1" applyBorder="1" applyAlignment="1">
      <alignment horizontal="center" vertical="center"/>
    </xf>
    <xf numFmtId="9" fontId="24" fillId="2" borderId="61" xfId="17" applyFont="1" applyFill="1" applyBorder="1" applyAlignment="1">
      <alignment horizontal="center" vertical="center"/>
    </xf>
    <xf numFmtId="9" fontId="24" fillId="2" borderId="80" xfId="17" applyFont="1" applyFill="1" applyBorder="1" applyAlignment="1">
      <alignment horizontal="center" vertical="center"/>
    </xf>
    <xf numFmtId="0" fontId="11" fillId="11" borderId="81" xfId="0" applyFont="1" applyFill="1" applyBorder="1" applyAlignment="1">
      <alignment horizontal="center" vertical="center"/>
    </xf>
    <xf numFmtId="9" fontId="11" fillId="11" borderId="84" xfId="17" applyFont="1" applyFill="1" applyBorder="1" applyAlignment="1">
      <alignment horizontal="center" vertical="center"/>
    </xf>
    <xf numFmtId="9" fontId="13" fillId="8" borderId="85" xfId="17" applyFont="1" applyFill="1" applyBorder="1" applyAlignment="1"/>
    <xf numFmtId="0" fontId="23" fillId="0" borderId="64" xfId="0" applyFont="1" applyBorder="1" applyAlignment="1">
      <alignment horizontal="left" vertical="center" wrapText="1"/>
    </xf>
    <xf numFmtId="0" fontId="23" fillId="0" borderId="71" xfId="0" applyFont="1" applyBorder="1" applyAlignment="1">
      <alignment horizontal="left" vertical="center" wrapText="1"/>
    </xf>
    <xf numFmtId="0" fontId="23" fillId="0" borderId="65" xfId="0" applyFont="1" applyBorder="1" applyAlignment="1">
      <alignment horizontal="left" vertical="center" wrapText="1"/>
    </xf>
    <xf numFmtId="0" fontId="11" fillId="2" borderId="3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10" borderId="66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67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24" fillId="2" borderId="77" xfId="0" applyFont="1" applyFill="1" applyBorder="1" applyAlignment="1">
      <alignment horizontal="center" vertical="center"/>
    </xf>
    <xf numFmtId="0" fontId="24" fillId="2" borderId="51" xfId="0" applyFont="1" applyFill="1" applyBorder="1" applyAlignment="1">
      <alignment horizontal="center" vertical="center"/>
    </xf>
    <xf numFmtId="0" fontId="24" fillId="2" borderId="52" xfId="0" applyFont="1" applyFill="1" applyBorder="1" applyAlignment="1">
      <alignment horizontal="center" vertical="center"/>
    </xf>
    <xf numFmtId="0" fontId="24" fillId="2" borderId="79" xfId="0" applyFont="1" applyFill="1" applyBorder="1" applyAlignment="1">
      <alignment horizontal="center" vertical="center"/>
    </xf>
    <xf numFmtId="0" fontId="24" fillId="2" borderId="59" xfId="0" applyFont="1" applyFill="1" applyBorder="1" applyAlignment="1">
      <alignment horizontal="center" vertical="center"/>
    </xf>
    <xf numFmtId="0" fontId="24" fillId="2" borderId="60" xfId="0" applyFont="1" applyFill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2" fontId="11" fillId="2" borderId="63" xfId="0" applyNumberFormat="1" applyFont="1" applyFill="1" applyBorder="1" applyAlignment="1">
      <alignment horizontal="center" vertical="center" shrinkToFit="1"/>
    </xf>
    <xf numFmtId="2" fontId="11" fillId="2" borderId="3" xfId="0" applyNumberFormat="1" applyFont="1" applyFill="1" applyBorder="1" applyAlignment="1">
      <alignment horizontal="center" vertical="center" shrinkToFit="1"/>
    </xf>
    <xf numFmtId="0" fontId="17" fillId="9" borderId="2" xfId="0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center" vertical="center" wrapText="1"/>
    </xf>
    <xf numFmtId="0" fontId="17" fillId="9" borderId="4" xfId="0" applyFont="1" applyFill="1" applyBorder="1" applyAlignment="1">
      <alignment horizontal="center" vertical="center" wrapText="1"/>
    </xf>
    <xf numFmtId="170" fontId="24" fillId="2" borderId="0" xfId="0" applyNumberFormat="1" applyFont="1" applyFill="1" applyAlignment="1">
      <alignment horizontal="center" vertical="center" shrinkToFit="1"/>
    </xf>
    <xf numFmtId="0" fontId="24" fillId="2" borderId="75" xfId="0" applyFont="1" applyFill="1" applyBorder="1" applyAlignment="1">
      <alignment horizontal="center" vertical="center"/>
    </xf>
    <xf numFmtId="0" fontId="24" fillId="2" borderId="72" xfId="0" applyFont="1" applyFill="1" applyBorder="1" applyAlignment="1">
      <alignment horizontal="center" vertical="center"/>
    </xf>
    <xf numFmtId="0" fontId="24" fillId="2" borderId="74" xfId="0" applyFont="1" applyFill="1" applyBorder="1" applyAlignment="1">
      <alignment horizontal="center" vertical="center"/>
    </xf>
    <xf numFmtId="168" fontId="24" fillId="2" borderId="87" xfId="0" applyNumberFormat="1" applyFont="1" applyFill="1" applyBorder="1" applyAlignment="1">
      <alignment horizontal="right" vertical="center" shrinkToFit="1"/>
    </xf>
    <xf numFmtId="168" fontId="24" fillId="2" borderId="89" xfId="0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6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4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41" xfId="0" applyFont="1" applyBorder="1" applyAlignment="1">
      <alignment horizontal="center" wrapText="1"/>
    </xf>
    <xf numFmtId="0" fontId="1" fillId="0" borderId="34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22" xfId="0" applyBorder="1" applyAlignment="1">
      <alignment horizontal="justify" vertical="center"/>
    </xf>
    <xf numFmtId="0" fontId="0" fillId="0" borderId="7" xfId="0" applyBorder="1" applyAlignment="1">
      <alignment horizontal="justify" vertical="center"/>
    </xf>
    <xf numFmtId="0" fontId="0" fillId="0" borderId="15" xfId="0" applyBorder="1" applyAlignment="1">
      <alignment horizontal="justify" vertical="center"/>
    </xf>
    <xf numFmtId="0" fontId="0" fillId="0" borderId="23" xfId="0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18" xfId="0" applyBorder="1" applyAlignment="1">
      <alignment horizontal="justify" vertical="center"/>
    </xf>
    <xf numFmtId="0" fontId="0" fillId="0" borderId="45" xfId="0" applyBorder="1" applyAlignment="1">
      <alignment horizontal="justify" vertical="center"/>
    </xf>
    <xf numFmtId="0" fontId="0" fillId="0" borderId="10" xfId="0" applyBorder="1" applyAlignment="1">
      <alignment horizontal="justify" vertical="center"/>
    </xf>
    <xf numFmtId="0" fontId="0" fillId="0" borderId="16" xfId="0" applyBorder="1" applyAlignment="1">
      <alignment horizontal="justify" vertical="center"/>
    </xf>
    <xf numFmtId="0" fontId="5" fillId="3" borderId="3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0" fillId="7" borderId="64" xfId="0" applyFill="1" applyBorder="1" applyAlignment="1">
      <alignment horizontal="center"/>
    </xf>
    <xf numFmtId="0" fontId="0" fillId="7" borderId="65" xfId="0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21" xfId="0" applyBorder="1" applyAlignment="1"/>
    <xf numFmtId="0" fontId="13" fillId="12" borderId="57" xfId="0" applyFont="1" applyFill="1" applyBorder="1" applyAlignment="1"/>
    <xf numFmtId="0" fontId="25" fillId="8" borderId="54" xfId="0" applyFont="1" applyFill="1" applyBorder="1" applyAlignment="1"/>
    <xf numFmtId="172" fontId="20" fillId="8" borderId="65" xfId="0" applyNumberFormat="1" applyFont="1" applyFill="1" applyBorder="1" applyAlignment="1"/>
    <xf numFmtId="0" fontId="13" fillId="8" borderId="82" xfId="0" applyFont="1" applyFill="1" applyBorder="1" applyAlignment="1"/>
    <xf numFmtId="0" fontId="13" fillId="8" borderId="83" xfId="0" applyFont="1" applyFill="1" applyBorder="1" applyAlignment="1"/>
    <xf numFmtId="0" fontId="13" fillId="2" borderId="44" xfId="0" applyFont="1" applyFill="1" applyBorder="1" applyAlignment="1"/>
    <xf numFmtId="0" fontId="13" fillId="2" borderId="76" xfId="0" applyFont="1" applyFill="1" applyBorder="1" applyAlignment="1"/>
  </cellXfs>
  <cellStyles count="31">
    <cellStyle name="Millares" xfId="1" builtinId="3"/>
    <cellStyle name="Millares 11" xfId="3" xr:uid="{00000000-0005-0000-0000-000001000000}"/>
    <cellStyle name="Millares 11 2" xfId="20" xr:uid="{16386D66-BBF6-4C82-A57D-4684DF3A682B}"/>
    <cellStyle name="Millares 12" xfId="4" xr:uid="{00000000-0005-0000-0000-000002000000}"/>
    <cellStyle name="Millares 12 2" xfId="21" xr:uid="{D2E711A2-8E37-486C-AD81-AC47D27A1661}"/>
    <cellStyle name="Millares 15" xfId="5" xr:uid="{00000000-0005-0000-0000-000003000000}"/>
    <cellStyle name="Millares 15 2" xfId="22" xr:uid="{457ABF31-9BD9-4297-AA24-2AA3C6DDDE57}"/>
    <cellStyle name="Millares 16" xfId="6" xr:uid="{00000000-0005-0000-0000-000004000000}"/>
    <cellStyle name="Millares 16 2" xfId="23" xr:uid="{F82D124E-DF1E-4099-9EAF-C99CAAA4D63A}"/>
    <cellStyle name="Millares 17" xfId="7" xr:uid="{00000000-0005-0000-0000-000005000000}"/>
    <cellStyle name="Millares 17 2" xfId="24" xr:uid="{A0D6391F-D841-4B1B-943B-B0D079E8DEA5}"/>
    <cellStyle name="Millares 19" xfId="8" xr:uid="{00000000-0005-0000-0000-000006000000}"/>
    <cellStyle name="Millares 19 2" xfId="25" xr:uid="{519D3A90-D2F1-4934-9F9C-46FDBB0BE9E6}"/>
    <cellStyle name="Millares 2" xfId="18" xr:uid="{9EFC742A-A2EE-463B-A3F8-08162D09DE68}"/>
    <cellStyle name="Millares 20" xfId="9" xr:uid="{00000000-0005-0000-0000-000007000000}"/>
    <cellStyle name="Millares 20 2" xfId="26" xr:uid="{41987469-7A0E-4384-B2A1-164E9A773DC0}"/>
    <cellStyle name="Millares 21" xfId="10" xr:uid="{00000000-0005-0000-0000-000008000000}"/>
    <cellStyle name="Millares 21 2" xfId="27" xr:uid="{48CB45F9-29A0-4DFD-869E-C53A8D6F1ED1}"/>
    <cellStyle name="Millares 22" xfId="11" xr:uid="{00000000-0005-0000-0000-000009000000}"/>
    <cellStyle name="Millares 22 2" xfId="28" xr:uid="{412C62F8-D6E2-496B-BF60-660D183EECCF}"/>
    <cellStyle name="Millares 8 2" xfId="13" xr:uid="{00000000-0005-0000-0000-00000A000000}"/>
    <cellStyle name="Millares 8 2 2" xfId="29" xr:uid="{A78CB3C8-106D-4C3F-9114-B83393578154}"/>
    <cellStyle name="Moneda" xfId="2" builtinId="4"/>
    <cellStyle name="Moneda 2" xfId="12" xr:uid="{00000000-0005-0000-0000-00000D000000}"/>
    <cellStyle name="Moneda 3" xfId="19" xr:uid="{BD6429D7-9529-406C-B638-0F5CD79FF625}"/>
    <cellStyle name="Normal" xfId="0" builtinId="0"/>
    <cellStyle name="Normal 15" xfId="14" xr:uid="{00000000-0005-0000-0000-00000F000000}"/>
    <cellStyle name="Normal 2" xfId="30" xr:uid="{89E72342-EAE6-3141-AC6E-2630EF5917CA}"/>
    <cellStyle name="Normal 9" xfId="15" xr:uid="{00000000-0005-0000-0000-000010000000}"/>
    <cellStyle name="Porcentaje" xfId="17" builtinId="5"/>
    <cellStyle name="Porcentual 2" xfId="16" xr:uid="{00000000-0005-0000-0000-00001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1444065</xdr:colOff>
      <xdr:row>6</xdr:row>
      <xdr:rowOff>23907</xdr:rowOff>
    </xdr:from>
    <xdr:to>
      <xdr:col>1</xdr:col>
      <xdr:colOff>1860177</xdr:colOff>
      <xdr:row>6</xdr:row>
      <xdr:rowOff>235325</xdr:rowOff>
    </xdr:to>
    <xdr:sp macro="" textlink="">
      <xdr:nvSpPr>
        <xdr:cNvPr id="2" name="8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82565" y="1557432"/>
          <a:ext cx="416112" cy="211418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</xdr:col>
      <xdr:colOff>1283447</xdr:colOff>
      <xdr:row>6</xdr:row>
      <xdr:rowOff>81429</xdr:rowOff>
    </xdr:from>
    <xdr:to>
      <xdr:col>2</xdr:col>
      <xdr:colOff>1821330</xdr:colOff>
      <xdr:row>6</xdr:row>
      <xdr:rowOff>227105</xdr:rowOff>
    </xdr:to>
    <xdr:sp macro="" textlink="">
      <xdr:nvSpPr>
        <xdr:cNvPr id="3" name="21 Rectángul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84197" y="1614954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571500</xdr:colOff>
      <xdr:row>5</xdr:row>
      <xdr:rowOff>55014</xdr:rowOff>
    </xdr:from>
    <xdr:to>
      <xdr:col>3</xdr:col>
      <xdr:colOff>1109383</xdr:colOff>
      <xdr:row>5</xdr:row>
      <xdr:rowOff>200690</xdr:rowOff>
    </xdr:to>
    <xdr:sp macro="" textlink="">
      <xdr:nvSpPr>
        <xdr:cNvPr id="4" name="10 Rectángul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34450" y="1340889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345281</xdr:colOff>
      <xdr:row>0</xdr:row>
      <xdr:rowOff>0</xdr:rowOff>
    </xdr:from>
    <xdr:to>
      <xdr:col>7</xdr:col>
      <xdr:colOff>352431</xdr:colOff>
      <xdr:row>1</xdr:row>
      <xdr:rowOff>67234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281" y="0"/>
          <a:ext cx="12526175" cy="648259"/>
        </a:xfrm>
        <a:prstGeom prst="rect">
          <a:avLst/>
        </a:prstGeom>
      </xdr:spPr>
    </xdr:pic>
    <xdr:clientData/>
  </xdr:twoCellAnchor>
  <xdr:twoCellAnchor>
    <xdr:from>
      <xdr:col>1</xdr:col>
      <xdr:colOff>1865406</xdr:colOff>
      <xdr:row>5</xdr:row>
      <xdr:rowOff>19424</xdr:rowOff>
    </xdr:from>
    <xdr:to>
      <xdr:col>1</xdr:col>
      <xdr:colOff>2281518</xdr:colOff>
      <xdr:row>5</xdr:row>
      <xdr:rowOff>230842</xdr:rowOff>
    </xdr:to>
    <xdr:sp macro="" textlink="">
      <xdr:nvSpPr>
        <xdr:cNvPr id="6" name="8 Rectángul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03906" y="1305299"/>
          <a:ext cx="416112" cy="211418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 editAs="oneCell">
    <xdr:from>
      <xdr:col>1</xdr:col>
      <xdr:colOff>54428</xdr:colOff>
      <xdr:row>10</xdr:row>
      <xdr:rowOff>30390</xdr:rowOff>
    </xdr:from>
    <xdr:to>
      <xdr:col>2</xdr:col>
      <xdr:colOff>2267</xdr:colOff>
      <xdr:row>10</xdr:row>
      <xdr:rowOff>2041072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2403" r="8690" b="21080"/>
        <a:stretch/>
      </xdr:blipFill>
      <xdr:spPr bwMode="auto">
        <a:xfrm>
          <a:off x="3442607" y="2411640"/>
          <a:ext cx="2795814" cy="201068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231321</xdr:colOff>
      <xdr:row>10</xdr:row>
      <xdr:rowOff>31146</xdr:rowOff>
    </xdr:from>
    <xdr:to>
      <xdr:col>0</xdr:col>
      <xdr:colOff>3040743</xdr:colOff>
      <xdr:row>10</xdr:row>
      <xdr:rowOff>2045022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153" t="37362" r="44513" b="15435"/>
        <a:stretch/>
      </xdr:blipFill>
      <xdr:spPr>
        <a:xfrm>
          <a:off x="231321" y="2412396"/>
          <a:ext cx="2803072" cy="2013876"/>
        </a:xfrm>
        <a:prstGeom prst="rect">
          <a:avLst/>
        </a:prstGeom>
      </xdr:spPr>
    </xdr:pic>
    <xdr:clientData/>
  </xdr:twoCellAnchor>
  <xdr:twoCellAnchor>
    <xdr:from>
      <xdr:col>0</xdr:col>
      <xdr:colOff>1096633</xdr:colOff>
      <xdr:row>10</xdr:row>
      <xdr:rowOff>283821</xdr:rowOff>
    </xdr:from>
    <xdr:to>
      <xdr:col>0</xdr:col>
      <xdr:colOff>2072792</xdr:colOff>
      <xdr:row>10</xdr:row>
      <xdr:rowOff>1818821</xdr:rowOff>
    </xdr:to>
    <xdr:sp macro="" textlink="">
      <xdr:nvSpPr>
        <xdr:cNvPr id="42" name="Rectángulo: esquinas redondeada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 rot="18487354">
          <a:off x="817213" y="2944491"/>
          <a:ext cx="1535000" cy="976159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s-CO"/>
        </a:p>
      </xdr:txBody>
    </xdr:sp>
    <xdr:clientData/>
  </xdr:twoCellAnchor>
  <xdr:twoCellAnchor>
    <xdr:from>
      <xdr:col>2</xdr:col>
      <xdr:colOff>1283447</xdr:colOff>
      <xdr:row>5</xdr:row>
      <xdr:rowOff>50132</xdr:rowOff>
    </xdr:from>
    <xdr:to>
      <xdr:col>2</xdr:col>
      <xdr:colOff>1821330</xdr:colOff>
      <xdr:row>5</xdr:row>
      <xdr:rowOff>195808</xdr:rowOff>
    </xdr:to>
    <xdr:sp macro="" textlink="">
      <xdr:nvSpPr>
        <xdr:cNvPr id="60" name="21 Rectángulo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7284197" y="1356418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1114429</xdr:colOff>
      <xdr:row>3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8FF9E0-A241-3D4E-92B6-4FAB416A55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838329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FFFF00"/>
  </sheetPr>
  <dimension ref="A1:I55"/>
  <sheetViews>
    <sheetView topLeftCell="A17" zoomScale="70" zoomScaleNormal="70" zoomScaleSheetLayoutView="55" zoomScalePageLayoutView="75" workbookViewId="0">
      <selection activeCell="C40" sqref="C40"/>
    </sheetView>
  </sheetViews>
  <sheetFormatPr defaultColWidth="11.42578125" defaultRowHeight="15"/>
  <cols>
    <col min="1" max="1" width="48.42578125" style="14" customWidth="1"/>
    <col min="2" max="2" width="41.42578125" style="14" customWidth="1"/>
    <col min="3" max="3" width="35.42578125" style="14" customWidth="1"/>
    <col min="4" max="4" width="19.85546875" style="14" customWidth="1"/>
    <col min="5" max="5" width="11.42578125" style="14"/>
    <col min="6" max="6" width="14.42578125" style="14" customWidth="1"/>
    <col min="7" max="7" width="16.42578125" style="14" customWidth="1"/>
    <col min="8" max="8" width="11.42578125" style="14"/>
    <col min="9" max="9" width="17.42578125" style="14" customWidth="1"/>
    <col min="10" max="12" width="0" style="14" hidden="1" customWidth="1"/>
    <col min="13" max="16384" width="11.42578125" style="14"/>
  </cols>
  <sheetData>
    <row r="1" spans="1:9" ht="45.75" customHeight="1">
      <c r="A1" s="298"/>
      <c r="B1" s="299"/>
      <c r="C1" s="299"/>
      <c r="D1" s="299"/>
      <c r="E1" s="299"/>
      <c r="F1" s="299"/>
      <c r="G1" s="299"/>
      <c r="H1" s="299"/>
      <c r="I1" s="300"/>
    </row>
    <row r="2" spans="1:9" ht="6" customHeight="1">
      <c r="A2" s="301"/>
      <c r="B2" s="302"/>
      <c r="C2" s="302"/>
      <c r="D2" s="302"/>
      <c r="E2" s="302"/>
      <c r="F2" s="302"/>
      <c r="G2" s="302"/>
      <c r="H2" s="302"/>
      <c r="I2" s="303"/>
    </row>
    <row r="3" spans="1:9" ht="12.75" customHeight="1">
      <c r="A3" s="295"/>
      <c r="B3" s="295"/>
      <c r="C3" s="295"/>
      <c r="D3" s="295"/>
      <c r="E3" s="295"/>
      <c r="F3" s="295"/>
      <c r="G3" s="295"/>
      <c r="H3" s="295"/>
      <c r="I3" s="295"/>
    </row>
    <row r="4" spans="1:9" ht="18" customHeight="1">
      <c r="A4" s="19" t="s">
        <v>0</v>
      </c>
      <c r="B4" s="304" t="s">
        <v>1</v>
      </c>
      <c r="C4" s="305"/>
      <c r="D4" s="305"/>
      <c r="E4" s="306" t="s">
        <v>2</v>
      </c>
      <c r="F4" s="307"/>
      <c r="G4" s="304"/>
      <c r="H4" s="305"/>
      <c r="I4" s="308"/>
    </row>
    <row r="5" spans="1:9" ht="18.75" customHeight="1">
      <c r="A5" s="19" t="s">
        <v>3</v>
      </c>
      <c r="B5" s="297" t="s">
        <v>4</v>
      </c>
      <c r="C5" s="297"/>
      <c r="D5" s="297"/>
      <c r="E5" s="297"/>
      <c r="F5" s="297"/>
      <c r="G5" s="297"/>
      <c r="H5" s="297"/>
      <c r="I5" s="297"/>
    </row>
    <row r="6" spans="1:9" ht="19.5" customHeight="1">
      <c r="A6" s="19" t="s">
        <v>5</v>
      </c>
      <c r="B6" s="2" t="s">
        <v>6</v>
      </c>
      <c r="C6" s="2" t="s">
        <v>7</v>
      </c>
      <c r="D6" s="2" t="s">
        <v>8</v>
      </c>
      <c r="E6" s="2" t="s">
        <v>9</v>
      </c>
      <c r="F6" s="304"/>
      <c r="G6" s="305"/>
      <c r="H6" s="305"/>
      <c r="I6" s="308"/>
    </row>
    <row r="7" spans="1:9" ht="19.5" customHeight="1">
      <c r="A7" s="19" t="s">
        <v>10</v>
      </c>
      <c r="B7" s="2" t="s">
        <v>11</v>
      </c>
      <c r="C7" s="2" t="s">
        <v>12</v>
      </c>
      <c r="D7" s="304"/>
      <c r="E7" s="305"/>
      <c r="F7" s="305"/>
      <c r="G7" s="305"/>
      <c r="H7" s="305"/>
      <c r="I7" s="308"/>
    </row>
    <row r="8" spans="1:9" ht="15.75" customHeight="1" thickBot="1">
      <c r="A8" s="312"/>
      <c r="B8" s="312"/>
      <c r="C8" s="312"/>
      <c r="D8" s="312"/>
      <c r="E8" s="312"/>
      <c r="F8" s="312"/>
      <c r="G8" s="312"/>
      <c r="H8" s="312"/>
      <c r="I8" s="312"/>
    </row>
    <row r="9" spans="1:9" ht="15" customHeight="1">
      <c r="A9" s="313" t="s">
        <v>13</v>
      </c>
      <c r="B9" s="315" t="s">
        <v>14</v>
      </c>
      <c r="C9" s="317" t="s">
        <v>15</v>
      </c>
      <c r="D9" s="318"/>
      <c r="E9" s="318"/>
      <c r="F9" s="318"/>
      <c r="G9" s="318"/>
      <c r="H9" s="318"/>
      <c r="I9" s="319"/>
    </row>
    <row r="10" spans="1:9" ht="15" customHeight="1">
      <c r="A10" s="314"/>
      <c r="B10" s="316"/>
      <c r="C10" s="320"/>
      <c r="D10" s="321"/>
      <c r="E10" s="321"/>
      <c r="F10" s="321"/>
      <c r="G10" s="321"/>
      <c r="H10" s="321"/>
      <c r="I10" s="322"/>
    </row>
    <row r="11" spans="1:9" ht="166.5" customHeight="1" thickBot="1">
      <c r="A11" s="3"/>
      <c r="B11" s="4"/>
      <c r="C11" s="309"/>
      <c r="D11" s="310"/>
      <c r="E11" s="310"/>
      <c r="F11" s="310"/>
      <c r="G11" s="310"/>
      <c r="H11" s="310"/>
      <c r="I11" s="311"/>
    </row>
    <row r="12" spans="1:9" ht="22.5" customHeight="1">
      <c r="A12" s="323"/>
      <c r="B12" s="324"/>
      <c r="C12" s="324"/>
      <c r="D12" s="324"/>
      <c r="E12" s="324"/>
      <c r="F12" s="324"/>
      <c r="G12" s="324"/>
      <c r="H12" s="324"/>
      <c r="I12" s="325"/>
    </row>
    <row r="13" spans="1:9" ht="24.75" customHeight="1">
      <c r="A13" s="326" t="s">
        <v>16</v>
      </c>
      <c r="B13" s="327"/>
      <c r="C13" s="327"/>
      <c r="D13" s="327"/>
      <c r="E13" s="327"/>
      <c r="F13" s="327"/>
      <c r="G13" s="327"/>
      <c r="H13" s="327"/>
      <c r="I13" s="328"/>
    </row>
    <row r="14" spans="1:9" ht="22.5" customHeight="1" thickBot="1">
      <c r="A14" s="329"/>
      <c r="B14" s="330"/>
      <c r="C14" s="330"/>
      <c r="D14" s="330"/>
      <c r="E14" s="330"/>
      <c r="F14" s="330"/>
      <c r="G14" s="330"/>
      <c r="H14" s="330"/>
      <c r="I14" s="331"/>
    </row>
    <row r="15" spans="1:9" ht="26.25" customHeight="1" thickBot="1">
      <c r="A15" s="332" t="s">
        <v>17</v>
      </c>
      <c r="B15" s="333"/>
      <c r="C15" s="333"/>
      <c r="D15" s="333"/>
      <c r="E15" s="333"/>
      <c r="F15" s="333"/>
      <c r="G15" s="333"/>
      <c r="H15" s="333"/>
      <c r="I15" s="334"/>
    </row>
    <row r="16" spans="1:9" ht="16.5">
      <c r="A16" s="335" t="s">
        <v>18</v>
      </c>
      <c r="B16" s="336"/>
      <c r="C16" s="336"/>
      <c r="D16" s="336"/>
      <c r="E16" s="336"/>
      <c r="F16" s="336"/>
      <c r="G16" s="336"/>
      <c r="H16" s="336"/>
      <c r="I16" s="337"/>
    </row>
    <row r="17" spans="1:9" ht="33">
      <c r="A17" s="6" t="s">
        <v>19</v>
      </c>
      <c r="B17" s="18" t="s">
        <v>20</v>
      </c>
      <c r="C17" s="18" t="s">
        <v>21</v>
      </c>
      <c r="D17" s="338" t="s">
        <v>22</v>
      </c>
      <c r="E17" s="339"/>
      <c r="F17" s="339"/>
      <c r="G17" s="339"/>
      <c r="H17" s="339"/>
      <c r="I17" s="340"/>
    </row>
    <row r="18" spans="1:9" ht="237.75" customHeight="1">
      <c r="A18" s="20" t="s">
        <v>23</v>
      </c>
      <c r="B18" s="1" t="s">
        <v>24</v>
      </c>
      <c r="C18" s="1" t="s">
        <v>25</v>
      </c>
      <c r="D18" s="246"/>
      <c r="E18" s="247"/>
      <c r="F18" s="248"/>
      <c r="G18" s="246"/>
      <c r="H18" s="247"/>
      <c r="I18" s="274"/>
    </row>
    <row r="19" spans="1:9" ht="164.1" customHeight="1">
      <c r="A19" s="20" t="s">
        <v>26</v>
      </c>
      <c r="B19" s="1" t="s">
        <v>27</v>
      </c>
      <c r="C19" s="1" t="s">
        <v>28</v>
      </c>
      <c r="D19" s="246"/>
      <c r="E19" s="247"/>
      <c r="F19" s="248"/>
      <c r="G19" s="246"/>
      <c r="H19" s="247"/>
      <c r="I19" s="274"/>
    </row>
    <row r="20" spans="1:9" ht="375.75" customHeight="1">
      <c r="A20" s="20" t="s">
        <v>29</v>
      </c>
      <c r="B20" s="1" t="s">
        <v>30</v>
      </c>
      <c r="C20" s="1" t="s">
        <v>31</v>
      </c>
      <c r="D20" s="294"/>
      <c r="E20" s="295"/>
      <c r="F20" s="296"/>
      <c r="G20" s="246"/>
      <c r="H20" s="247"/>
      <c r="I20" s="274"/>
    </row>
    <row r="21" spans="1:9" ht="245.25" customHeight="1">
      <c r="A21" s="20" t="s">
        <v>32</v>
      </c>
      <c r="B21" s="1" t="s">
        <v>33</v>
      </c>
      <c r="C21" s="1" t="s">
        <v>34</v>
      </c>
      <c r="D21" s="275"/>
      <c r="E21" s="275"/>
      <c r="F21" s="275"/>
      <c r="G21" s="275"/>
      <c r="H21" s="275"/>
      <c r="I21" s="276"/>
    </row>
    <row r="22" spans="1:9" ht="135" customHeight="1">
      <c r="A22" s="22" t="s">
        <v>35</v>
      </c>
      <c r="B22" s="1" t="s">
        <v>36</v>
      </c>
      <c r="C22" s="1" t="s">
        <v>37</v>
      </c>
      <c r="D22" s="275"/>
      <c r="E22" s="275"/>
      <c r="F22" s="275"/>
      <c r="G22" s="275"/>
      <c r="H22" s="275"/>
      <c r="I22" s="275"/>
    </row>
    <row r="23" spans="1:9" ht="135" customHeight="1">
      <c r="A23" s="22" t="s">
        <v>38</v>
      </c>
      <c r="B23" s="1" t="s">
        <v>39</v>
      </c>
      <c r="C23" s="1" t="s">
        <v>40</v>
      </c>
      <c r="D23" s="246"/>
      <c r="E23" s="247"/>
      <c r="F23" s="248"/>
      <c r="G23" s="246"/>
      <c r="H23" s="247"/>
      <c r="I23" s="248"/>
    </row>
    <row r="24" spans="1:9" ht="290.25" customHeight="1" thickBot="1">
      <c r="A24" s="22" t="s">
        <v>41</v>
      </c>
      <c r="B24" s="1" t="s">
        <v>42</v>
      </c>
      <c r="C24" s="1" t="s">
        <v>43</v>
      </c>
      <c r="D24" s="236"/>
      <c r="E24" s="237"/>
      <c r="F24" s="237"/>
      <c r="G24" s="237"/>
      <c r="H24" s="237"/>
      <c r="I24" s="238"/>
    </row>
    <row r="25" spans="1:9" customFormat="1" ht="33" customHeight="1">
      <c r="A25" s="249" t="s">
        <v>44</v>
      </c>
      <c r="B25" s="250"/>
      <c r="C25" s="250"/>
      <c r="D25" s="251"/>
      <c r="E25" s="251"/>
      <c r="F25" s="251"/>
      <c r="G25" s="251"/>
      <c r="H25" s="251"/>
      <c r="I25" s="252"/>
    </row>
    <row r="26" spans="1:9" customFormat="1" ht="42" customHeight="1">
      <c r="A26" s="6" t="s">
        <v>19</v>
      </c>
      <c r="B26" s="18" t="s">
        <v>20</v>
      </c>
      <c r="C26" s="18" t="s">
        <v>21</v>
      </c>
      <c r="D26" s="226" t="s">
        <v>22</v>
      </c>
      <c r="E26" s="226"/>
      <c r="F26" s="226"/>
      <c r="G26" s="226"/>
      <c r="H26" s="226"/>
      <c r="I26" s="227"/>
    </row>
    <row r="27" spans="1:9" customFormat="1" ht="301.5" customHeight="1">
      <c r="A27" s="23" t="s">
        <v>45</v>
      </c>
      <c r="B27" s="1" t="s">
        <v>46</v>
      </c>
      <c r="C27" s="1" t="s">
        <v>47</v>
      </c>
      <c r="D27" s="239"/>
      <c r="E27" s="240"/>
      <c r="F27" s="240"/>
      <c r="G27" s="240"/>
      <c r="H27" s="240"/>
      <c r="I27" s="241"/>
    </row>
    <row r="28" spans="1:9" customFormat="1" ht="142.5" customHeight="1">
      <c r="A28" s="228" t="s">
        <v>48</v>
      </c>
      <c r="B28" s="1" t="s">
        <v>49</v>
      </c>
      <c r="C28" s="1" t="s">
        <v>50</v>
      </c>
      <c r="D28" s="225"/>
      <c r="E28" s="225"/>
      <c r="F28" s="225"/>
      <c r="G28" s="225"/>
      <c r="H28" s="225"/>
      <c r="I28" s="225"/>
    </row>
    <row r="29" spans="1:9" customFormat="1" ht="143.25" customHeight="1">
      <c r="A29" s="229"/>
      <c r="B29" s="1" t="s">
        <v>51</v>
      </c>
      <c r="C29" s="1" t="s">
        <v>52</v>
      </c>
      <c r="D29" s="230"/>
      <c r="E29" s="142"/>
      <c r="F29" s="142"/>
      <c r="G29" s="142"/>
      <c r="H29" s="142"/>
      <c r="I29" s="231"/>
    </row>
    <row r="30" spans="1:9" customFormat="1" ht="183" customHeight="1">
      <c r="A30" s="26"/>
      <c r="B30" s="1" t="s">
        <v>53</v>
      </c>
      <c r="C30" s="1" t="s">
        <v>54</v>
      </c>
      <c r="D30" s="225"/>
      <c r="E30" s="225"/>
      <c r="F30" s="225"/>
      <c r="G30" s="225"/>
      <c r="H30" s="225"/>
      <c r="I30" s="225"/>
    </row>
    <row r="31" spans="1:9" customFormat="1" ht="144.94999999999999" customHeight="1">
      <c r="A31" s="228" t="s">
        <v>55</v>
      </c>
      <c r="B31" s="1" t="s">
        <v>56</v>
      </c>
      <c r="C31" s="1" t="s">
        <v>57</v>
      </c>
      <c r="D31" s="225"/>
      <c r="E31" s="225"/>
      <c r="F31" s="225"/>
      <c r="G31" s="225"/>
      <c r="H31" s="225"/>
      <c r="I31" s="225"/>
    </row>
    <row r="32" spans="1:9" customFormat="1" ht="146.44999999999999" customHeight="1">
      <c r="A32" s="242"/>
      <c r="B32" s="1" t="s">
        <v>58</v>
      </c>
      <c r="C32" s="1" t="s">
        <v>59</v>
      </c>
      <c r="D32" s="225"/>
      <c r="E32" s="225"/>
      <c r="F32" s="225"/>
      <c r="G32" s="225"/>
      <c r="H32" s="225"/>
      <c r="I32" s="225"/>
    </row>
    <row r="33" spans="1:9" customFormat="1" ht="145.5" customHeight="1">
      <c r="A33" s="242"/>
      <c r="B33" s="1" t="s">
        <v>60</v>
      </c>
      <c r="C33" s="1" t="s">
        <v>61</v>
      </c>
      <c r="D33" s="232"/>
      <c r="E33" s="233"/>
      <c r="F33" s="234"/>
      <c r="G33" s="232"/>
      <c r="H33" s="233"/>
      <c r="I33" s="235"/>
    </row>
    <row r="34" spans="1:9" customFormat="1" ht="145.5" customHeight="1">
      <c r="A34" s="229"/>
      <c r="B34" s="1" t="s">
        <v>62</v>
      </c>
      <c r="C34" s="1" t="s">
        <v>63</v>
      </c>
      <c r="D34" s="232"/>
      <c r="E34" s="233"/>
      <c r="F34" s="234"/>
      <c r="G34" s="232"/>
      <c r="H34" s="233"/>
      <c r="I34" s="235"/>
    </row>
    <row r="35" spans="1:9" customFormat="1" ht="147" customHeight="1">
      <c r="A35" s="23" t="s">
        <v>64</v>
      </c>
      <c r="B35" s="1" t="s">
        <v>65</v>
      </c>
      <c r="C35" s="1" t="s">
        <v>66</v>
      </c>
      <c r="D35" s="343"/>
      <c r="E35" s="344"/>
      <c r="F35" s="345"/>
      <c r="G35" s="343"/>
      <c r="H35" s="344"/>
      <c r="I35" s="346"/>
    </row>
    <row r="36" spans="1:9" customFormat="1" ht="36.75" customHeight="1">
      <c r="A36" s="6" t="s">
        <v>19</v>
      </c>
      <c r="B36" s="18" t="s">
        <v>20</v>
      </c>
      <c r="C36" s="18" t="s">
        <v>21</v>
      </c>
      <c r="D36" s="226" t="s">
        <v>22</v>
      </c>
      <c r="E36" s="226"/>
      <c r="F36" s="226"/>
      <c r="G36" s="226"/>
      <c r="H36" s="226"/>
      <c r="I36" s="227"/>
    </row>
    <row r="37" spans="1:9" customFormat="1" ht="180" customHeight="1">
      <c r="A37" s="25" t="s">
        <v>67</v>
      </c>
      <c r="B37" s="24" t="s">
        <v>68</v>
      </c>
      <c r="C37" s="24" t="s">
        <v>69</v>
      </c>
      <c r="D37" s="243"/>
      <c r="E37" s="244"/>
      <c r="F37" s="244"/>
      <c r="G37" s="244"/>
      <c r="H37" s="244"/>
      <c r="I37" s="245"/>
    </row>
    <row r="38" spans="1:9" customFormat="1" ht="33">
      <c r="A38" s="6" t="s">
        <v>19</v>
      </c>
      <c r="B38" s="18" t="s">
        <v>20</v>
      </c>
      <c r="C38" s="18" t="s">
        <v>21</v>
      </c>
      <c r="D38" s="226" t="s">
        <v>22</v>
      </c>
      <c r="E38" s="226"/>
      <c r="F38" s="226"/>
      <c r="G38" s="226"/>
      <c r="H38" s="226"/>
      <c r="I38" s="227"/>
    </row>
    <row r="39" spans="1:9" customFormat="1" ht="144.94999999999999" customHeight="1">
      <c r="A39" s="23" t="s">
        <v>70</v>
      </c>
      <c r="B39" s="24" t="s">
        <v>71</v>
      </c>
      <c r="C39" s="24" t="s">
        <v>72</v>
      </c>
      <c r="D39" s="225"/>
      <c r="E39" s="225"/>
      <c r="F39" s="225"/>
      <c r="G39" s="225"/>
      <c r="H39" s="225"/>
      <c r="I39" s="225"/>
    </row>
    <row r="40" spans="1:9" customFormat="1" ht="144.94999999999999" customHeight="1">
      <c r="A40" s="27" t="s">
        <v>73</v>
      </c>
      <c r="B40" s="24" t="s">
        <v>74</v>
      </c>
      <c r="C40" s="24" t="s">
        <v>75</v>
      </c>
      <c r="D40" s="225"/>
      <c r="E40" s="225"/>
      <c r="F40" s="225"/>
      <c r="G40" s="225"/>
      <c r="H40" s="225"/>
      <c r="I40" s="225"/>
    </row>
    <row r="41" spans="1:9" customFormat="1" ht="144.94999999999999" customHeight="1" thickBot="1">
      <c r="A41" s="27" t="s">
        <v>76</v>
      </c>
      <c r="B41" s="24" t="s">
        <v>77</v>
      </c>
      <c r="C41" s="24" t="s">
        <v>78</v>
      </c>
      <c r="D41" s="225"/>
      <c r="E41" s="225"/>
      <c r="F41" s="225"/>
      <c r="G41" s="225"/>
      <c r="H41" s="225"/>
      <c r="I41" s="225"/>
    </row>
    <row r="42" spans="1:9" ht="18">
      <c r="A42" s="277" t="s">
        <v>79</v>
      </c>
      <c r="B42" s="278"/>
      <c r="C42" s="278"/>
      <c r="D42" s="279"/>
      <c r="E42" s="279"/>
      <c r="F42" s="279"/>
      <c r="G42" s="279"/>
      <c r="H42" s="279"/>
      <c r="I42" s="280"/>
    </row>
    <row r="43" spans="1:9" ht="30" customHeight="1">
      <c r="A43" s="281" t="s">
        <v>80</v>
      </c>
      <c r="B43" s="282"/>
      <c r="C43" s="282"/>
      <c r="D43" s="282"/>
      <c r="E43" s="282"/>
      <c r="F43" s="282"/>
      <c r="G43" s="282"/>
      <c r="H43" s="282"/>
      <c r="I43" s="283"/>
    </row>
    <row r="44" spans="1:9">
      <c r="A44" s="284"/>
      <c r="B44" s="285"/>
      <c r="C44" s="285"/>
      <c r="D44" s="285"/>
      <c r="E44" s="285"/>
      <c r="F44" s="285"/>
      <c r="G44" s="285"/>
      <c r="H44" s="285"/>
      <c r="I44" s="286"/>
    </row>
    <row r="45" spans="1:9" ht="38.25" customHeight="1" thickBot="1">
      <c r="A45" s="287"/>
      <c r="B45" s="288"/>
      <c r="C45" s="288"/>
      <c r="D45" s="288"/>
      <c r="E45" s="288"/>
      <c r="F45" s="288"/>
      <c r="G45" s="288"/>
      <c r="H45" s="288"/>
      <c r="I45" s="289"/>
    </row>
    <row r="46" spans="1:9" ht="18">
      <c r="A46" s="277" t="s">
        <v>81</v>
      </c>
      <c r="B46" s="278"/>
      <c r="C46" s="278"/>
      <c r="D46" s="278"/>
      <c r="E46" s="278"/>
      <c r="F46" s="278"/>
      <c r="G46" s="278"/>
      <c r="H46" s="278"/>
      <c r="I46" s="290"/>
    </row>
    <row r="47" spans="1:9" s="15" customFormat="1" ht="16.5">
      <c r="A47" s="7" t="s">
        <v>82</v>
      </c>
      <c r="B47" s="8" t="s">
        <v>83</v>
      </c>
      <c r="C47" s="291" t="s">
        <v>84</v>
      </c>
      <c r="D47" s="292"/>
      <c r="E47" s="292"/>
      <c r="F47" s="292"/>
      <c r="G47" s="292"/>
      <c r="H47" s="292"/>
      <c r="I47" s="293"/>
    </row>
    <row r="48" spans="1:9" s="15" customFormat="1" ht="16.5">
      <c r="A48" s="10" t="s">
        <v>85</v>
      </c>
      <c r="B48" s="21" t="s">
        <v>86</v>
      </c>
      <c r="C48" s="255"/>
      <c r="D48" s="257"/>
      <c r="E48" s="257"/>
      <c r="F48" s="257"/>
      <c r="G48" s="257"/>
      <c r="H48" s="257"/>
      <c r="I48" s="258"/>
    </row>
    <row r="49" spans="1:9" ht="16.5">
      <c r="A49" s="10" t="s">
        <v>87</v>
      </c>
      <c r="B49" s="21" t="s">
        <v>88</v>
      </c>
      <c r="C49" s="255"/>
      <c r="D49" s="257"/>
      <c r="E49" s="257"/>
      <c r="F49" s="257"/>
      <c r="G49" s="257"/>
      <c r="H49" s="257"/>
      <c r="I49" s="258"/>
    </row>
    <row r="50" spans="1:9" ht="16.5">
      <c r="A50" s="10" t="s">
        <v>89</v>
      </c>
      <c r="B50" s="21" t="s">
        <v>88</v>
      </c>
      <c r="C50" s="255"/>
      <c r="D50" s="256"/>
      <c r="E50" s="9" t="s">
        <v>90</v>
      </c>
      <c r="F50" s="255"/>
      <c r="G50" s="257"/>
      <c r="H50" s="257"/>
      <c r="I50" s="258"/>
    </row>
    <row r="51" spans="1:9" ht="16.5">
      <c r="A51" s="10" t="s">
        <v>91</v>
      </c>
      <c r="B51" s="21" t="s">
        <v>88</v>
      </c>
      <c r="C51" s="255"/>
      <c r="D51" s="257"/>
      <c r="E51" s="257"/>
      <c r="F51" s="257"/>
      <c r="G51" s="257"/>
      <c r="H51" s="257"/>
      <c r="I51" s="258"/>
    </row>
    <row r="52" spans="1:9" ht="17.25" thickBot="1">
      <c r="A52" s="11" t="s">
        <v>92</v>
      </c>
      <c r="B52" s="16" t="s">
        <v>86</v>
      </c>
      <c r="C52" s="259"/>
      <c r="D52" s="260"/>
      <c r="E52" s="260"/>
      <c r="F52" s="260"/>
      <c r="G52" s="260"/>
      <c r="H52" s="260"/>
      <c r="I52" s="261"/>
    </row>
    <row r="53" spans="1:9" ht="17.25" thickBot="1">
      <c r="A53" s="5"/>
      <c r="B53" s="17"/>
      <c r="C53" s="17"/>
      <c r="D53" s="17"/>
      <c r="E53" s="17"/>
      <c r="F53" s="17"/>
      <c r="G53" s="17"/>
      <c r="H53" s="17"/>
      <c r="I53" s="17"/>
    </row>
    <row r="54" spans="1:9" ht="54.75" customHeight="1">
      <c r="A54" s="12" t="s">
        <v>93</v>
      </c>
      <c r="B54" s="13">
        <v>45399</v>
      </c>
      <c r="C54" s="262"/>
      <c r="D54" s="263"/>
      <c r="E54" s="264"/>
      <c r="F54" s="268" t="s">
        <v>94</v>
      </c>
      <c r="G54" s="269"/>
      <c r="H54" s="269"/>
      <c r="I54" s="270"/>
    </row>
    <row r="55" spans="1:9" ht="54.75" customHeight="1" thickBot="1">
      <c r="A55" s="253" t="s">
        <v>95</v>
      </c>
      <c r="B55" s="254"/>
      <c r="C55" s="265"/>
      <c r="D55" s="266"/>
      <c r="E55" s="267"/>
      <c r="F55" s="271"/>
      <c r="G55" s="272"/>
      <c r="H55" s="272"/>
      <c r="I55" s="273"/>
    </row>
  </sheetData>
  <mergeCells count="70">
    <mergeCell ref="D18:F18"/>
    <mergeCell ref="C11:I11"/>
    <mergeCell ref="F6:I6"/>
    <mergeCell ref="D7:I7"/>
    <mergeCell ref="A8:I8"/>
    <mergeCell ref="A9:A10"/>
    <mergeCell ref="B9:B10"/>
    <mergeCell ref="C9:I10"/>
    <mergeCell ref="A12:I12"/>
    <mergeCell ref="A13:I13"/>
    <mergeCell ref="A14:I14"/>
    <mergeCell ref="A15:I15"/>
    <mergeCell ref="A16:I16"/>
    <mergeCell ref="D17:I17"/>
    <mergeCell ref="G18:I18"/>
    <mergeCell ref="B5:I5"/>
    <mergeCell ref="A1:I2"/>
    <mergeCell ref="A3:I3"/>
    <mergeCell ref="B4:D4"/>
    <mergeCell ref="E4:F4"/>
    <mergeCell ref="G4:I4"/>
    <mergeCell ref="D19:F19"/>
    <mergeCell ref="G19:I19"/>
    <mergeCell ref="C49:I49"/>
    <mergeCell ref="D21:F21"/>
    <mergeCell ref="G21:I21"/>
    <mergeCell ref="D22:F22"/>
    <mergeCell ref="G22:I22"/>
    <mergeCell ref="A42:I42"/>
    <mergeCell ref="A43:I45"/>
    <mergeCell ref="A46:I46"/>
    <mergeCell ref="C47:I47"/>
    <mergeCell ref="C48:I48"/>
    <mergeCell ref="G20:I20"/>
    <mergeCell ref="D20:F20"/>
    <mergeCell ref="D39:I39"/>
    <mergeCell ref="D23:F23"/>
    <mergeCell ref="A55:B55"/>
    <mergeCell ref="C50:D50"/>
    <mergeCell ref="F50:I50"/>
    <mergeCell ref="C51:I51"/>
    <mergeCell ref="C52:I52"/>
    <mergeCell ref="C54:E55"/>
    <mergeCell ref="F54:I55"/>
    <mergeCell ref="D24:I24"/>
    <mergeCell ref="D27:I27"/>
    <mergeCell ref="A31:A34"/>
    <mergeCell ref="D37:I37"/>
    <mergeCell ref="G23:I23"/>
    <mergeCell ref="A25:I25"/>
    <mergeCell ref="D26:I26"/>
    <mergeCell ref="D35:F35"/>
    <mergeCell ref="G35:I35"/>
    <mergeCell ref="D28:F28"/>
    <mergeCell ref="G28:I28"/>
    <mergeCell ref="D31:F31"/>
    <mergeCell ref="G31:I31"/>
    <mergeCell ref="D32:F32"/>
    <mergeCell ref="G32:I32"/>
    <mergeCell ref="D33:F33"/>
    <mergeCell ref="D41:I41"/>
    <mergeCell ref="D38:I38"/>
    <mergeCell ref="A28:A29"/>
    <mergeCell ref="D29:I29"/>
    <mergeCell ref="D30:I30"/>
    <mergeCell ref="D40:I40"/>
    <mergeCell ref="D36:I36"/>
    <mergeCell ref="D34:F34"/>
    <mergeCell ref="G33:I33"/>
    <mergeCell ref="G34:I34"/>
  </mergeCells>
  <printOptions horizontalCentered="1" verticalCentered="1"/>
  <pageMargins left="0.27559055118110237" right="0.23622047244094491" top="0.94488188976377963" bottom="0.31496062992125984" header="0.31496062992125984" footer="0.31496062992125984"/>
  <pageSetup scale="55" orientation="landscape" r:id="rId1"/>
  <rowBreaks count="2" manualBreakCount="2">
    <brk id="15" max="8" man="1"/>
    <brk id="4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N218"/>
  <sheetViews>
    <sheetView showGridLines="0" tabSelected="1" topLeftCell="A200" zoomScale="120" zoomScaleNormal="120" workbookViewId="0">
      <selection activeCell="B198" sqref="B198:C198"/>
    </sheetView>
  </sheetViews>
  <sheetFormatPr defaultColWidth="11.42578125" defaultRowHeight="15"/>
  <cols>
    <col min="1" max="1" width="9.42578125" style="106" customWidth="1"/>
    <col min="2" max="2" width="28.42578125" style="58" customWidth="1"/>
    <col min="3" max="3" width="28.42578125" style="56" customWidth="1"/>
    <col min="4" max="4" width="9.7109375" style="28" customWidth="1"/>
    <col min="5" max="5" width="9.7109375" style="80" customWidth="1"/>
    <col min="6" max="6" width="15.140625" style="28" bestFit="1" customWidth="1"/>
    <col min="7" max="7" width="10" style="28" customWidth="1"/>
    <col min="8" max="8" width="10.28515625" style="28" customWidth="1"/>
    <col min="9" max="9" width="16" bestFit="1" customWidth="1"/>
    <col min="12" max="12" width="15.42578125" bestFit="1" customWidth="1"/>
  </cols>
  <sheetData>
    <row r="1" spans="1:8">
      <c r="A1" s="142"/>
      <c r="B1" s="142"/>
      <c r="C1" s="142"/>
      <c r="D1" s="142"/>
      <c r="E1" s="142"/>
      <c r="F1" s="142"/>
      <c r="G1" s="142"/>
      <c r="H1"/>
    </row>
    <row r="2" spans="1:8">
      <c r="A2" s="142"/>
      <c r="B2" s="142"/>
      <c r="C2" s="142"/>
      <c r="D2" s="142"/>
      <c r="E2" s="142"/>
      <c r="F2" s="142"/>
      <c r="G2" s="142"/>
      <c r="H2"/>
    </row>
    <row r="3" spans="1:8">
      <c r="A3" s="142"/>
      <c r="B3" s="142"/>
      <c r="C3" s="142"/>
      <c r="D3" s="142"/>
      <c r="E3" s="142"/>
      <c r="F3" s="142"/>
      <c r="G3" s="142"/>
      <c r="H3"/>
    </row>
    <row r="4" spans="1:8" ht="15.75" thickBot="1">
      <c r="A4" s="142"/>
      <c r="B4" s="142"/>
      <c r="C4" s="142"/>
      <c r="D4" s="142"/>
      <c r="E4" s="142"/>
      <c r="F4" s="142"/>
      <c r="G4" s="142"/>
      <c r="H4"/>
    </row>
    <row r="5" spans="1:8" s="59" customFormat="1" ht="24.95" customHeight="1" thickBot="1">
      <c r="A5" s="134" t="s">
        <v>96</v>
      </c>
      <c r="B5" s="135"/>
      <c r="C5" s="135"/>
      <c r="D5" s="135"/>
      <c r="E5" s="135"/>
      <c r="F5" s="135"/>
      <c r="G5" s="135"/>
      <c r="H5" s="136"/>
    </row>
    <row r="6" spans="1:8" s="59" customFormat="1" ht="15.75" thickBot="1">
      <c r="A6" s="140" t="s">
        <v>97</v>
      </c>
      <c r="B6" s="140"/>
      <c r="C6" s="140"/>
      <c r="D6" s="140"/>
      <c r="E6" s="140"/>
      <c r="F6" s="140"/>
      <c r="G6" s="140"/>
      <c r="H6" s="140"/>
    </row>
    <row r="7" spans="1:8" s="59" customFormat="1" ht="39" customHeight="1" thickBot="1">
      <c r="A7" s="137" t="s">
        <v>98</v>
      </c>
      <c r="B7" s="138"/>
      <c r="C7" s="138"/>
      <c r="D7" s="138"/>
      <c r="E7" s="138"/>
      <c r="F7" s="138"/>
      <c r="G7" s="138"/>
      <c r="H7" s="139"/>
    </row>
    <row r="8" spans="1:8" s="59" customFormat="1" ht="12.75">
      <c r="A8" s="97"/>
      <c r="B8" s="61"/>
      <c r="C8" s="61"/>
      <c r="D8" s="61"/>
      <c r="E8" s="78"/>
      <c r="F8" s="62"/>
    </row>
    <row r="9" spans="1:8" s="59" customFormat="1" ht="12.75">
      <c r="A9" s="141" t="s">
        <v>99</v>
      </c>
      <c r="B9" s="141"/>
      <c r="C9" s="60"/>
      <c r="D9" s="63"/>
      <c r="E9" s="79"/>
      <c r="F9" s="64"/>
    </row>
    <row r="10" spans="1:8" s="59" customFormat="1" ht="12.75">
      <c r="A10" s="141" t="s">
        <v>100</v>
      </c>
      <c r="B10" s="141"/>
      <c r="C10" s="60"/>
      <c r="D10" s="63"/>
      <c r="E10" s="79"/>
      <c r="F10" s="64"/>
    </row>
    <row r="11" spans="1:8" s="61" customFormat="1" ht="12.75">
      <c r="A11" s="132" t="s">
        <v>101</v>
      </c>
      <c r="B11" s="132"/>
      <c r="C11" s="65"/>
      <c r="D11" s="63"/>
      <c r="E11" s="79"/>
      <c r="F11" s="62"/>
    </row>
    <row r="12" spans="1:8" s="59" customFormat="1" ht="12.75">
      <c r="A12" s="133" t="s">
        <v>102</v>
      </c>
      <c r="B12" s="133"/>
      <c r="C12" s="66"/>
      <c r="D12" s="67"/>
      <c r="E12" s="79"/>
      <c r="F12" s="68"/>
    </row>
    <row r="14" spans="1:8" ht="20.100000000000001" customHeight="1">
      <c r="A14" s="143" t="s">
        <v>103</v>
      </c>
      <c r="B14" s="145" t="s">
        <v>104</v>
      </c>
      <c r="C14" s="347"/>
      <c r="D14" s="347"/>
      <c r="E14" s="347"/>
      <c r="F14" s="347"/>
      <c r="G14" s="347"/>
      <c r="H14" s="347"/>
    </row>
    <row r="15" spans="1:8" s="69" customFormat="1" ht="21" customHeight="1">
      <c r="A15" s="144"/>
      <c r="B15" s="146" t="s">
        <v>105</v>
      </c>
      <c r="C15" s="147"/>
      <c r="D15" s="94" t="s">
        <v>106</v>
      </c>
      <c r="E15" s="95" t="s">
        <v>107</v>
      </c>
      <c r="F15" s="96" t="s">
        <v>108</v>
      </c>
      <c r="G15" s="148" t="s">
        <v>109</v>
      </c>
      <c r="H15" s="149"/>
    </row>
    <row r="16" spans="1:8" ht="17.100000000000001" customHeight="1">
      <c r="A16" s="152" t="s">
        <v>110</v>
      </c>
      <c r="B16" s="153"/>
      <c r="C16" s="153"/>
      <c r="D16" s="153"/>
      <c r="E16" s="153"/>
      <c r="F16" s="153"/>
      <c r="G16" s="154"/>
      <c r="H16" s="155"/>
    </row>
    <row r="17" spans="1:8" ht="27.75" customHeight="1">
      <c r="A17" s="98">
        <v>1</v>
      </c>
      <c r="B17" s="199" t="s">
        <v>111</v>
      </c>
      <c r="C17" s="200"/>
      <c r="D17" s="200"/>
      <c r="E17" s="200"/>
      <c r="F17" s="201"/>
      <c r="G17" s="156">
        <f>ROUND(SUM(G18:H23),0)</f>
        <v>0</v>
      </c>
      <c r="H17" s="348"/>
    </row>
    <row r="18" spans="1:8" ht="41.1" customHeight="1">
      <c r="A18" s="99">
        <v>1.1000000000000001</v>
      </c>
      <c r="B18" s="157" t="s">
        <v>112</v>
      </c>
      <c r="C18" s="158"/>
      <c r="D18" s="70" t="s">
        <v>113</v>
      </c>
      <c r="E18" s="77">
        <v>6</v>
      </c>
      <c r="F18" s="72"/>
      <c r="G18" s="150">
        <f t="shared" ref="G18:G23" si="0">ROUND(E18*F18,0)</f>
        <v>0</v>
      </c>
      <c r="H18" s="151"/>
    </row>
    <row r="19" spans="1:8" ht="42" customHeight="1">
      <c r="A19" s="99">
        <v>1.2</v>
      </c>
      <c r="B19" s="114" t="s">
        <v>114</v>
      </c>
      <c r="C19" s="115"/>
      <c r="D19" s="73" t="s">
        <v>115</v>
      </c>
      <c r="E19" s="77">
        <v>25.581600000000002</v>
      </c>
      <c r="F19" s="72"/>
      <c r="G19" s="150">
        <f t="shared" si="0"/>
        <v>0</v>
      </c>
      <c r="H19" s="151"/>
    </row>
    <row r="20" spans="1:8" ht="42.75" customHeight="1">
      <c r="A20" s="99">
        <v>1.3</v>
      </c>
      <c r="B20" s="114" t="s">
        <v>116</v>
      </c>
      <c r="C20" s="115"/>
      <c r="D20" s="73" t="s">
        <v>117</v>
      </c>
      <c r="E20" s="77">
        <v>1</v>
      </c>
      <c r="F20" s="72"/>
      <c r="G20" s="150">
        <f t="shared" si="0"/>
        <v>0</v>
      </c>
      <c r="H20" s="151"/>
    </row>
    <row r="21" spans="1:8" ht="51.95" customHeight="1">
      <c r="A21" s="99">
        <v>1.4</v>
      </c>
      <c r="B21" s="114" t="s">
        <v>118</v>
      </c>
      <c r="C21" s="115"/>
      <c r="D21" s="73" t="s">
        <v>115</v>
      </c>
      <c r="E21" s="77">
        <v>158.51</v>
      </c>
      <c r="F21" s="72"/>
      <c r="G21" s="150">
        <f t="shared" si="0"/>
        <v>0</v>
      </c>
      <c r="H21" s="151"/>
    </row>
    <row r="22" spans="1:8" ht="39" customHeight="1">
      <c r="A22" s="99">
        <v>1.5</v>
      </c>
      <c r="B22" s="114" t="s">
        <v>119</v>
      </c>
      <c r="C22" s="115"/>
      <c r="D22" s="73" t="s">
        <v>115</v>
      </c>
      <c r="E22" s="77">
        <v>4.1126400000000007</v>
      </c>
      <c r="F22" s="72"/>
      <c r="G22" s="150">
        <f t="shared" si="0"/>
        <v>0</v>
      </c>
      <c r="H22" s="151"/>
    </row>
    <row r="23" spans="1:8" ht="39" customHeight="1">
      <c r="A23" s="99">
        <v>1.6</v>
      </c>
      <c r="B23" s="114" t="s">
        <v>120</v>
      </c>
      <c r="C23" s="115"/>
      <c r="D23" s="73" t="s">
        <v>117</v>
      </c>
      <c r="E23" s="77">
        <v>1</v>
      </c>
      <c r="F23" s="72"/>
      <c r="G23" s="150">
        <f t="shared" si="0"/>
        <v>0</v>
      </c>
      <c r="H23" s="151"/>
    </row>
    <row r="24" spans="1:8" ht="39" customHeight="1">
      <c r="A24" s="100">
        <v>2</v>
      </c>
      <c r="B24" s="202" t="s">
        <v>121</v>
      </c>
      <c r="C24" s="203"/>
      <c r="D24" s="203"/>
      <c r="E24" s="203"/>
      <c r="F24" s="204"/>
      <c r="G24" s="156">
        <f>ROUND(SUM(G25:H29),0)</f>
        <v>0</v>
      </c>
      <c r="H24" s="348"/>
    </row>
    <row r="25" spans="1:8" ht="39" customHeight="1">
      <c r="A25" s="99">
        <v>2.1</v>
      </c>
      <c r="B25" s="114" t="s">
        <v>122</v>
      </c>
      <c r="C25" s="115"/>
      <c r="D25" s="73" t="s">
        <v>113</v>
      </c>
      <c r="E25" s="77">
        <v>6</v>
      </c>
      <c r="F25" s="72"/>
      <c r="G25" s="150">
        <f>ROUND(E25*F25,0)</f>
        <v>0</v>
      </c>
      <c r="H25" s="151"/>
    </row>
    <row r="26" spans="1:8" ht="39" customHeight="1">
      <c r="A26" s="99">
        <v>2.2000000000000002</v>
      </c>
      <c r="B26" s="114" t="s">
        <v>123</v>
      </c>
      <c r="C26" s="115"/>
      <c r="D26" s="73" t="s">
        <v>117</v>
      </c>
      <c r="E26" s="77">
        <v>1</v>
      </c>
      <c r="F26" s="72"/>
      <c r="G26" s="150">
        <f>ROUND(E26*F26,0)</f>
        <v>0</v>
      </c>
      <c r="H26" s="151"/>
    </row>
    <row r="27" spans="1:8" ht="39" customHeight="1">
      <c r="A27" s="99">
        <v>2.2999999999999998</v>
      </c>
      <c r="B27" s="114" t="s">
        <v>119</v>
      </c>
      <c r="C27" s="115"/>
      <c r="D27" s="73" t="s">
        <v>115</v>
      </c>
      <c r="E27" s="77">
        <v>6.3650999999999991</v>
      </c>
      <c r="F27" s="72"/>
      <c r="G27" s="150">
        <f>ROUND(E27*F27,0)</f>
        <v>0</v>
      </c>
      <c r="H27" s="151"/>
    </row>
    <row r="28" spans="1:8" ht="39" customHeight="1">
      <c r="A28" s="99">
        <v>2.4</v>
      </c>
      <c r="B28" s="114" t="s">
        <v>114</v>
      </c>
      <c r="C28" s="115"/>
      <c r="D28" s="73" t="s">
        <v>115</v>
      </c>
      <c r="E28" s="77">
        <v>24.409439999999996</v>
      </c>
      <c r="F28" s="72"/>
      <c r="G28" s="150">
        <f>ROUND(E28*F28,0)</f>
        <v>0</v>
      </c>
      <c r="H28" s="151"/>
    </row>
    <row r="29" spans="1:8" ht="59.1" customHeight="1">
      <c r="A29" s="99">
        <v>2.5</v>
      </c>
      <c r="B29" s="114" t="s">
        <v>124</v>
      </c>
      <c r="C29" s="115"/>
      <c r="D29" s="73" t="s">
        <v>115</v>
      </c>
      <c r="E29" s="77">
        <v>54.821999999999989</v>
      </c>
      <c r="F29" s="72"/>
      <c r="G29" s="150">
        <f>ROUND(E29*F29,0)</f>
        <v>0</v>
      </c>
      <c r="H29" s="151"/>
    </row>
    <row r="30" spans="1:8" ht="39" customHeight="1">
      <c r="A30" s="100">
        <v>3</v>
      </c>
      <c r="B30" s="129" t="s">
        <v>125</v>
      </c>
      <c r="C30" s="130"/>
      <c r="D30" s="130"/>
      <c r="E30" s="130"/>
      <c r="F30" s="131"/>
      <c r="G30" s="156">
        <f>ROUND(SUM(G31:H41),0)</f>
        <v>0</v>
      </c>
      <c r="H30" s="348"/>
    </row>
    <row r="31" spans="1:8" ht="39" customHeight="1">
      <c r="A31" s="99">
        <v>3.1</v>
      </c>
      <c r="B31" s="114" t="s">
        <v>126</v>
      </c>
      <c r="C31" s="115"/>
      <c r="D31" s="73" t="s">
        <v>117</v>
      </c>
      <c r="E31" s="77">
        <v>1</v>
      </c>
      <c r="F31" s="74"/>
      <c r="G31" s="113">
        <f t="shared" ref="G31:G41" si="1">ROUND(E31*F31,0)</f>
        <v>0</v>
      </c>
      <c r="H31" s="113"/>
    </row>
    <row r="32" spans="1:8" ht="39" customHeight="1">
      <c r="A32" s="99">
        <v>3.2</v>
      </c>
      <c r="B32" s="114" t="s">
        <v>127</v>
      </c>
      <c r="C32" s="115"/>
      <c r="D32" s="73" t="s">
        <v>117</v>
      </c>
      <c r="E32" s="77">
        <v>1</v>
      </c>
      <c r="F32" s="74"/>
      <c r="G32" s="113">
        <f t="shared" si="1"/>
        <v>0</v>
      </c>
      <c r="H32" s="113"/>
    </row>
    <row r="33" spans="1:8" ht="39" customHeight="1">
      <c r="A33" s="99">
        <v>3.3</v>
      </c>
      <c r="B33" s="114" t="s">
        <v>114</v>
      </c>
      <c r="C33" s="115"/>
      <c r="D33" s="73" t="s">
        <v>115</v>
      </c>
      <c r="E33" s="77">
        <v>32.751399999999997</v>
      </c>
      <c r="F33" s="74"/>
      <c r="G33" s="113">
        <f t="shared" si="1"/>
        <v>0</v>
      </c>
      <c r="H33" s="113"/>
    </row>
    <row r="34" spans="1:8" ht="39" customHeight="1">
      <c r="A34" s="99">
        <v>3.4</v>
      </c>
      <c r="B34" s="114" t="s">
        <v>128</v>
      </c>
      <c r="C34" s="115"/>
      <c r="D34" s="73" t="s">
        <v>117</v>
      </c>
      <c r="E34" s="77">
        <v>1</v>
      </c>
      <c r="F34" s="74"/>
      <c r="G34" s="113">
        <f t="shared" si="1"/>
        <v>0</v>
      </c>
      <c r="H34" s="113"/>
    </row>
    <row r="35" spans="1:8" ht="54.95" customHeight="1">
      <c r="A35" s="99">
        <v>3.5</v>
      </c>
      <c r="B35" s="114" t="s">
        <v>129</v>
      </c>
      <c r="C35" s="115"/>
      <c r="D35" s="73" t="s">
        <v>115</v>
      </c>
      <c r="E35" s="77">
        <v>14.399000000000001</v>
      </c>
      <c r="F35" s="74"/>
      <c r="G35" s="113">
        <f t="shared" si="1"/>
        <v>0</v>
      </c>
      <c r="H35" s="113"/>
    </row>
    <row r="36" spans="1:8" ht="39" customHeight="1">
      <c r="A36" s="99">
        <v>3.6</v>
      </c>
      <c r="B36" s="114" t="s">
        <v>130</v>
      </c>
      <c r="C36" s="115"/>
      <c r="D36" s="75" t="s">
        <v>115</v>
      </c>
      <c r="E36" s="77">
        <v>2.1800000000000002</v>
      </c>
      <c r="F36" s="74"/>
      <c r="G36" s="113">
        <f t="shared" si="1"/>
        <v>0</v>
      </c>
      <c r="H36" s="113"/>
    </row>
    <row r="37" spans="1:8" ht="39" customHeight="1">
      <c r="A37" s="99">
        <v>3.7</v>
      </c>
      <c r="B37" s="114" t="s">
        <v>131</v>
      </c>
      <c r="C37" s="115"/>
      <c r="D37" s="73" t="s">
        <v>117</v>
      </c>
      <c r="E37" s="77">
        <v>2</v>
      </c>
      <c r="F37" s="74"/>
      <c r="G37" s="113">
        <f t="shared" si="1"/>
        <v>0</v>
      </c>
      <c r="H37" s="113"/>
    </row>
    <row r="38" spans="1:8" ht="39" customHeight="1">
      <c r="A38" s="99">
        <v>3.8</v>
      </c>
      <c r="B38" s="114" t="s">
        <v>132</v>
      </c>
      <c r="C38" s="115"/>
      <c r="D38" s="73" t="s">
        <v>113</v>
      </c>
      <c r="E38" s="77">
        <v>0.5</v>
      </c>
      <c r="F38" s="74"/>
      <c r="G38" s="113">
        <f t="shared" si="1"/>
        <v>0</v>
      </c>
      <c r="H38" s="113"/>
    </row>
    <row r="39" spans="1:8" ht="39" customHeight="1">
      <c r="A39" s="99">
        <v>3.9</v>
      </c>
      <c r="B39" s="114" t="s">
        <v>133</v>
      </c>
      <c r="C39" s="115"/>
      <c r="D39" s="73" t="s">
        <v>134</v>
      </c>
      <c r="E39" s="77">
        <v>1</v>
      </c>
      <c r="F39" s="74"/>
      <c r="G39" s="113">
        <f t="shared" si="1"/>
        <v>0</v>
      </c>
      <c r="H39" s="113"/>
    </row>
    <row r="40" spans="1:8" ht="39" customHeight="1">
      <c r="A40" s="99">
        <v>3.1</v>
      </c>
      <c r="B40" s="114" t="s">
        <v>135</v>
      </c>
      <c r="C40" s="115"/>
      <c r="D40" s="73" t="s">
        <v>115</v>
      </c>
      <c r="E40" s="77">
        <v>8.3936999999999991</v>
      </c>
      <c r="F40" s="74"/>
      <c r="G40" s="113">
        <f t="shared" si="1"/>
        <v>0</v>
      </c>
      <c r="H40" s="113"/>
    </row>
    <row r="41" spans="1:8" ht="53.1" customHeight="1">
      <c r="A41" s="99">
        <v>3.11</v>
      </c>
      <c r="B41" s="114" t="s">
        <v>118</v>
      </c>
      <c r="C41" s="115"/>
      <c r="D41" s="73" t="s">
        <v>115</v>
      </c>
      <c r="E41" s="77">
        <v>99.378399999999985</v>
      </c>
      <c r="F41" s="74"/>
      <c r="G41" s="113">
        <f t="shared" si="1"/>
        <v>0</v>
      </c>
      <c r="H41" s="113"/>
    </row>
    <row r="42" spans="1:8" ht="39" customHeight="1">
      <c r="A42" s="100">
        <v>4</v>
      </c>
      <c r="B42" s="202" t="s">
        <v>136</v>
      </c>
      <c r="C42" s="203"/>
      <c r="D42" s="203"/>
      <c r="E42" s="203"/>
      <c r="F42" s="204"/>
      <c r="G42" s="160">
        <f>ROUND(SUM(G43:H46),0)</f>
        <v>0</v>
      </c>
      <c r="H42" s="161"/>
    </row>
    <row r="43" spans="1:8" ht="39" customHeight="1">
      <c r="A43" s="99">
        <v>4.0999999999999996</v>
      </c>
      <c r="B43" s="114" t="s">
        <v>114</v>
      </c>
      <c r="C43" s="115"/>
      <c r="D43" s="73" t="s">
        <v>115</v>
      </c>
      <c r="E43" s="77">
        <v>29.236900000000002</v>
      </c>
      <c r="F43" s="72"/>
      <c r="G43" s="113">
        <f>ROUND(E43*F43,0)</f>
        <v>0</v>
      </c>
      <c r="H43" s="113"/>
    </row>
    <row r="44" spans="1:8" ht="53.1" customHeight="1">
      <c r="A44" s="99">
        <v>4.2</v>
      </c>
      <c r="B44" s="114" t="s">
        <v>118</v>
      </c>
      <c r="C44" s="115"/>
      <c r="D44" s="73" t="s">
        <v>115</v>
      </c>
      <c r="E44" s="77">
        <v>116.29872</v>
      </c>
      <c r="F44" s="72"/>
      <c r="G44" s="113">
        <f>ROUND(E44*F44,0)</f>
        <v>0</v>
      </c>
      <c r="H44" s="113"/>
    </row>
    <row r="45" spans="1:8" ht="39" customHeight="1">
      <c r="A45" s="99">
        <v>4.3</v>
      </c>
      <c r="B45" s="159" t="s">
        <v>137</v>
      </c>
      <c r="C45" s="115"/>
      <c r="D45" s="73" t="s">
        <v>115</v>
      </c>
      <c r="E45" s="77">
        <v>30.4</v>
      </c>
      <c r="F45" s="72"/>
      <c r="G45" s="113">
        <f>ROUND(E45*F45,0)</f>
        <v>0</v>
      </c>
      <c r="H45" s="113"/>
    </row>
    <row r="46" spans="1:8" ht="39" customHeight="1">
      <c r="A46" s="99">
        <v>4.4000000000000004</v>
      </c>
      <c r="B46" s="114" t="s">
        <v>119</v>
      </c>
      <c r="C46" s="115"/>
      <c r="D46" s="73" t="s">
        <v>115</v>
      </c>
      <c r="E46" s="77">
        <v>8.3936999999999991</v>
      </c>
      <c r="F46" s="72"/>
      <c r="G46" s="113">
        <f>ROUND(E46*F46,0)</f>
        <v>0</v>
      </c>
      <c r="H46" s="113"/>
    </row>
    <row r="47" spans="1:8" ht="39" customHeight="1">
      <c r="A47" s="100">
        <v>5</v>
      </c>
      <c r="B47" s="202" t="s">
        <v>138</v>
      </c>
      <c r="C47" s="203"/>
      <c r="D47" s="203"/>
      <c r="E47" s="203"/>
      <c r="F47" s="204"/>
      <c r="G47" s="120">
        <f>ROUND(SUM(G48:H51),0)</f>
        <v>0</v>
      </c>
      <c r="H47" s="121"/>
    </row>
    <row r="48" spans="1:8" ht="39" customHeight="1">
      <c r="A48" s="99">
        <v>5.0999999999999996</v>
      </c>
      <c r="B48" s="114" t="s">
        <v>114</v>
      </c>
      <c r="C48" s="115"/>
      <c r="D48" s="73" t="s">
        <v>115</v>
      </c>
      <c r="E48" s="77">
        <v>31.069499999999998</v>
      </c>
      <c r="F48" s="72"/>
      <c r="G48" s="113">
        <f t="shared" ref="G48:G51" si="2">ROUND(E48*F48,0)</f>
        <v>0</v>
      </c>
      <c r="H48" s="113"/>
    </row>
    <row r="49" spans="1:8" ht="49.5" customHeight="1">
      <c r="A49" s="99">
        <v>5.2</v>
      </c>
      <c r="B49" s="114" t="s">
        <v>124</v>
      </c>
      <c r="C49" s="115"/>
      <c r="D49" s="73" t="s">
        <v>115</v>
      </c>
      <c r="E49" s="77">
        <v>73.619280000000003</v>
      </c>
      <c r="F49" s="72"/>
      <c r="G49" s="113">
        <f t="shared" si="2"/>
        <v>0</v>
      </c>
      <c r="H49" s="113"/>
    </row>
    <row r="50" spans="1:8" ht="39" customHeight="1">
      <c r="A50" s="99">
        <v>5.3</v>
      </c>
      <c r="B50" s="114" t="s">
        <v>139</v>
      </c>
      <c r="C50" s="115"/>
      <c r="D50" s="73" t="s">
        <v>134</v>
      </c>
      <c r="E50" s="77">
        <v>1</v>
      </c>
      <c r="F50" s="72"/>
      <c r="G50" s="113">
        <f t="shared" si="2"/>
        <v>0</v>
      </c>
      <c r="H50" s="113"/>
    </row>
    <row r="51" spans="1:8" ht="39" customHeight="1">
      <c r="A51" s="99">
        <v>5.4</v>
      </c>
      <c r="B51" s="114" t="s">
        <v>140</v>
      </c>
      <c r="C51" s="115"/>
      <c r="D51" s="73" t="s">
        <v>115</v>
      </c>
      <c r="E51" s="77">
        <v>8.3936999999999991</v>
      </c>
      <c r="F51" s="72"/>
      <c r="G51" s="113">
        <f t="shared" si="2"/>
        <v>0</v>
      </c>
      <c r="H51" s="113"/>
    </row>
    <row r="52" spans="1:8" ht="39" customHeight="1">
      <c r="A52" s="100">
        <v>6</v>
      </c>
      <c r="B52" s="202" t="s">
        <v>141</v>
      </c>
      <c r="C52" s="203"/>
      <c r="D52" s="203"/>
      <c r="E52" s="203"/>
      <c r="F52" s="204"/>
      <c r="G52" s="120">
        <f>ROUND(SUM(G53:H69),0)</f>
        <v>0</v>
      </c>
      <c r="H52" s="121"/>
    </row>
    <row r="53" spans="1:8" ht="39" customHeight="1">
      <c r="A53" s="99">
        <v>6.1</v>
      </c>
      <c r="B53" s="114" t="s">
        <v>142</v>
      </c>
      <c r="C53" s="115"/>
      <c r="D53" s="73" t="s">
        <v>115</v>
      </c>
      <c r="E53" s="77">
        <v>3.8079999999999998</v>
      </c>
      <c r="F53" s="72"/>
      <c r="G53" s="113">
        <f t="shared" ref="G53:G68" si="3">ROUND(E53*F53,0)</f>
        <v>0</v>
      </c>
      <c r="H53" s="113"/>
    </row>
    <row r="54" spans="1:8" ht="39" customHeight="1">
      <c r="A54" s="99">
        <v>6.2</v>
      </c>
      <c r="B54" s="114" t="s">
        <v>143</v>
      </c>
      <c r="C54" s="115"/>
      <c r="D54" s="73" t="s">
        <v>115</v>
      </c>
      <c r="E54" s="77">
        <v>2.0463</v>
      </c>
      <c r="F54" s="72"/>
      <c r="G54" s="113">
        <f t="shared" si="3"/>
        <v>0</v>
      </c>
      <c r="H54" s="113"/>
    </row>
    <row r="55" spans="1:8" ht="40.5" customHeight="1">
      <c r="A55" s="99">
        <v>6.3</v>
      </c>
      <c r="B55" s="111" t="s">
        <v>144</v>
      </c>
      <c r="C55" s="112"/>
      <c r="D55" s="73" t="s">
        <v>115</v>
      </c>
      <c r="E55" s="77">
        <v>3.8079999999999998</v>
      </c>
      <c r="F55" s="72"/>
      <c r="G55" s="113">
        <f t="shared" si="3"/>
        <v>0</v>
      </c>
      <c r="H55" s="113"/>
    </row>
    <row r="56" spans="1:8" ht="40.5" customHeight="1">
      <c r="A56" s="99">
        <v>6.4</v>
      </c>
      <c r="B56" s="114" t="s">
        <v>145</v>
      </c>
      <c r="C56" s="115"/>
      <c r="D56" s="73" t="s">
        <v>113</v>
      </c>
      <c r="E56" s="77">
        <v>4</v>
      </c>
      <c r="F56" s="72"/>
      <c r="G56" s="113">
        <f t="shared" si="3"/>
        <v>0</v>
      </c>
      <c r="H56" s="113"/>
    </row>
    <row r="57" spans="1:8" ht="40.5" customHeight="1">
      <c r="A57" s="99">
        <v>6.5</v>
      </c>
      <c r="B57" s="114" t="s">
        <v>146</v>
      </c>
      <c r="C57" s="115"/>
      <c r="D57" s="73" t="s">
        <v>113</v>
      </c>
      <c r="E57" s="77">
        <v>30</v>
      </c>
      <c r="F57" s="72"/>
      <c r="G57" s="113">
        <f t="shared" si="3"/>
        <v>0</v>
      </c>
      <c r="H57" s="113"/>
    </row>
    <row r="58" spans="1:8" ht="40.5" customHeight="1">
      <c r="A58" s="99">
        <v>6.6</v>
      </c>
      <c r="B58" s="114" t="s">
        <v>147</v>
      </c>
      <c r="C58" s="115"/>
      <c r="D58" s="73" t="s">
        <v>113</v>
      </c>
      <c r="E58" s="77">
        <v>33.96</v>
      </c>
      <c r="F58" s="72"/>
      <c r="G58" s="113">
        <f t="shared" si="3"/>
        <v>0</v>
      </c>
      <c r="H58" s="113"/>
    </row>
    <row r="59" spans="1:8" ht="40.5" customHeight="1">
      <c r="A59" s="99">
        <v>6.7</v>
      </c>
      <c r="B59" s="114" t="s">
        <v>148</v>
      </c>
      <c r="C59" s="115"/>
      <c r="D59" s="73" t="s">
        <v>113</v>
      </c>
      <c r="E59" s="77">
        <v>4.16</v>
      </c>
      <c r="F59" s="72"/>
      <c r="G59" s="113">
        <f t="shared" si="3"/>
        <v>0</v>
      </c>
      <c r="H59" s="113"/>
    </row>
    <row r="60" spans="1:8" ht="40.5" customHeight="1">
      <c r="A60" s="99">
        <v>6.8</v>
      </c>
      <c r="B60" s="114" t="s">
        <v>149</v>
      </c>
      <c r="C60" s="115"/>
      <c r="D60" s="73" t="s">
        <v>115</v>
      </c>
      <c r="E60" s="77">
        <v>3.1080000000000001</v>
      </c>
      <c r="F60" s="72"/>
      <c r="G60" s="113">
        <f t="shared" si="3"/>
        <v>0</v>
      </c>
      <c r="H60" s="113"/>
    </row>
    <row r="61" spans="1:8" ht="40.5" customHeight="1">
      <c r="A61" s="99">
        <v>6.9</v>
      </c>
      <c r="B61" s="114" t="s">
        <v>150</v>
      </c>
      <c r="C61" s="115"/>
      <c r="D61" s="73" t="s">
        <v>117</v>
      </c>
      <c r="E61" s="77">
        <v>1</v>
      </c>
      <c r="F61" s="72"/>
      <c r="G61" s="113">
        <f t="shared" si="3"/>
        <v>0</v>
      </c>
      <c r="H61" s="113"/>
    </row>
    <row r="62" spans="1:8" ht="39" customHeight="1">
      <c r="A62" s="99" t="s">
        <v>151</v>
      </c>
      <c r="B62" s="114" t="s">
        <v>152</v>
      </c>
      <c r="C62" s="115"/>
      <c r="D62" s="73" t="s">
        <v>115</v>
      </c>
      <c r="E62" s="77">
        <v>9.2000000000000011</v>
      </c>
      <c r="F62" s="72"/>
      <c r="G62" s="113">
        <f t="shared" si="3"/>
        <v>0</v>
      </c>
      <c r="H62" s="113"/>
    </row>
    <row r="63" spans="1:8" ht="39" customHeight="1">
      <c r="A63" s="99">
        <v>6.11</v>
      </c>
      <c r="B63" s="114" t="s">
        <v>153</v>
      </c>
      <c r="C63" s="115"/>
      <c r="D63" s="73" t="s">
        <v>154</v>
      </c>
      <c r="E63" s="77">
        <v>55.41</v>
      </c>
      <c r="F63" s="71"/>
      <c r="G63" s="113">
        <f t="shared" si="3"/>
        <v>0</v>
      </c>
      <c r="H63" s="113"/>
    </row>
    <row r="64" spans="1:8" ht="39" customHeight="1">
      <c r="A64" s="99">
        <v>6.12</v>
      </c>
      <c r="B64" s="114" t="s">
        <v>155</v>
      </c>
      <c r="C64" s="115"/>
      <c r="D64" s="73" t="s">
        <v>115</v>
      </c>
      <c r="E64" s="77">
        <v>3.6539999999999999</v>
      </c>
      <c r="F64" s="71"/>
      <c r="G64" s="113">
        <f t="shared" si="3"/>
        <v>0</v>
      </c>
      <c r="H64" s="113"/>
    </row>
    <row r="65" spans="1:8" ht="39" customHeight="1">
      <c r="A65" s="99">
        <v>6.13</v>
      </c>
      <c r="B65" s="114" t="s">
        <v>156</v>
      </c>
      <c r="C65" s="115"/>
      <c r="D65" s="73" t="s">
        <v>115</v>
      </c>
      <c r="E65" s="77">
        <v>8.1000000000000014</v>
      </c>
      <c r="F65" s="72"/>
      <c r="G65" s="113">
        <f t="shared" si="3"/>
        <v>0</v>
      </c>
      <c r="H65" s="113"/>
    </row>
    <row r="66" spans="1:8" ht="39" customHeight="1">
      <c r="A66" s="99">
        <v>6.14</v>
      </c>
      <c r="B66" s="114" t="s">
        <v>114</v>
      </c>
      <c r="C66" s="115"/>
      <c r="D66" s="73" t="s">
        <v>115</v>
      </c>
      <c r="E66" s="77">
        <v>16.933350000000004</v>
      </c>
      <c r="F66" s="72"/>
      <c r="G66" s="113">
        <f t="shared" si="3"/>
        <v>0</v>
      </c>
      <c r="H66" s="113"/>
    </row>
    <row r="67" spans="1:8" ht="39" customHeight="1">
      <c r="A67" s="99">
        <v>6.15</v>
      </c>
      <c r="B67" s="114" t="s">
        <v>157</v>
      </c>
      <c r="C67" s="115"/>
      <c r="D67" s="73" t="s">
        <v>117</v>
      </c>
      <c r="E67" s="77">
        <v>1</v>
      </c>
      <c r="F67" s="72"/>
      <c r="G67" s="113">
        <f t="shared" si="3"/>
        <v>0</v>
      </c>
      <c r="H67" s="113"/>
    </row>
    <row r="68" spans="1:8" ht="48.95" customHeight="1">
      <c r="A68" s="99">
        <v>6.16</v>
      </c>
      <c r="B68" s="114" t="s">
        <v>124</v>
      </c>
      <c r="C68" s="115"/>
      <c r="D68" s="73" t="s">
        <v>115</v>
      </c>
      <c r="E68" s="77">
        <v>35.040000000000006</v>
      </c>
      <c r="F68" s="72"/>
      <c r="G68" s="113">
        <f t="shared" si="3"/>
        <v>0</v>
      </c>
      <c r="H68" s="113"/>
    </row>
    <row r="69" spans="1:8" ht="39" customHeight="1">
      <c r="A69" s="99">
        <v>6.17</v>
      </c>
      <c r="B69" s="114" t="s">
        <v>158</v>
      </c>
      <c r="C69" s="115"/>
      <c r="D69" s="73" t="s">
        <v>113</v>
      </c>
      <c r="E69" s="77">
        <v>19.950000000000003</v>
      </c>
      <c r="F69" s="72"/>
      <c r="G69" s="113">
        <f t="shared" ref="G69" si="4">ROUND(E69*F69,0)</f>
        <v>0</v>
      </c>
      <c r="H69" s="113"/>
    </row>
    <row r="70" spans="1:8" ht="39" customHeight="1">
      <c r="A70" s="100">
        <v>7</v>
      </c>
      <c r="B70" s="129" t="s">
        <v>159</v>
      </c>
      <c r="C70" s="130"/>
      <c r="D70" s="130"/>
      <c r="E70" s="130"/>
      <c r="F70" s="131"/>
      <c r="G70" s="120">
        <f>ROUND(SUM(G71:H78),0)</f>
        <v>0</v>
      </c>
      <c r="H70" s="121"/>
    </row>
    <row r="71" spans="1:8" ht="39" customHeight="1">
      <c r="A71" s="99" t="s">
        <v>160</v>
      </c>
      <c r="B71" s="114" t="s">
        <v>161</v>
      </c>
      <c r="C71" s="115"/>
      <c r="D71" s="73" t="s">
        <v>117</v>
      </c>
      <c r="E71" s="77">
        <v>2</v>
      </c>
      <c r="F71" s="72"/>
      <c r="G71" s="113">
        <f t="shared" ref="G71:G78" si="5">ROUND(E71*F71,0)</f>
        <v>0</v>
      </c>
      <c r="H71" s="113"/>
    </row>
    <row r="72" spans="1:8" ht="39" customHeight="1">
      <c r="A72" s="99" t="s">
        <v>162</v>
      </c>
      <c r="B72" s="114" t="s">
        <v>163</v>
      </c>
      <c r="C72" s="115"/>
      <c r="D72" s="73" t="s">
        <v>115</v>
      </c>
      <c r="E72" s="77">
        <v>3.8499999999999996</v>
      </c>
      <c r="F72" s="72"/>
      <c r="G72" s="113">
        <f t="shared" si="5"/>
        <v>0</v>
      </c>
      <c r="H72" s="113"/>
    </row>
    <row r="73" spans="1:8" ht="39" customHeight="1">
      <c r="A73" s="99" t="s">
        <v>164</v>
      </c>
      <c r="B73" s="114" t="s">
        <v>165</v>
      </c>
      <c r="C73" s="115"/>
      <c r="D73" s="73" t="s">
        <v>115</v>
      </c>
      <c r="E73" s="77">
        <v>1.8900000000000001</v>
      </c>
      <c r="F73" s="72"/>
      <c r="G73" s="113">
        <f t="shared" si="5"/>
        <v>0</v>
      </c>
      <c r="H73" s="113"/>
    </row>
    <row r="74" spans="1:8" ht="39" customHeight="1">
      <c r="A74" s="99">
        <v>7.4</v>
      </c>
      <c r="B74" s="114" t="s">
        <v>166</v>
      </c>
      <c r="C74" s="115"/>
      <c r="D74" s="73" t="s">
        <v>113</v>
      </c>
      <c r="E74" s="77">
        <v>21.700000000000003</v>
      </c>
      <c r="F74" s="72"/>
      <c r="G74" s="113">
        <f t="shared" si="5"/>
        <v>0</v>
      </c>
      <c r="H74" s="113"/>
    </row>
    <row r="75" spans="1:8" ht="39" customHeight="1">
      <c r="A75" s="99">
        <v>7.5</v>
      </c>
      <c r="B75" s="114" t="s">
        <v>167</v>
      </c>
      <c r="C75" s="115"/>
      <c r="D75" s="73" t="s">
        <v>115</v>
      </c>
      <c r="E75" s="77">
        <v>3.8499999999999996</v>
      </c>
      <c r="F75" s="72"/>
      <c r="G75" s="113">
        <f t="shared" si="5"/>
        <v>0</v>
      </c>
      <c r="H75" s="113"/>
    </row>
    <row r="76" spans="1:8" ht="39" customHeight="1">
      <c r="A76" s="99">
        <v>7.6</v>
      </c>
      <c r="B76" s="114" t="s">
        <v>168</v>
      </c>
      <c r="C76" s="115"/>
      <c r="D76" s="73" t="s">
        <v>115</v>
      </c>
      <c r="E76" s="77">
        <v>2.496</v>
      </c>
      <c r="F76" s="72"/>
      <c r="G76" s="113">
        <f t="shared" si="5"/>
        <v>0</v>
      </c>
      <c r="H76" s="113"/>
    </row>
    <row r="77" spans="1:8" ht="72" customHeight="1">
      <c r="A77" s="99">
        <v>7.7</v>
      </c>
      <c r="B77" s="114" t="s">
        <v>169</v>
      </c>
      <c r="C77" s="115"/>
      <c r="D77" s="73" t="s">
        <v>115</v>
      </c>
      <c r="E77" s="77">
        <v>48.686000000000007</v>
      </c>
      <c r="F77" s="72"/>
      <c r="G77" s="113">
        <f t="shared" si="5"/>
        <v>0</v>
      </c>
      <c r="H77" s="113"/>
    </row>
    <row r="78" spans="1:8" ht="39" customHeight="1">
      <c r="A78" s="99">
        <v>7.8</v>
      </c>
      <c r="B78" s="114" t="s">
        <v>170</v>
      </c>
      <c r="C78" s="115"/>
      <c r="D78" s="73" t="s">
        <v>115</v>
      </c>
      <c r="E78" s="77">
        <v>20.475000000000001</v>
      </c>
      <c r="F78" s="72"/>
      <c r="G78" s="113">
        <f t="shared" si="5"/>
        <v>0</v>
      </c>
      <c r="H78" s="113"/>
    </row>
    <row r="79" spans="1:8" ht="39" customHeight="1">
      <c r="A79" s="100">
        <v>8</v>
      </c>
      <c r="B79" s="129" t="s">
        <v>171</v>
      </c>
      <c r="C79" s="130"/>
      <c r="D79" s="130"/>
      <c r="E79" s="130"/>
      <c r="F79" s="131"/>
      <c r="G79" s="120">
        <f>ROUND(SUM(G80:H89),0)</f>
        <v>0</v>
      </c>
      <c r="H79" s="121"/>
    </row>
    <row r="80" spans="1:8" ht="56.1" customHeight="1">
      <c r="A80" s="99">
        <v>8.1</v>
      </c>
      <c r="B80" s="111" t="s">
        <v>172</v>
      </c>
      <c r="C80" s="112"/>
      <c r="D80" s="73" t="s">
        <v>115</v>
      </c>
      <c r="E80" s="77">
        <v>958.14</v>
      </c>
      <c r="F80" s="72"/>
      <c r="G80" s="113">
        <f t="shared" ref="G80:G89" si="6">ROUND(E80*F80,0)</f>
        <v>0</v>
      </c>
      <c r="H80" s="113"/>
    </row>
    <row r="81" spans="1:8" ht="39" customHeight="1">
      <c r="A81" s="99">
        <v>8.1999999999999993</v>
      </c>
      <c r="B81" s="111" t="s">
        <v>173</v>
      </c>
      <c r="C81" s="112"/>
      <c r="D81" s="73" t="s">
        <v>113</v>
      </c>
      <c r="E81" s="77">
        <v>212.32000000000002</v>
      </c>
      <c r="F81" s="72"/>
      <c r="G81" s="113">
        <f t="shared" si="6"/>
        <v>0</v>
      </c>
      <c r="H81" s="113"/>
    </row>
    <row r="82" spans="1:8" ht="39" customHeight="1">
      <c r="A82" s="99">
        <v>8.3000000000000007</v>
      </c>
      <c r="B82" s="111" t="s">
        <v>174</v>
      </c>
      <c r="C82" s="112"/>
      <c r="D82" s="73" t="s">
        <v>154</v>
      </c>
      <c r="E82" s="77">
        <v>616.89801481481481</v>
      </c>
      <c r="F82" s="72"/>
      <c r="G82" s="113">
        <f t="shared" si="6"/>
        <v>0</v>
      </c>
      <c r="H82" s="113"/>
    </row>
    <row r="83" spans="1:8" ht="39" customHeight="1">
      <c r="A83" s="99">
        <v>8.4</v>
      </c>
      <c r="B83" s="111" t="s">
        <v>175</v>
      </c>
      <c r="C83" s="112"/>
      <c r="D83" s="73" t="s">
        <v>113</v>
      </c>
      <c r="E83" s="77">
        <v>213.62</v>
      </c>
      <c r="F83" s="72"/>
      <c r="G83" s="113">
        <f t="shared" si="6"/>
        <v>0</v>
      </c>
      <c r="H83" s="113"/>
    </row>
    <row r="84" spans="1:8" ht="39" customHeight="1">
      <c r="A84" s="99">
        <v>8.5</v>
      </c>
      <c r="B84" s="114" t="s">
        <v>176</v>
      </c>
      <c r="C84" s="115"/>
      <c r="D84" s="73" t="s">
        <v>115</v>
      </c>
      <c r="E84" s="77">
        <v>479</v>
      </c>
      <c r="F84" s="72"/>
      <c r="G84" s="113">
        <f t="shared" si="6"/>
        <v>0</v>
      </c>
      <c r="H84" s="113"/>
    </row>
    <row r="85" spans="1:8" ht="39" customHeight="1">
      <c r="A85" s="99">
        <v>8.6</v>
      </c>
      <c r="B85" s="114" t="s">
        <v>177</v>
      </c>
      <c r="C85" s="115"/>
      <c r="D85" s="73" t="s">
        <v>117</v>
      </c>
      <c r="E85" s="77">
        <v>12</v>
      </c>
      <c r="F85" s="72"/>
      <c r="G85" s="113">
        <f t="shared" si="6"/>
        <v>0</v>
      </c>
      <c r="H85" s="113"/>
    </row>
    <row r="86" spans="1:8" ht="39" customHeight="1">
      <c r="A86" s="99">
        <v>8.6999999999999993</v>
      </c>
      <c r="B86" s="114" t="s">
        <v>178</v>
      </c>
      <c r="C86" s="115"/>
      <c r="D86" s="73" t="s">
        <v>117</v>
      </c>
      <c r="E86" s="77">
        <v>6</v>
      </c>
      <c r="F86" s="71"/>
      <c r="G86" s="113">
        <f t="shared" si="6"/>
        <v>0</v>
      </c>
      <c r="H86" s="113"/>
    </row>
    <row r="87" spans="1:8" ht="39" customHeight="1">
      <c r="A87" s="99">
        <v>8.8000000000000007</v>
      </c>
      <c r="B87" s="114" t="s">
        <v>179</v>
      </c>
      <c r="C87" s="115"/>
      <c r="D87" s="73" t="s">
        <v>117</v>
      </c>
      <c r="E87" s="77">
        <v>6</v>
      </c>
      <c r="F87" s="71"/>
      <c r="G87" s="113">
        <f t="shared" si="6"/>
        <v>0</v>
      </c>
      <c r="H87" s="113"/>
    </row>
    <row r="88" spans="1:8" ht="39" customHeight="1">
      <c r="A88" s="99">
        <v>8.9</v>
      </c>
      <c r="B88" s="114" t="s">
        <v>180</v>
      </c>
      <c r="C88" s="115"/>
      <c r="D88" s="73" t="s">
        <v>115</v>
      </c>
      <c r="E88" s="77">
        <v>1121.4011580000001</v>
      </c>
      <c r="F88" s="71"/>
      <c r="G88" s="113">
        <f t="shared" si="6"/>
        <v>0</v>
      </c>
      <c r="H88" s="113"/>
    </row>
    <row r="89" spans="1:8" ht="39" customHeight="1">
      <c r="A89" s="99" t="s">
        <v>181</v>
      </c>
      <c r="B89" s="114" t="s">
        <v>182</v>
      </c>
      <c r="C89" s="115"/>
      <c r="D89" s="73" t="s">
        <v>115</v>
      </c>
      <c r="E89" s="77">
        <v>1121.4011580000001</v>
      </c>
      <c r="F89" s="72"/>
      <c r="G89" s="113">
        <f t="shared" si="6"/>
        <v>0</v>
      </c>
      <c r="H89" s="113"/>
    </row>
    <row r="90" spans="1:8" ht="39" customHeight="1">
      <c r="A90" s="100">
        <v>9</v>
      </c>
      <c r="B90" s="202" t="s">
        <v>183</v>
      </c>
      <c r="C90" s="203"/>
      <c r="D90" s="203"/>
      <c r="E90" s="203"/>
      <c r="F90" s="204"/>
      <c r="G90" s="120">
        <f>ROUND(SUM(G91:H99),0)</f>
        <v>0</v>
      </c>
      <c r="H90" s="121"/>
    </row>
    <row r="91" spans="1:8" ht="39" customHeight="1">
      <c r="A91" s="99">
        <v>9.1</v>
      </c>
      <c r="B91" s="114" t="s">
        <v>184</v>
      </c>
      <c r="C91" s="115"/>
      <c r="D91" s="73" t="s">
        <v>113</v>
      </c>
      <c r="E91" s="77">
        <v>84.960000000000008</v>
      </c>
      <c r="F91" s="72"/>
      <c r="G91" s="113">
        <f t="shared" ref="G91:G99" si="7">ROUND(E91*F91,0)</f>
        <v>0</v>
      </c>
      <c r="H91" s="113"/>
    </row>
    <row r="92" spans="1:8" ht="39" customHeight="1">
      <c r="A92" s="99">
        <v>9.1999999999999993</v>
      </c>
      <c r="B92" s="114" t="s">
        <v>185</v>
      </c>
      <c r="C92" s="115"/>
      <c r="D92" s="73" t="s">
        <v>115</v>
      </c>
      <c r="E92" s="77">
        <v>198.35670000000002</v>
      </c>
      <c r="F92" s="72"/>
      <c r="G92" s="113">
        <f t="shared" si="7"/>
        <v>0</v>
      </c>
      <c r="H92" s="113"/>
    </row>
    <row r="93" spans="1:8" ht="39" customHeight="1">
      <c r="A93" s="99">
        <v>9.3000000000000007</v>
      </c>
      <c r="B93" s="114" t="s">
        <v>186</v>
      </c>
      <c r="C93" s="115"/>
      <c r="D93" s="73" t="s">
        <v>115</v>
      </c>
      <c r="E93" s="77">
        <v>144.76464599999997</v>
      </c>
      <c r="F93" s="72"/>
      <c r="G93" s="113">
        <f t="shared" si="7"/>
        <v>0</v>
      </c>
      <c r="H93" s="113"/>
    </row>
    <row r="94" spans="1:8" ht="39" customHeight="1">
      <c r="A94" s="99">
        <v>9.4</v>
      </c>
      <c r="B94" s="114" t="s">
        <v>187</v>
      </c>
      <c r="C94" s="115"/>
      <c r="D94" s="73" t="s">
        <v>115</v>
      </c>
      <c r="E94" s="77">
        <v>150.48300000000003</v>
      </c>
      <c r="F94" s="72"/>
      <c r="G94" s="113">
        <f t="shared" si="7"/>
        <v>0</v>
      </c>
      <c r="H94" s="113"/>
    </row>
    <row r="95" spans="1:8" ht="39" customHeight="1">
      <c r="A95" s="99">
        <v>9.5</v>
      </c>
      <c r="B95" s="114" t="s">
        <v>188</v>
      </c>
      <c r="C95" s="115"/>
      <c r="D95" s="73" t="s">
        <v>115</v>
      </c>
      <c r="E95" s="77">
        <v>8.8721999999999994</v>
      </c>
      <c r="F95" s="72"/>
      <c r="G95" s="113">
        <f t="shared" si="7"/>
        <v>0</v>
      </c>
      <c r="H95" s="113"/>
    </row>
    <row r="96" spans="1:8" ht="39" customHeight="1">
      <c r="A96" s="99">
        <v>9.6</v>
      </c>
      <c r="B96" s="114" t="s">
        <v>189</v>
      </c>
      <c r="C96" s="115"/>
      <c r="D96" s="73" t="s">
        <v>115</v>
      </c>
      <c r="E96" s="77">
        <v>7.0122</v>
      </c>
      <c r="F96" s="72"/>
      <c r="G96" s="113">
        <f t="shared" si="7"/>
        <v>0</v>
      </c>
      <c r="H96" s="113"/>
    </row>
    <row r="97" spans="1:8" ht="39" customHeight="1">
      <c r="A97" s="99">
        <v>9.6999999999999993</v>
      </c>
      <c r="B97" s="114" t="s">
        <v>190</v>
      </c>
      <c r="C97" s="115"/>
      <c r="D97" s="73" t="s">
        <v>115</v>
      </c>
      <c r="E97" s="77">
        <v>299.08580000000001</v>
      </c>
      <c r="F97" s="72"/>
      <c r="G97" s="113">
        <f t="shared" si="7"/>
        <v>0</v>
      </c>
      <c r="H97" s="113"/>
    </row>
    <row r="98" spans="1:8" ht="39" customHeight="1">
      <c r="A98" s="99">
        <v>9.8000000000000007</v>
      </c>
      <c r="B98" s="114" t="s">
        <v>191</v>
      </c>
      <c r="C98" s="115"/>
      <c r="D98" s="73" t="s">
        <v>113</v>
      </c>
      <c r="E98" s="77">
        <v>28.619999999999997</v>
      </c>
      <c r="F98" s="72"/>
      <c r="G98" s="113">
        <f t="shared" si="7"/>
        <v>0</v>
      </c>
      <c r="H98" s="113"/>
    </row>
    <row r="99" spans="1:8" ht="39" customHeight="1">
      <c r="A99" s="99">
        <v>9.9</v>
      </c>
      <c r="B99" s="114" t="s">
        <v>192</v>
      </c>
      <c r="C99" s="115"/>
      <c r="D99" s="73" t="s">
        <v>117</v>
      </c>
      <c r="E99" s="77">
        <v>3</v>
      </c>
      <c r="F99" s="72"/>
      <c r="G99" s="113">
        <f t="shared" si="7"/>
        <v>0</v>
      </c>
      <c r="H99" s="113"/>
    </row>
    <row r="100" spans="1:8" ht="39" customHeight="1">
      <c r="A100" s="100">
        <v>10</v>
      </c>
      <c r="B100" s="129" t="s">
        <v>193</v>
      </c>
      <c r="C100" s="130"/>
      <c r="D100" s="130"/>
      <c r="E100" s="130"/>
      <c r="F100" s="131"/>
      <c r="G100" s="120">
        <f>ROUND(SUM(G101:H115),0)</f>
        <v>0</v>
      </c>
      <c r="H100" s="121"/>
    </row>
    <row r="101" spans="1:8" ht="39" customHeight="1">
      <c r="A101" s="99">
        <v>10.1</v>
      </c>
      <c r="B101" s="111" t="s">
        <v>194</v>
      </c>
      <c r="C101" s="112"/>
      <c r="D101" s="73" t="s">
        <v>115</v>
      </c>
      <c r="E101" s="77">
        <v>60.92</v>
      </c>
      <c r="F101" s="72"/>
      <c r="G101" s="113">
        <f t="shared" ref="G101:G115" si="8">ROUND(E101*F101,0)</f>
        <v>0</v>
      </c>
      <c r="H101" s="113"/>
    </row>
    <row r="102" spans="1:8" ht="54.95" customHeight="1">
      <c r="A102" s="99">
        <v>10.199999999999999</v>
      </c>
      <c r="B102" s="114" t="s">
        <v>195</v>
      </c>
      <c r="C102" s="115"/>
      <c r="D102" s="73" t="s">
        <v>196</v>
      </c>
      <c r="E102" s="77">
        <v>30.459187499999999</v>
      </c>
      <c r="F102" s="72"/>
      <c r="G102" s="113">
        <f t="shared" si="8"/>
        <v>0</v>
      </c>
      <c r="H102" s="113"/>
    </row>
    <row r="103" spans="1:8" ht="39" customHeight="1">
      <c r="A103" s="99">
        <v>10.3</v>
      </c>
      <c r="B103" s="114" t="s">
        <v>149</v>
      </c>
      <c r="C103" s="115"/>
      <c r="D103" s="73" t="s">
        <v>115</v>
      </c>
      <c r="E103" s="77">
        <v>60.918374999999997</v>
      </c>
      <c r="F103" s="72"/>
      <c r="G103" s="113">
        <f t="shared" si="8"/>
        <v>0</v>
      </c>
      <c r="H103" s="113"/>
    </row>
    <row r="104" spans="1:8" ht="39" customHeight="1">
      <c r="A104" s="99">
        <v>10.4</v>
      </c>
      <c r="B104" s="114" t="s">
        <v>197</v>
      </c>
      <c r="C104" s="115"/>
      <c r="D104" s="73" t="s">
        <v>115</v>
      </c>
      <c r="E104" s="77">
        <v>132.22199999999998</v>
      </c>
      <c r="F104" s="72"/>
      <c r="G104" s="113">
        <f t="shared" si="8"/>
        <v>0</v>
      </c>
      <c r="H104" s="113"/>
    </row>
    <row r="105" spans="1:8" ht="39" customHeight="1">
      <c r="A105" s="99">
        <v>10.5</v>
      </c>
      <c r="B105" s="114" t="s">
        <v>198</v>
      </c>
      <c r="C105" s="115"/>
      <c r="D105" s="73" t="s">
        <v>115</v>
      </c>
      <c r="E105" s="77">
        <v>78.198015000000012</v>
      </c>
      <c r="F105" s="72"/>
      <c r="G105" s="113">
        <f t="shared" si="8"/>
        <v>0</v>
      </c>
      <c r="H105" s="113"/>
    </row>
    <row r="106" spans="1:8" ht="39" customHeight="1">
      <c r="A106" s="99">
        <v>10.6</v>
      </c>
      <c r="B106" s="114" t="s">
        <v>199</v>
      </c>
      <c r="C106" s="115"/>
      <c r="D106" s="73" t="s">
        <v>115</v>
      </c>
      <c r="E106" s="77">
        <v>40.480000000000004</v>
      </c>
      <c r="F106" s="72"/>
      <c r="G106" s="113">
        <f t="shared" si="8"/>
        <v>0</v>
      </c>
      <c r="H106" s="113"/>
    </row>
    <row r="107" spans="1:8" ht="39" customHeight="1">
      <c r="A107" s="99">
        <v>10.7</v>
      </c>
      <c r="B107" s="114" t="s">
        <v>200</v>
      </c>
      <c r="C107" s="115"/>
      <c r="D107" s="73" t="s">
        <v>115</v>
      </c>
      <c r="E107" s="77">
        <v>292.6087500000001</v>
      </c>
      <c r="F107" s="72"/>
      <c r="G107" s="113">
        <f t="shared" si="8"/>
        <v>0</v>
      </c>
      <c r="H107" s="113"/>
    </row>
    <row r="108" spans="1:8" ht="39" customHeight="1">
      <c r="A108" s="99">
        <v>10.8</v>
      </c>
      <c r="B108" s="114" t="s">
        <v>201</v>
      </c>
      <c r="C108" s="115"/>
      <c r="D108" s="73" t="s">
        <v>115</v>
      </c>
      <c r="E108" s="77">
        <v>176.47874999999999</v>
      </c>
      <c r="F108" s="72"/>
      <c r="G108" s="113">
        <f t="shared" si="8"/>
        <v>0</v>
      </c>
      <c r="H108" s="113"/>
    </row>
    <row r="109" spans="1:8" ht="39" customHeight="1">
      <c r="A109" s="99">
        <v>10.9</v>
      </c>
      <c r="B109" s="114" t="s">
        <v>202</v>
      </c>
      <c r="C109" s="115"/>
      <c r="D109" s="73" t="s">
        <v>115</v>
      </c>
      <c r="E109" s="77">
        <v>8.4624000000000006</v>
      </c>
      <c r="F109" s="72"/>
      <c r="G109" s="113">
        <f t="shared" si="8"/>
        <v>0</v>
      </c>
      <c r="H109" s="113"/>
    </row>
    <row r="110" spans="1:8" ht="39" customHeight="1">
      <c r="A110" s="99" t="s">
        <v>203</v>
      </c>
      <c r="B110" s="114" t="s">
        <v>204</v>
      </c>
      <c r="C110" s="115"/>
      <c r="D110" s="73" t="s">
        <v>115</v>
      </c>
      <c r="E110" s="77">
        <v>9.5272000000000006</v>
      </c>
      <c r="F110" s="72"/>
      <c r="G110" s="113">
        <f t="shared" si="8"/>
        <v>0</v>
      </c>
      <c r="H110" s="113"/>
    </row>
    <row r="111" spans="1:8" ht="39" customHeight="1">
      <c r="A111" s="99">
        <v>10.11</v>
      </c>
      <c r="B111" s="111" t="s">
        <v>205</v>
      </c>
      <c r="C111" s="112"/>
      <c r="D111" s="73" t="s">
        <v>115</v>
      </c>
      <c r="E111" s="77">
        <v>485.16195000000005</v>
      </c>
      <c r="F111" s="72"/>
      <c r="G111" s="113">
        <f t="shared" si="8"/>
        <v>0</v>
      </c>
      <c r="H111" s="113"/>
    </row>
    <row r="112" spans="1:8" ht="39" customHeight="1">
      <c r="A112" s="99">
        <v>10.119999999999999</v>
      </c>
      <c r="B112" s="111" t="s">
        <v>206</v>
      </c>
      <c r="C112" s="112"/>
      <c r="D112" s="73" t="s">
        <v>117</v>
      </c>
      <c r="E112" s="77">
        <v>3</v>
      </c>
      <c r="F112" s="72"/>
      <c r="G112" s="113">
        <f t="shared" si="8"/>
        <v>0</v>
      </c>
      <c r="H112" s="113"/>
    </row>
    <row r="113" spans="1:8" ht="39" customHeight="1">
      <c r="A113" s="99">
        <v>10.130000000000001</v>
      </c>
      <c r="B113" s="111" t="s">
        <v>207</v>
      </c>
      <c r="C113" s="112"/>
      <c r="D113" s="73" t="s">
        <v>115</v>
      </c>
      <c r="E113" s="77">
        <v>46.162500000000001</v>
      </c>
      <c r="F113" s="72"/>
      <c r="G113" s="113">
        <f t="shared" si="8"/>
        <v>0</v>
      </c>
      <c r="H113" s="113"/>
    </row>
    <row r="114" spans="1:8" ht="39" customHeight="1">
      <c r="A114" s="99">
        <v>10.14</v>
      </c>
      <c r="B114" s="111" t="s">
        <v>208</v>
      </c>
      <c r="C114" s="112"/>
      <c r="D114" s="73" t="s">
        <v>115</v>
      </c>
      <c r="E114" s="77">
        <v>48.367125000000001</v>
      </c>
      <c r="F114" s="72"/>
      <c r="G114" s="113">
        <f t="shared" si="8"/>
        <v>0</v>
      </c>
      <c r="H114" s="113"/>
    </row>
    <row r="115" spans="1:8" ht="39" customHeight="1">
      <c r="A115" s="99">
        <v>10.15</v>
      </c>
      <c r="B115" s="111" t="s">
        <v>209</v>
      </c>
      <c r="C115" s="112"/>
      <c r="D115" s="73" t="s">
        <v>115</v>
      </c>
      <c r="E115" s="77">
        <v>2.4544000000000001</v>
      </c>
      <c r="F115" s="72"/>
      <c r="G115" s="113">
        <f t="shared" si="8"/>
        <v>0</v>
      </c>
      <c r="H115" s="113"/>
    </row>
    <row r="116" spans="1:8" ht="39" customHeight="1">
      <c r="A116" s="100">
        <v>11</v>
      </c>
      <c r="B116" s="129" t="s">
        <v>210</v>
      </c>
      <c r="C116" s="130"/>
      <c r="D116" s="130"/>
      <c r="E116" s="130"/>
      <c r="F116" s="131"/>
      <c r="G116" s="120">
        <f>ROUND(SUM(G117:H130),0)</f>
        <v>0</v>
      </c>
      <c r="H116" s="121"/>
    </row>
    <row r="117" spans="1:8" ht="39" customHeight="1">
      <c r="A117" s="99">
        <v>11.1</v>
      </c>
      <c r="B117" s="111" t="s">
        <v>211</v>
      </c>
      <c r="C117" s="112"/>
      <c r="D117" s="73" t="s">
        <v>115</v>
      </c>
      <c r="E117" s="77">
        <v>5.1599999999999993</v>
      </c>
      <c r="F117" s="72"/>
      <c r="G117" s="113">
        <f t="shared" ref="G117:G130" si="9">ROUND(E117*F117,0)</f>
        <v>0</v>
      </c>
      <c r="H117" s="113"/>
    </row>
    <row r="118" spans="1:8" ht="39" customHeight="1">
      <c r="A118" s="99">
        <v>11.2</v>
      </c>
      <c r="B118" s="111" t="s">
        <v>212</v>
      </c>
      <c r="C118" s="112"/>
      <c r="D118" s="73" t="s">
        <v>113</v>
      </c>
      <c r="E118" s="77">
        <v>2.4</v>
      </c>
      <c r="F118" s="72"/>
      <c r="G118" s="113">
        <f t="shared" si="9"/>
        <v>0</v>
      </c>
      <c r="H118" s="113"/>
    </row>
    <row r="119" spans="1:8" ht="39" customHeight="1">
      <c r="A119" s="99">
        <v>11.3</v>
      </c>
      <c r="B119" s="111" t="s">
        <v>213</v>
      </c>
      <c r="C119" s="112"/>
      <c r="D119" s="73" t="s">
        <v>113</v>
      </c>
      <c r="E119" s="77">
        <v>4.3</v>
      </c>
      <c r="F119" s="72"/>
      <c r="G119" s="113">
        <f t="shared" si="9"/>
        <v>0</v>
      </c>
      <c r="H119" s="113"/>
    </row>
    <row r="120" spans="1:8" ht="39" customHeight="1">
      <c r="A120" s="99">
        <v>11.4</v>
      </c>
      <c r="B120" s="111" t="s">
        <v>214</v>
      </c>
      <c r="C120" s="112"/>
      <c r="D120" s="73" t="s">
        <v>115</v>
      </c>
      <c r="E120" s="77">
        <v>14</v>
      </c>
      <c r="F120" s="72"/>
      <c r="G120" s="113">
        <f t="shared" si="9"/>
        <v>0</v>
      </c>
      <c r="H120" s="113"/>
    </row>
    <row r="121" spans="1:8" ht="39" customHeight="1">
      <c r="A121" s="99">
        <v>11.5</v>
      </c>
      <c r="B121" s="114" t="s">
        <v>215</v>
      </c>
      <c r="C121" s="115"/>
      <c r="D121" s="73" t="s">
        <v>115</v>
      </c>
      <c r="E121" s="77">
        <v>83.49799999999999</v>
      </c>
      <c r="F121" s="72"/>
      <c r="G121" s="113">
        <f t="shared" si="9"/>
        <v>0</v>
      </c>
      <c r="H121" s="113"/>
    </row>
    <row r="122" spans="1:8" ht="39" customHeight="1">
      <c r="A122" s="99">
        <v>11.6</v>
      </c>
      <c r="B122" s="111" t="s">
        <v>216</v>
      </c>
      <c r="C122" s="112"/>
      <c r="D122" s="73" t="s">
        <v>117</v>
      </c>
      <c r="E122" s="77">
        <v>1</v>
      </c>
      <c r="F122" s="72"/>
      <c r="G122" s="113">
        <f t="shared" si="9"/>
        <v>0</v>
      </c>
      <c r="H122" s="113"/>
    </row>
    <row r="123" spans="1:8" ht="39" customHeight="1">
      <c r="A123" s="99">
        <v>11.7</v>
      </c>
      <c r="B123" s="111" t="s">
        <v>217</v>
      </c>
      <c r="C123" s="112"/>
      <c r="D123" s="73" t="s">
        <v>115</v>
      </c>
      <c r="E123" s="77">
        <v>487.73000000000008</v>
      </c>
      <c r="F123" s="72"/>
      <c r="G123" s="113">
        <f t="shared" si="9"/>
        <v>0</v>
      </c>
      <c r="H123" s="113"/>
    </row>
    <row r="124" spans="1:8" ht="39" customHeight="1">
      <c r="A124" s="99">
        <v>11.8</v>
      </c>
      <c r="B124" s="111" t="s">
        <v>218</v>
      </c>
      <c r="C124" s="112"/>
      <c r="D124" s="73" t="s">
        <v>115</v>
      </c>
      <c r="E124" s="77">
        <v>6.2400000000000011</v>
      </c>
      <c r="F124" s="72"/>
      <c r="G124" s="113">
        <f t="shared" si="9"/>
        <v>0</v>
      </c>
      <c r="H124" s="113"/>
    </row>
    <row r="125" spans="1:8" ht="39" customHeight="1">
      <c r="A125" s="99">
        <v>11.9</v>
      </c>
      <c r="B125" s="111" t="s">
        <v>219</v>
      </c>
      <c r="C125" s="112"/>
      <c r="D125" s="73" t="s">
        <v>220</v>
      </c>
      <c r="E125" s="77">
        <v>1</v>
      </c>
      <c r="F125" s="72"/>
      <c r="G125" s="113">
        <f t="shared" si="9"/>
        <v>0</v>
      </c>
      <c r="H125" s="113"/>
    </row>
    <row r="126" spans="1:8" ht="45.95" customHeight="1">
      <c r="A126" s="99" t="s">
        <v>221</v>
      </c>
      <c r="B126" s="111" t="s">
        <v>222</v>
      </c>
      <c r="C126" s="112"/>
      <c r="D126" s="73" t="s">
        <v>223</v>
      </c>
      <c r="E126" s="77">
        <v>36</v>
      </c>
      <c r="F126" s="72"/>
      <c r="G126" s="113">
        <f t="shared" si="9"/>
        <v>0</v>
      </c>
      <c r="H126" s="113"/>
    </row>
    <row r="127" spans="1:8" ht="47.1" customHeight="1">
      <c r="A127" s="99">
        <v>11.11</v>
      </c>
      <c r="B127" s="111" t="s">
        <v>224</v>
      </c>
      <c r="C127" s="112"/>
      <c r="D127" s="73" t="s">
        <v>115</v>
      </c>
      <c r="E127" s="77">
        <v>114.51</v>
      </c>
      <c r="F127" s="72"/>
      <c r="G127" s="113">
        <f t="shared" si="9"/>
        <v>0</v>
      </c>
      <c r="H127" s="113"/>
    </row>
    <row r="128" spans="1:8" ht="39" customHeight="1">
      <c r="A128" s="99">
        <v>11.12</v>
      </c>
      <c r="B128" s="111" t="s">
        <v>225</v>
      </c>
      <c r="C128" s="112"/>
      <c r="D128" s="73" t="s">
        <v>115</v>
      </c>
      <c r="E128" s="77">
        <v>3.3</v>
      </c>
      <c r="F128" s="72"/>
      <c r="G128" s="113">
        <f t="shared" si="9"/>
        <v>0</v>
      </c>
      <c r="H128" s="113"/>
    </row>
    <row r="129" spans="1:8" ht="63" customHeight="1">
      <c r="A129" s="99">
        <v>11.13</v>
      </c>
      <c r="B129" s="111" t="s">
        <v>226</v>
      </c>
      <c r="C129" s="112"/>
      <c r="D129" s="73" t="s">
        <v>115</v>
      </c>
      <c r="E129" s="77">
        <v>82.48</v>
      </c>
      <c r="F129" s="72"/>
      <c r="G129" s="113">
        <f t="shared" si="9"/>
        <v>0</v>
      </c>
      <c r="H129" s="113"/>
    </row>
    <row r="130" spans="1:8" ht="39" customHeight="1">
      <c r="A130" s="99">
        <v>11.14</v>
      </c>
      <c r="B130" s="111" t="s">
        <v>227</v>
      </c>
      <c r="C130" s="112"/>
      <c r="D130" s="73" t="s">
        <v>115</v>
      </c>
      <c r="E130" s="77">
        <v>4</v>
      </c>
      <c r="F130" s="72"/>
      <c r="G130" s="113">
        <f t="shared" si="9"/>
        <v>0</v>
      </c>
      <c r="H130" s="113"/>
    </row>
    <row r="131" spans="1:8" ht="39" customHeight="1">
      <c r="A131" s="100">
        <v>12</v>
      </c>
      <c r="B131" s="129" t="s">
        <v>228</v>
      </c>
      <c r="C131" s="130"/>
      <c r="D131" s="130"/>
      <c r="E131" s="130"/>
      <c r="F131" s="131"/>
      <c r="G131" s="120">
        <f>ROUND(SUM(G132:H141),0)</f>
        <v>0</v>
      </c>
      <c r="H131" s="121"/>
    </row>
    <row r="132" spans="1:8" ht="39" customHeight="1">
      <c r="A132" s="99">
        <v>12.1</v>
      </c>
      <c r="B132" s="111" t="s">
        <v>229</v>
      </c>
      <c r="C132" s="112"/>
      <c r="D132" s="73" t="s">
        <v>117</v>
      </c>
      <c r="E132" s="77">
        <v>10</v>
      </c>
      <c r="F132" s="72"/>
      <c r="G132" s="113">
        <f t="shared" ref="G132:G141" si="10">ROUND(E132*F132,0)</f>
        <v>0</v>
      </c>
      <c r="H132" s="113"/>
    </row>
    <row r="133" spans="1:8" ht="39" customHeight="1">
      <c r="A133" s="99">
        <v>12.2</v>
      </c>
      <c r="B133" s="111" t="s">
        <v>230</v>
      </c>
      <c r="C133" s="112"/>
      <c r="D133" s="73" t="s">
        <v>115</v>
      </c>
      <c r="E133" s="77">
        <v>14.98</v>
      </c>
      <c r="F133" s="72"/>
      <c r="G133" s="113">
        <f t="shared" si="10"/>
        <v>0</v>
      </c>
      <c r="H133" s="113"/>
    </row>
    <row r="134" spans="1:8" ht="39" customHeight="1">
      <c r="A134" s="99">
        <v>12.3</v>
      </c>
      <c r="B134" s="111" t="s">
        <v>231</v>
      </c>
      <c r="C134" s="112"/>
      <c r="D134" s="73" t="s">
        <v>115</v>
      </c>
      <c r="E134" s="77">
        <v>3.2</v>
      </c>
      <c r="F134" s="72"/>
      <c r="G134" s="113">
        <f t="shared" si="10"/>
        <v>0</v>
      </c>
      <c r="H134" s="113"/>
    </row>
    <row r="135" spans="1:8" ht="39" customHeight="1">
      <c r="A135" s="99">
        <v>12.4</v>
      </c>
      <c r="B135" s="111" t="s">
        <v>232</v>
      </c>
      <c r="C135" s="112"/>
      <c r="D135" s="73" t="s">
        <v>115</v>
      </c>
      <c r="E135" s="77">
        <v>14.98</v>
      </c>
      <c r="F135" s="72"/>
      <c r="G135" s="113">
        <f t="shared" si="10"/>
        <v>0</v>
      </c>
      <c r="H135" s="113"/>
    </row>
    <row r="136" spans="1:8" ht="39" customHeight="1">
      <c r="A136" s="101">
        <v>12.5</v>
      </c>
      <c r="B136" s="125" t="s">
        <v>233</v>
      </c>
      <c r="C136" s="126"/>
      <c r="D136" s="75" t="s">
        <v>117</v>
      </c>
      <c r="E136" s="81">
        <v>4</v>
      </c>
      <c r="F136" s="82"/>
      <c r="G136" s="124">
        <f t="shared" si="10"/>
        <v>0</v>
      </c>
      <c r="H136" s="124"/>
    </row>
    <row r="137" spans="1:8" ht="39" customHeight="1">
      <c r="A137" s="101">
        <v>12.6</v>
      </c>
      <c r="B137" s="125" t="s">
        <v>234</v>
      </c>
      <c r="C137" s="126"/>
      <c r="D137" s="75" t="s">
        <v>117</v>
      </c>
      <c r="E137" s="81">
        <v>2</v>
      </c>
      <c r="F137" s="82"/>
      <c r="G137" s="124">
        <f t="shared" si="10"/>
        <v>0</v>
      </c>
      <c r="H137" s="124"/>
    </row>
    <row r="138" spans="1:8" ht="39" customHeight="1">
      <c r="A138" s="101">
        <v>12.7</v>
      </c>
      <c r="B138" s="125" t="s">
        <v>235</v>
      </c>
      <c r="C138" s="126"/>
      <c r="D138" s="75" t="s">
        <v>117</v>
      </c>
      <c r="E138" s="81">
        <v>4</v>
      </c>
      <c r="F138" s="82"/>
      <c r="G138" s="124">
        <f t="shared" si="10"/>
        <v>0</v>
      </c>
      <c r="H138" s="124"/>
    </row>
    <row r="139" spans="1:8" ht="39" customHeight="1">
      <c r="A139" s="99">
        <v>12.8</v>
      </c>
      <c r="B139" s="111" t="s">
        <v>236</v>
      </c>
      <c r="C139" s="112"/>
      <c r="D139" s="73" t="s">
        <v>115</v>
      </c>
      <c r="E139" s="77">
        <v>13.919999999999998</v>
      </c>
      <c r="F139" s="72"/>
      <c r="G139" s="113">
        <f t="shared" si="10"/>
        <v>0</v>
      </c>
      <c r="H139" s="113"/>
    </row>
    <row r="140" spans="1:8" ht="39" customHeight="1">
      <c r="A140" s="99">
        <v>12.9</v>
      </c>
      <c r="B140" s="111" t="s">
        <v>237</v>
      </c>
      <c r="C140" s="112"/>
      <c r="D140" s="73" t="s">
        <v>117</v>
      </c>
      <c r="E140" s="77">
        <v>1</v>
      </c>
      <c r="F140" s="72"/>
      <c r="G140" s="113">
        <f t="shared" si="10"/>
        <v>0</v>
      </c>
      <c r="H140" s="113"/>
    </row>
    <row r="141" spans="1:8" ht="39" customHeight="1">
      <c r="A141" s="99" t="s">
        <v>238</v>
      </c>
      <c r="B141" s="111" t="s">
        <v>239</v>
      </c>
      <c r="C141" s="112"/>
      <c r="D141" s="73" t="s">
        <v>117</v>
      </c>
      <c r="E141" s="77">
        <v>2</v>
      </c>
      <c r="F141" s="72"/>
      <c r="G141" s="113">
        <f t="shared" si="10"/>
        <v>0</v>
      </c>
      <c r="H141" s="113"/>
    </row>
    <row r="142" spans="1:8" ht="39" customHeight="1">
      <c r="A142" s="100">
        <v>13</v>
      </c>
      <c r="B142" s="129" t="s">
        <v>240</v>
      </c>
      <c r="C142" s="130"/>
      <c r="D142" s="130"/>
      <c r="E142" s="130"/>
      <c r="F142" s="131"/>
      <c r="G142" s="120">
        <f>ROUND(SUM(G143:H147),0)</f>
        <v>0</v>
      </c>
      <c r="H142" s="121"/>
    </row>
    <row r="143" spans="1:8" ht="39" customHeight="1">
      <c r="A143" s="99">
        <v>13.1</v>
      </c>
      <c r="B143" s="114" t="s">
        <v>241</v>
      </c>
      <c r="C143" s="115"/>
      <c r="D143" s="73" t="s">
        <v>115</v>
      </c>
      <c r="E143" s="77">
        <v>14.049000000000001</v>
      </c>
      <c r="F143" s="72"/>
      <c r="G143" s="113">
        <f t="shared" ref="G143:G147" si="11">ROUND(E143*F143,0)</f>
        <v>0</v>
      </c>
      <c r="H143" s="113"/>
    </row>
    <row r="144" spans="1:8" ht="39" customHeight="1">
      <c r="A144" s="99">
        <v>13.2</v>
      </c>
      <c r="B144" s="114" t="s">
        <v>242</v>
      </c>
      <c r="C144" s="115"/>
      <c r="D144" s="73" t="s">
        <v>115</v>
      </c>
      <c r="E144" s="77">
        <v>51.512999999999998</v>
      </c>
      <c r="F144" s="72"/>
      <c r="G144" s="113">
        <f t="shared" si="11"/>
        <v>0</v>
      </c>
      <c r="H144" s="113"/>
    </row>
    <row r="145" spans="1:8" ht="63" customHeight="1">
      <c r="A145" s="99">
        <v>13.3</v>
      </c>
      <c r="B145" s="111" t="s">
        <v>243</v>
      </c>
      <c r="C145" s="112"/>
      <c r="D145" s="73" t="s">
        <v>115</v>
      </c>
      <c r="E145" s="77">
        <v>3.8639999999999994</v>
      </c>
      <c r="F145" s="72"/>
      <c r="G145" s="113">
        <f t="shared" si="11"/>
        <v>0</v>
      </c>
      <c r="H145" s="113"/>
    </row>
    <row r="146" spans="1:8" ht="39" customHeight="1">
      <c r="A146" s="99">
        <v>13.4</v>
      </c>
      <c r="B146" s="111" t="s">
        <v>244</v>
      </c>
      <c r="C146" s="112"/>
      <c r="D146" s="73" t="s">
        <v>117</v>
      </c>
      <c r="E146" s="77">
        <v>1</v>
      </c>
      <c r="F146" s="72"/>
      <c r="G146" s="113">
        <f t="shared" si="11"/>
        <v>0</v>
      </c>
      <c r="H146" s="113"/>
    </row>
    <row r="147" spans="1:8" ht="39" customHeight="1">
      <c r="A147" s="99">
        <v>13.5</v>
      </c>
      <c r="B147" s="111" t="s">
        <v>245</v>
      </c>
      <c r="C147" s="112"/>
      <c r="D147" s="73" t="s">
        <v>117</v>
      </c>
      <c r="E147" s="77">
        <v>1</v>
      </c>
      <c r="F147" s="72"/>
      <c r="G147" s="122">
        <f t="shared" si="11"/>
        <v>0</v>
      </c>
      <c r="H147" s="123"/>
    </row>
    <row r="148" spans="1:8" ht="39" customHeight="1">
      <c r="A148" s="100">
        <v>14</v>
      </c>
      <c r="B148" s="129" t="s">
        <v>246</v>
      </c>
      <c r="C148" s="130"/>
      <c r="D148" s="130"/>
      <c r="E148" s="130"/>
      <c r="F148" s="131"/>
      <c r="G148" s="120">
        <f>ROUND(SUM(G149:H163),0)</f>
        <v>0</v>
      </c>
      <c r="H148" s="121"/>
    </row>
    <row r="149" spans="1:8" ht="39" customHeight="1">
      <c r="A149" s="99">
        <v>14.1</v>
      </c>
      <c r="B149" s="111" t="s">
        <v>247</v>
      </c>
      <c r="C149" s="112"/>
      <c r="D149" s="73" t="s">
        <v>115</v>
      </c>
      <c r="E149" s="77">
        <v>10.649999999999999</v>
      </c>
      <c r="F149" s="72"/>
      <c r="G149" s="113">
        <f t="shared" ref="G149:G163" si="12">ROUND(E149*F149,0)</f>
        <v>0</v>
      </c>
      <c r="H149" s="113"/>
    </row>
    <row r="150" spans="1:8" ht="39" customHeight="1">
      <c r="A150" s="99">
        <v>14.2</v>
      </c>
      <c r="B150" s="111" t="s">
        <v>248</v>
      </c>
      <c r="C150" s="112"/>
      <c r="D150" s="73" t="s">
        <v>115</v>
      </c>
      <c r="E150" s="77">
        <v>7.8100000000000005</v>
      </c>
      <c r="F150" s="72"/>
      <c r="G150" s="113">
        <f t="shared" si="12"/>
        <v>0</v>
      </c>
      <c r="H150" s="113"/>
    </row>
    <row r="151" spans="1:8" ht="39" customHeight="1">
      <c r="A151" s="99">
        <v>14.3</v>
      </c>
      <c r="B151" s="111" t="s">
        <v>249</v>
      </c>
      <c r="C151" s="112"/>
      <c r="D151" s="73" t="s">
        <v>115</v>
      </c>
      <c r="E151" s="77">
        <v>4</v>
      </c>
      <c r="F151" s="72"/>
      <c r="G151" s="113">
        <f t="shared" si="12"/>
        <v>0</v>
      </c>
      <c r="H151" s="113"/>
    </row>
    <row r="152" spans="1:8" ht="39" customHeight="1">
      <c r="A152" s="99">
        <v>14.4</v>
      </c>
      <c r="B152" s="111" t="s">
        <v>250</v>
      </c>
      <c r="C152" s="112"/>
      <c r="D152" s="73" t="s">
        <v>117</v>
      </c>
      <c r="E152" s="77">
        <v>5</v>
      </c>
      <c r="F152" s="72"/>
      <c r="G152" s="113">
        <f>ROUND(E152*F152,0)</f>
        <v>0</v>
      </c>
      <c r="H152" s="113"/>
    </row>
    <row r="153" spans="1:8" ht="39" customHeight="1">
      <c r="A153" s="99">
        <v>14.5</v>
      </c>
      <c r="B153" s="111" t="s">
        <v>251</v>
      </c>
      <c r="C153" s="112"/>
      <c r="D153" s="73" t="s">
        <v>115</v>
      </c>
      <c r="E153" s="77">
        <v>4.6224999999999996</v>
      </c>
      <c r="F153" s="72"/>
      <c r="G153" s="113">
        <f t="shared" si="12"/>
        <v>0</v>
      </c>
      <c r="H153" s="113"/>
    </row>
    <row r="154" spans="1:8" ht="60" customHeight="1">
      <c r="A154" s="99">
        <v>14.6</v>
      </c>
      <c r="B154" s="111" t="s">
        <v>252</v>
      </c>
      <c r="C154" s="112"/>
      <c r="D154" s="73" t="s">
        <v>113</v>
      </c>
      <c r="E154" s="77">
        <v>6.6</v>
      </c>
      <c r="F154" s="72"/>
      <c r="G154" s="113">
        <f t="shared" si="12"/>
        <v>0</v>
      </c>
      <c r="H154" s="113"/>
    </row>
    <row r="155" spans="1:8" ht="39" customHeight="1">
      <c r="A155" s="99">
        <v>14.7</v>
      </c>
      <c r="B155" s="111" t="s">
        <v>253</v>
      </c>
      <c r="C155" s="112"/>
      <c r="D155" s="73" t="s">
        <v>115</v>
      </c>
      <c r="E155" s="77">
        <v>2.0499999999999998</v>
      </c>
      <c r="F155" s="72"/>
      <c r="G155" s="113">
        <f t="shared" si="12"/>
        <v>0</v>
      </c>
      <c r="H155" s="113"/>
    </row>
    <row r="156" spans="1:8" ht="42.95" customHeight="1">
      <c r="A156" s="99">
        <v>14.8</v>
      </c>
      <c r="B156" s="111" t="s">
        <v>254</v>
      </c>
      <c r="C156" s="112"/>
      <c r="D156" s="73" t="s">
        <v>115</v>
      </c>
      <c r="E156" s="77">
        <v>16.308</v>
      </c>
      <c r="F156" s="72"/>
      <c r="G156" s="113">
        <f t="shared" si="12"/>
        <v>0</v>
      </c>
      <c r="H156" s="113"/>
    </row>
    <row r="157" spans="1:8" ht="39" customHeight="1">
      <c r="A157" s="99">
        <v>14.9</v>
      </c>
      <c r="B157" s="111" t="s">
        <v>255</v>
      </c>
      <c r="C157" s="112"/>
      <c r="D157" s="73" t="s">
        <v>115</v>
      </c>
      <c r="E157" s="77">
        <v>92.13000000000001</v>
      </c>
      <c r="F157" s="72"/>
      <c r="G157" s="113">
        <f t="shared" si="12"/>
        <v>0</v>
      </c>
      <c r="H157" s="113"/>
    </row>
    <row r="158" spans="1:8" ht="39" customHeight="1">
      <c r="A158" s="99" t="s">
        <v>256</v>
      </c>
      <c r="B158" s="111" t="s">
        <v>257</v>
      </c>
      <c r="C158" s="112"/>
      <c r="D158" s="73" t="s">
        <v>117</v>
      </c>
      <c r="E158" s="77">
        <v>1</v>
      </c>
      <c r="F158" s="72"/>
      <c r="G158" s="113">
        <f t="shared" si="12"/>
        <v>0</v>
      </c>
      <c r="H158" s="113"/>
    </row>
    <row r="159" spans="1:8" ht="54" customHeight="1">
      <c r="A159" s="99">
        <v>14.11</v>
      </c>
      <c r="B159" s="111" t="s">
        <v>258</v>
      </c>
      <c r="C159" s="112"/>
      <c r="D159" s="73" t="s">
        <v>115</v>
      </c>
      <c r="E159" s="77">
        <v>8.4</v>
      </c>
      <c r="F159" s="72"/>
      <c r="G159" s="113">
        <f t="shared" si="12"/>
        <v>0</v>
      </c>
      <c r="H159" s="113"/>
    </row>
    <row r="160" spans="1:8" ht="39" customHeight="1">
      <c r="A160" s="99">
        <v>14.12</v>
      </c>
      <c r="B160" s="111" t="s">
        <v>259</v>
      </c>
      <c r="C160" s="112"/>
      <c r="D160" s="73" t="s">
        <v>115</v>
      </c>
      <c r="E160" s="77">
        <v>12</v>
      </c>
      <c r="F160" s="72"/>
      <c r="G160" s="113">
        <f t="shared" si="12"/>
        <v>0</v>
      </c>
      <c r="H160" s="113"/>
    </row>
    <row r="161" spans="1:8" ht="39" customHeight="1">
      <c r="A161" s="99">
        <v>14.13</v>
      </c>
      <c r="B161" s="111" t="s">
        <v>260</v>
      </c>
      <c r="C161" s="112"/>
      <c r="D161" s="73" t="s">
        <v>113</v>
      </c>
      <c r="E161" s="77">
        <v>31.5</v>
      </c>
      <c r="F161" s="72"/>
      <c r="G161" s="113">
        <f t="shared" si="12"/>
        <v>0</v>
      </c>
      <c r="H161" s="113"/>
    </row>
    <row r="162" spans="1:8" ht="39" customHeight="1">
      <c r="A162" s="99">
        <v>14.14</v>
      </c>
      <c r="B162" s="111" t="s">
        <v>261</v>
      </c>
      <c r="C162" s="112"/>
      <c r="D162" s="73" t="s">
        <v>115</v>
      </c>
      <c r="E162" s="77">
        <v>2.7119999999999997</v>
      </c>
      <c r="F162" s="72"/>
      <c r="G162" s="113">
        <f t="shared" si="12"/>
        <v>0</v>
      </c>
      <c r="H162" s="113"/>
    </row>
    <row r="163" spans="1:8" ht="39" customHeight="1">
      <c r="A163" s="99">
        <v>14.15</v>
      </c>
      <c r="B163" s="111" t="s">
        <v>262</v>
      </c>
      <c r="C163" s="112"/>
      <c r="D163" s="73" t="s">
        <v>117</v>
      </c>
      <c r="E163" s="77">
        <v>1</v>
      </c>
      <c r="F163" s="72"/>
      <c r="G163" s="113">
        <f t="shared" si="12"/>
        <v>0</v>
      </c>
      <c r="H163" s="113"/>
    </row>
    <row r="164" spans="1:8" ht="39" customHeight="1">
      <c r="A164" s="100">
        <v>15</v>
      </c>
      <c r="B164" s="216" t="s">
        <v>263</v>
      </c>
      <c r="C164" s="217"/>
      <c r="D164" s="217"/>
      <c r="E164" s="217"/>
      <c r="F164" s="218"/>
      <c r="G164" s="127">
        <f>ROUND(SUM(G165:H184),0)</f>
        <v>0</v>
      </c>
      <c r="H164" s="128"/>
    </row>
    <row r="165" spans="1:8" ht="66.75" customHeight="1">
      <c r="A165" s="99">
        <v>15.1</v>
      </c>
      <c r="B165" s="111" t="s">
        <v>264</v>
      </c>
      <c r="C165" s="112"/>
      <c r="D165" s="73" t="s">
        <v>265</v>
      </c>
      <c r="E165" s="77">
        <v>2</v>
      </c>
      <c r="F165" s="72"/>
      <c r="G165" s="113">
        <f t="shared" ref="G165:G184" si="13">ROUND(E165*F165,0)</f>
        <v>0</v>
      </c>
      <c r="H165" s="113"/>
    </row>
    <row r="166" spans="1:8" ht="60" customHeight="1">
      <c r="A166" s="99">
        <v>15.2</v>
      </c>
      <c r="B166" s="111" t="s">
        <v>266</v>
      </c>
      <c r="C166" s="112"/>
      <c r="D166" s="73" t="s">
        <v>265</v>
      </c>
      <c r="E166" s="77">
        <v>11</v>
      </c>
      <c r="F166" s="72"/>
      <c r="G166" s="113">
        <f t="shared" si="13"/>
        <v>0</v>
      </c>
      <c r="H166" s="113"/>
    </row>
    <row r="167" spans="1:8" ht="59.25" customHeight="1">
      <c r="A167" s="99">
        <v>15.3</v>
      </c>
      <c r="B167" s="111" t="s">
        <v>267</v>
      </c>
      <c r="C167" s="112"/>
      <c r="D167" s="73" t="s">
        <v>265</v>
      </c>
      <c r="E167" s="77">
        <v>4</v>
      </c>
      <c r="F167" s="72"/>
      <c r="G167" s="113">
        <f t="shared" si="13"/>
        <v>0</v>
      </c>
      <c r="H167" s="113"/>
    </row>
    <row r="168" spans="1:8" ht="40.5" customHeight="1">
      <c r="A168" s="99">
        <v>15.4</v>
      </c>
      <c r="B168" s="111" t="s">
        <v>268</v>
      </c>
      <c r="C168" s="112"/>
      <c r="D168" s="73" t="s">
        <v>265</v>
      </c>
      <c r="E168" s="77">
        <v>11</v>
      </c>
      <c r="F168" s="72"/>
      <c r="G168" s="113">
        <f t="shared" si="13"/>
        <v>0</v>
      </c>
      <c r="H168" s="113"/>
    </row>
    <row r="169" spans="1:8" ht="44.25" customHeight="1">
      <c r="A169" s="99">
        <v>15.5</v>
      </c>
      <c r="B169" s="111" t="s">
        <v>269</v>
      </c>
      <c r="C169" s="112"/>
      <c r="D169" s="73" t="s">
        <v>265</v>
      </c>
      <c r="E169" s="77">
        <v>1</v>
      </c>
      <c r="F169" s="72"/>
      <c r="G169" s="113">
        <f t="shared" si="13"/>
        <v>0</v>
      </c>
      <c r="H169" s="113"/>
    </row>
    <row r="170" spans="1:8" ht="75.75" customHeight="1">
      <c r="A170" s="99">
        <v>15.6</v>
      </c>
      <c r="B170" s="111" t="s">
        <v>270</v>
      </c>
      <c r="C170" s="112"/>
      <c r="D170" s="73" t="s">
        <v>265</v>
      </c>
      <c r="E170" s="77">
        <v>2</v>
      </c>
      <c r="F170" s="72"/>
      <c r="G170" s="113">
        <f t="shared" si="13"/>
        <v>0</v>
      </c>
      <c r="H170" s="113"/>
    </row>
    <row r="171" spans="1:8" ht="39.75" customHeight="1">
      <c r="A171" s="99">
        <v>15.7</v>
      </c>
      <c r="B171" s="111" t="s">
        <v>271</v>
      </c>
      <c r="C171" s="112"/>
      <c r="D171" s="73" t="s">
        <v>265</v>
      </c>
      <c r="E171" s="77">
        <v>4</v>
      </c>
      <c r="F171" s="72"/>
      <c r="G171" s="113">
        <f t="shared" si="13"/>
        <v>0</v>
      </c>
      <c r="H171" s="113"/>
    </row>
    <row r="172" spans="1:8" ht="36" customHeight="1">
      <c r="A172" s="99">
        <v>15.8</v>
      </c>
      <c r="B172" s="111" t="s">
        <v>272</v>
      </c>
      <c r="C172" s="112"/>
      <c r="D172" s="73" t="s">
        <v>265</v>
      </c>
      <c r="E172" s="77">
        <v>4</v>
      </c>
      <c r="F172" s="72"/>
      <c r="G172" s="113">
        <f t="shared" si="13"/>
        <v>0</v>
      </c>
      <c r="H172" s="113"/>
    </row>
    <row r="173" spans="1:8" ht="37.5" customHeight="1">
      <c r="A173" s="99">
        <v>15.9</v>
      </c>
      <c r="B173" s="111" t="s">
        <v>273</v>
      </c>
      <c r="C173" s="112"/>
      <c r="D173" s="73" t="s">
        <v>265</v>
      </c>
      <c r="E173" s="77">
        <v>1</v>
      </c>
      <c r="F173" s="72"/>
      <c r="G173" s="113">
        <f t="shared" si="13"/>
        <v>0</v>
      </c>
      <c r="H173" s="113"/>
    </row>
    <row r="174" spans="1:8" ht="39.75" customHeight="1">
      <c r="A174" s="99" t="s">
        <v>274</v>
      </c>
      <c r="B174" s="111" t="s">
        <v>275</v>
      </c>
      <c r="C174" s="112"/>
      <c r="D174" s="73" t="s">
        <v>265</v>
      </c>
      <c r="E174" s="77">
        <v>1</v>
      </c>
      <c r="F174" s="72"/>
      <c r="G174" s="113">
        <f t="shared" si="13"/>
        <v>0</v>
      </c>
      <c r="H174" s="113"/>
    </row>
    <row r="175" spans="1:8" ht="56.25" customHeight="1">
      <c r="A175" s="99">
        <v>15.11</v>
      </c>
      <c r="B175" s="111" t="s">
        <v>276</v>
      </c>
      <c r="C175" s="112"/>
      <c r="D175" s="73" t="s">
        <v>265</v>
      </c>
      <c r="E175" s="77">
        <v>1</v>
      </c>
      <c r="F175" s="72"/>
      <c r="G175" s="113">
        <f t="shared" si="13"/>
        <v>0</v>
      </c>
      <c r="H175" s="113"/>
    </row>
    <row r="176" spans="1:8" ht="35.25" customHeight="1">
      <c r="A176" s="99">
        <v>15.12</v>
      </c>
      <c r="B176" s="111" t="s">
        <v>277</v>
      </c>
      <c r="C176" s="112"/>
      <c r="D176" s="73" t="s">
        <v>265</v>
      </c>
      <c r="E176" s="77">
        <v>1</v>
      </c>
      <c r="F176" s="72"/>
      <c r="G176" s="113">
        <f t="shared" si="13"/>
        <v>0</v>
      </c>
      <c r="H176" s="113"/>
    </row>
    <row r="177" spans="1:14" ht="39" customHeight="1">
      <c r="A177" s="99">
        <v>15.13</v>
      </c>
      <c r="B177" s="111" t="s">
        <v>278</v>
      </c>
      <c r="C177" s="112"/>
      <c r="D177" s="73" t="s">
        <v>265</v>
      </c>
      <c r="E177" s="77">
        <v>1</v>
      </c>
      <c r="F177" s="72"/>
      <c r="G177" s="113">
        <f t="shared" si="13"/>
        <v>0</v>
      </c>
      <c r="H177" s="113"/>
    </row>
    <row r="178" spans="1:14" ht="107.1" customHeight="1">
      <c r="A178" s="99">
        <v>15.14</v>
      </c>
      <c r="B178" s="111" t="s">
        <v>279</v>
      </c>
      <c r="C178" s="112"/>
      <c r="D178" s="73" t="s">
        <v>265</v>
      </c>
      <c r="E178" s="77">
        <v>1</v>
      </c>
      <c r="F178" s="72"/>
      <c r="G178" s="113">
        <f t="shared" si="13"/>
        <v>0</v>
      </c>
      <c r="H178" s="113"/>
    </row>
    <row r="179" spans="1:14" ht="93" customHeight="1">
      <c r="A179" s="99">
        <v>15.15</v>
      </c>
      <c r="B179" s="111" t="s">
        <v>280</v>
      </c>
      <c r="C179" s="112"/>
      <c r="D179" s="73" t="s">
        <v>265</v>
      </c>
      <c r="E179" s="77">
        <v>1</v>
      </c>
      <c r="F179" s="72"/>
      <c r="G179" s="113">
        <f t="shared" si="13"/>
        <v>0</v>
      </c>
      <c r="H179" s="113"/>
    </row>
    <row r="180" spans="1:14" ht="89.25" customHeight="1">
      <c r="A180" s="99">
        <v>15.16</v>
      </c>
      <c r="B180" s="111" t="s">
        <v>281</v>
      </c>
      <c r="C180" s="112"/>
      <c r="D180" s="73" t="s">
        <v>265</v>
      </c>
      <c r="E180" s="77">
        <v>1</v>
      </c>
      <c r="F180" s="72"/>
      <c r="G180" s="113">
        <f t="shared" si="13"/>
        <v>0</v>
      </c>
      <c r="H180" s="113"/>
    </row>
    <row r="181" spans="1:14" ht="45.75" customHeight="1">
      <c r="A181" s="99">
        <v>15.17</v>
      </c>
      <c r="B181" s="111" t="s">
        <v>282</v>
      </c>
      <c r="C181" s="112"/>
      <c r="D181" s="73" t="s">
        <v>265</v>
      </c>
      <c r="E181" s="77">
        <v>14</v>
      </c>
      <c r="F181" s="72"/>
      <c r="G181" s="113">
        <f t="shared" si="13"/>
        <v>0</v>
      </c>
      <c r="H181" s="113"/>
    </row>
    <row r="182" spans="1:14" ht="24" customHeight="1">
      <c r="A182" s="99">
        <v>15.18</v>
      </c>
      <c r="B182" s="111" t="s">
        <v>283</v>
      </c>
      <c r="C182" s="112"/>
      <c r="D182" s="73" t="s">
        <v>113</v>
      </c>
      <c r="E182" s="77">
        <v>14</v>
      </c>
      <c r="F182" s="72"/>
      <c r="G182" s="113">
        <f t="shared" si="13"/>
        <v>0</v>
      </c>
      <c r="H182" s="113"/>
    </row>
    <row r="183" spans="1:14" ht="57" customHeight="1">
      <c r="A183" s="99">
        <v>15.19</v>
      </c>
      <c r="B183" s="111" t="s">
        <v>284</v>
      </c>
      <c r="C183" s="112"/>
      <c r="D183" s="73" t="s">
        <v>265</v>
      </c>
      <c r="E183" s="77">
        <v>1</v>
      </c>
      <c r="F183" s="72"/>
      <c r="G183" s="113">
        <f t="shared" si="13"/>
        <v>0</v>
      </c>
      <c r="H183" s="113"/>
    </row>
    <row r="184" spans="1:14" ht="57" customHeight="1">
      <c r="A184" s="99" t="s">
        <v>285</v>
      </c>
      <c r="B184" s="111" t="s">
        <v>286</v>
      </c>
      <c r="C184" s="112"/>
      <c r="D184" s="73" t="s">
        <v>265</v>
      </c>
      <c r="E184" s="77">
        <v>15</v>
      </c>
      <c r="F184" s="72"/>
      <c r="G184" s="113">
        <f t="shared" si="13"/>
        <v>0</v>
      </c>
      <c r="H184" s="113"/>
    </row>
    <row r="185" spans="1:14" ht="21.95" customHeight="1">
      <c r="A185" s="100">
        <v>16</v>
      </c>
      <c r="B185" s="129" t="s">
        <v>287</v>
      </c>
      <c r="C185" s="130"/>
      <c r="D185" s="130"/>
      <c r="E185" s="130"/>
      <c r="F185" s="131"/>
      <c r="G185" s="178">
        <f>ROUND(G186,0)</f>
        <v>0</v>
      </c>
      <c r="H185" s="179"/>
    </row>
    <row r="186" spans="1:14" ht="34.5" customHeight="1">
      <c r="A186" s="99">
        <v>16.100000000000001</v>
      </c>
      <c r="B186" s="111" t="s">
        <v>288</v>
      </c>
      <c r="C186" s="112"/>
      <c r="D186" s="73" t="s">
        <v>115</v>
      </c>
      <c r="E186" s="77">
        <v>487.73000000000008</v>
      </c>
      <c r="F186" s="72"/>
      <c r="G186" s="113">
        <f t="shared" ref="G186" si="14">ROUND(E186*F186,0)</f>
        <v>0</v>
      </c>
      <c r="H186" s="113"/>
      <c r="N186" s="85"/>
    </row>
    <row r="187" spans="1:14" ht="15.95" customHeight="1" thickBot="1">
      <c r="A187" s="219"/>
      <c r="B187" s="219"/>
      <c r="C187" s="219"/>
      <c r="D187" s="219"/>
      <c r="E187" s="219"/>
      <c r="F187" s="219"/>
      <c r="G187" s="219"/>
      <c r="H187" s="219"/>
      <c r="N187" s="85"/>
    </row>
    <row r="188" spans="1:14" ht="23.1" customHeight="1" thickBot="1">
      <c r="A188" s="184" t="s">
        <v>289</v>
      </c>
      <c r="B188" s="185"/>
      <c r="C188" s="185"/>
      <c r="D188" s="185"/>
      <c r="E188" s="185"/>
      <c r="F188" s="186"/>
      <c r="G188" s="187">
        <f>G17+G24+G30+G42+G47+G52+G70+G79+G90+G100+G116+G131+G142+G148+G164+G185</f>
        <v>0</v>
      </c>
      <c r="H188" s="349"/>
      <c r="L188" s="86"/>
    </row>
    <row r="189" spans="1:14" ht="15.75" thickBot="1">
      <c r="A189" s="102"/>
      <c r="B189" s="91"/>
      <c r="C189" s="91"/>
      <c r="D189" s="91"/>
      <c r="E189" s="91"/>
      <c r="F189" s="91"/>
      <c r="G189" s="91"/>
      <c r="H189" s="92"/>
    </row>
    <row r="190" spans="1:14" ht="21.95" customHeight="1" thickBot="1">
      <c r="A190" s="211" t="s">
        <v>290</v>
      </c>
      <c r="B190" s="212"/>
      <c r="C190" s="212"/>
      <c r="D190" s="212"/>
      <c r="E190" s="212"/>
      <c r="F190" s="212"/>
      <c r="G190" s="211" t="s">
        <v>291</v>
      </c>
      <c r="H190" s="213"/>
    </row>
    <row r="191" spans="1:14" ht="18.95" customHeight="1">
      <c r="A191" s="220" t="s">
        <v>292</v>
      </c>
      <c r="B191" s="221"/>
      <c r="C191" s="221"/>
      <c r="D191" s="221"/>
      <c r="E191" s="221"/>
      <c r="F191" s="222"/>
      <c r="G191" s="180"/>
      <c r="H191" s="181"/>
      <c r="L191" s="57"/>
    </row>
    <row r="192" spans="1:14" ht="18.95" customHeight="1">
      <c r="A192" s="205" t="s">
        <v>293</v>
      </c>
      <c r="B192" s="206"/>
      <c r="C192" s="206"/>
      <c r="D192" s="206"/>
      <c r="E192" s="206"/>
      <c r="F192" s="207"/>
      <c r="G192" s="182"/>
      <c r="H192" s="183"/>
      <c r="I192" s="84"/>
    </row>
    <row r="193" spans="1:9" ht="18.95" customHeight="1">
      <c r="A193" s="205" t="s">
        <v>294</v>
      </c>
      <c r="B193" s="206"/>
      <c r="C193" s="206"/>
      <c r="D193" s="206"/>
      <c r="E193" s="206"/>
      <c r="F193" s="207"/>
      <c r="G193" s="182"/>
      <c r="H193" s="183"/>
    </row>
    <row r="194" spans="1:9" ht="18.95" customHeight="1" thickBot="1">
      <c r="A194" s="208" t="s">
        <v>295</v>
      </c>
      <c r="B194" s="209"/>
      <c r="C194" s="209"/>
      <c r="D194" s="209"/>
      <c r="E194" s="209"/>
      <c r="F194" s="210"/>
      <c r="G194" s="188"/>
      <c r="H194" s="189"/>
      <c r="I194" s="86"/>
    </row>
    <row r="195" spans="1:9" ht="15.75" thickBot="1">
      <c r="A195" s="190" t="s">
        <v>296</v>
      </c>
      <c r="B195" s="350"/>
      <c r="C195" s="350"/>
      <c r="D195" s="350"/>
      <c r="E195" s="350"/>
      <c r="F195" s="351"/>
      <c r="G195" s="191">
        <f>SUM(G191:H194)</f>
        <v>0</v>
      </c>
      <c r="H195" s="192"/>
    </row>
    <row r="196" spans="1:9" ht="15.75" thickBot="1">
      <c r="A196" s="103"/>
      <c r="B196" s="87"/>
      <c r="C196" s="87"/>
      <c r="D196" s="87"/>
      <c r="E196" s="87"/>
      <c r="F196" s="87"/>
      <c r="G196" s="88"/>
      <c r="H196" s="89"/>
    </row>
    <row r="197" spans="1:9" ht="27.75" customHeight="1">
      <c r="A197" s="104">
        <v>17</v>
      </c>
      <c r="B197" s="196" t="s">
        <v>297</v>
      </c>
      <c r="C197" s="197"/>
      <c r="D197" s="197"/>
      <c r="E197" s="197"/>
      <c r="F197" s="197"/>
      <c r="G197" s="197"/>
      <c r="H197" s="198"/>
    </row>
    <row r="198" spans="1:9" ht="48.95" customHeight="1">
      <c r="A198" s="105" t="s">
        <v>298</v>
      </c>
      <c r="B198" s="166" t="s">
        <v>299</v>
      </c>
      <c r="C198" s="166"/>
      <c r="D198" s="70" t="s">
        <v>117</v>
      </c>
      <c r="E198" s="77">
        <v>14</v>
      </c>
      <c r="F198" s="76"/>
      <c r="G198" s="113">
        <f>ROUND(E198*F198,0)</f>
        <v>0</v>
      </c>
      <c r="H198" s="172"/>
    </row>
    <row r="199" spans="1:9" ht="48.95" customHeight="1">
      <c r="A199" s="105" t="s">
        <v>300</v>
      </c>
      <c r="B199" s="166" t="s">
        <v>301</v>
      </c>
      <c r="C199" s="166"/>
      <c r="D199" s="70" t="s">
        <v>117</v>
      </c>
      <c r="E199" s="77">
        <v>2</v>
      </c>
      <c r="F199" s="76"/>
      <c r="G199" s="113">
        <f t="shared" ref="G199:G202" si="15">ROUND(E199*F199,0)</f>
        <v>0</v>
      </c>
      <c r="H199" s="172"/>
    </row>
    <row r="200" spans="1:9" ht="39" customHeight="1">
      <c r="A200" s="105">
        <v>17.3</v>
      </c>
      <c r="B200" s="116" t="s">
        <v>302</v>
      </c>
      <c r="C200" s="117"/>
      <c r="D200" s="70" t="s">
        <v>117</v>
      </c>
      <c r="E200" s="77">
        <v>1</v>
      </c>
      <c r="F200" s="76"/>
      <c r="G200" s="113">
        <f t="shared" si="15"/>
        <v>0</v>
      </c>
      <c r="H200" s="172"/>
    </row>
    <row r="201" spans="1:9" ht="41.1" customHeight="1">
      <c r="A201" s="105">
        <v>17.399999999999999</v>
      </c>
      <c r="B201" s="116" t="s">
        <v>303</v>
      </c>
      <c r="C201" s="117"/>
      <c r="D201" s="70" t="s">
        <v>117</v>
      </c>
      <c r="E201" s="77">
        <v>1</v>
      </c>
      <c r="F201" s="76"/>
      <c r="G201" s="223">
        <f t="shared" si="15"/>
        <v>0</v>
      </c>
      <c r="H201" s="224"/>
    </row>
    <row r="202" spans="1:9" ht="62.1" customHeight="1">
      <c r="A202" s="105">
        <v>17.5</v>
      </c>
      <c r="B202" s="116" t="s">
        <v>304</v>
      </c>
      <c r="C202" s="117"/>
      <c r="D202" s="70" t="s">
        <v>117</v>
      </c>
      <c r="E202" s="77">
        <v>11</v>
      </c>
      <c r="F202" s="90"/>
      <c r="G202" s="118">
        <f t="shared" si="15"/>
        <v>0</v>
      </c>
      <c r="H202" s="119"/>
    </row>
    <row r="203" spans="1:9" ht="30" customHeight="1">
      <c r="A203" s="214" t="s">
        <v>305</v>
      </c>
      <c r="B203" s="215"/>
      <c r="C203" s="215"/>
      <c r="D203" s="215"/>
      <c r="E203" s="215"/>
      <c r="F203" s="215"/>
      <c r="G203" s="173">
        <f>SUM(G198:H202)</f>
        <v>0</v>
      </c>
      <c r="H203" s="352"/>
    </row>
    <row r="204" spans="1:9" ht="21.95" customHeight="1" thickBot="1">
      <c r="A204" s="174" t="s">
        <v>306</v>
      </c>
      <c r="B204" s="175"/>
      <c r="C204" s="175"/>
      <c r="D204" s="175"/>
      <c r="E204" s="175"/>
      <c r="F204" s="176"/>
      <c r="G204" s="167">
        <f>G203*19%</f>
        <v>0</v>
      </c>
      <c r="H204" s="353"/>
    </row>
    <row r="205" spans="1:9" ht="24" customHeight="1" thickBot="1">
      <c r="A205" s="168" t="s">
        <v>307</v>
      </c>
      <c r="B205" s="169"/>
      <c r="C205" s="169"/>
      <c r="D205" s="169"/>
      <c r="E205" s="169"/>
      <c r="F205" s="169"/>
      <c r="G205" s="170">
        <f>G203+G204</f>
        <v>0</v>
      </c>
      <c r="H205" s="171"/>
    </row>
    <row r="206" spans="1:9" ht="15.75" thickBot="1">
      <c r="A206" s="177"/>
      <c r="B206" s="177"/>
      <c r="C206" s="177"/>
      <c r="D206" s="177"/>
      <c r="E206" s="177"/>
      <c r="F206" s="177"/>
      <c r="G206" s="177"/>
      <c r="H206" s="177"/>
    </row>
    <row r="207" spans="1:9" ht="15.75" thickBot="1">
      <c r="A207" s="162" t="s">
        <v>308</v>
      </c>
      <c r="B207" s="163"/>
      <c r="C207" s="163"/>
      <c r="D207" s="163"/>
      <c r="E207" s="163"/>
      <c r="F207" s="163"/>
      <c r="G207" s="164">
        <f>G188+G205</f>
        <v>0</v>
      </c>
      <c r="H207" s="165"/>
    </row>
    <row r="208" spans="1:9" ht="15.75" thickBot="1"/>
    <row r="209" spans="1:8" s="83" customFormat="1" ht="33" customHeight="1" thickBot="1">
      <c r="A209" s="193" t="s">
        <v>309</v>
      </c>
      <c r="B209" s="194"/>
      <c r="C209" s="194"/>
      <c r="D209" s="194"/>
      <c r="E209" s="194"/>
      <c r="F209" s="194"/>
      <c r="G209" s="194"/>
      <c r="H209" s="195"/>
    </row>
    <row r="210" spans="1:8" s="83" customFormat="1" ht="39.950000000000003" customHeight="1" thickBot="1">
      <c r="A210" s="193" t="s">
        <v>310</v>
      </c>
      <c r="B210" s="194"/>
      <c r="C210" s="194"/>
      <c r="D210" s="194"/>
      <c r="E210" s="194"/>
      <c r="F210" s="194"/>
      <c r="G210" s="194"/>
      <c r="H210" s="195"/>
    </row>
    <row r="211" spans="1:8" s="83" customFormat="1" ht="32.1" customHeight="1" thickBot="1">
      <c r="A211" s="193" t="s">
        <v>311</v>
      </c>
      <c r="B211" s="194"/>
      <c r="C211" s="194"/>
      <c r="D211" s="194"/>
      <c r="E211" s="194"/>
      <c r="F211" s="194"/>
      <c r="G211" s="194"/>
      <c r="H211" s="195"/>
    </row>
    <row r="213" spans="1:8">
      <c r="A213" s="107" t="s">
        <v>312</v>
      </c>
      <c r="B213" s="59"/>
      <c r="C213" s="59"/>
      <c r="D213" s="59"/>
      <c r="E213" s="59"/>
    </row>
    <row r="214" spans="1:8">
      <c r="A214" s="107"/>
      <c r="B214" s="59"/>
      <c r="C214" s="59"/>
      <c r="D214" s="59"/>
      <c r="E214" s="59"/>
    </row>
    <row r="215" spans="1:8">
      <c r="A215" s="108"/>
      <c r="B215" s="59"/>
      <c r="C215" s="59"/>
      <c r="D215" s="59"/>
      <c r="E215" s="59"/>
    </row>
    <row r="216" spans="1:8">
      <c r="A216" s="109"/>
      <c r="B216" s="93"/>
      <c r="C216" s="93"/>
      <c r="D216" s="93"/>
      <c r="E216" s="59"/>
    </row>
    <row r="217" spans="1:8">
      <c r="A217" s="108" t="s">
        <v>102</v>
      </c>
      <c r="B217" s="59"/>
      <c r="C217" s="59"/>
      <c r="D217" s="59"/>
      <c r="E217" s="59"/>
    </row>
    <row r="218" spans="1:8">
      <c r="A218" s="110"/>
      <c r="B218" s="59"/>
      <c r="C218" s="59"/>
      <c r="D218" s="59"/>
      <c r="E218" s="59"/>
    </row>
  </sheetData>
  <mergeCells count="392">
    <mergeCell ref="B148:F148"/>
    <mergeCell ref="B164:F164"/>
    <mergeCell ref="B185:F185"/>
    <mergeCell ref="A187:H187"/>
    <mergeCell ref="A191:F191"/>
    <mergeCell ref="G201:H201"/>
    <mergeCell ref="B201:C201"/>
    <mergeCell ref="B161:C161"/>
    <mergeCell ref="G160:H160"/>
    <mergeCell ref="G161:H161"/>
    <mergeCell ref="G162:H162"/>
    <mergeCell ref="G163:H163"/>
    <mergeCell ref="B160:C160"/>
    <mergeCell ref="B162:C162"/>
    <mergeCell ref="B163:C163"/>
    <mergeCell ref="B200:C200"/>
    <mergeCell ref="G200:H200"/>
    <mergeCell ref="B183:C183"/>
    <mergeCell ref="G177:H177"/>
    <mergeCell ref="G180:H180"/>
    <mergeCell ref="B180:C180"/>
    <mergeCell ref="G178:H178"/>
    <mergeCell ref="G181:H181"/>
    <mergeCell ref="A193:F193"/>
    <mergeCell ref="A209:H209"/>
    <mergeCell ref="A210:H210"/>
    <mergeCell ref="A211:H211"/>
    <mergeCell ref="B197:H197"/>
    <mergeCell ref="B17:F17"/>
    <mergeCell ref="B24:F24"/>
    <mergeCell ref="B30:F30"/>
    <mergeCell ref="B42:F42"/>
    <mergeCell ref="B47:F47"/>
    <mergeCell ref="B52:F52"/>
    <mergeCell ref="B70:F70"/>
    <mergeCell ref="B79:F79"/>
    <mergeCell ref="B90:F90"/>
    <mergeCell ref="B100:F100"/>
    <mergeCell ref="B184:C184"/>
    <mergeCell ref="G184:H184"/>
    <mergeCell ref="B130:C130"/>
    <mergeCell ref="G130:H130"/>
    <mergeCell ref="G142:H142"/>
    <mergeCell ref="A192:F192"/>
    <mergeCell ref="A194:F194"/>
    <mergeCell ref="A190:F190"/>
    <mergeCell ref="G190:H190"/>
    <mergeCell ref="A203:F203"/>
    <mergeCell ref="G191:H191"/>
    <mergeCell ref="G192:H192"/>
    <mergeCell ref="G193:H193"/>
    <mergeCell ref="B186:C186"/>
    <mergeCell ref="G186:H186"/>
    <mergeCell ref="A188:F188"/>
    <mergeCell ref="G188:H188"/>
    <mergeCell ref="G194:H194"/>
    <mergeCell ref="A195:F195"/>
    <mergeCell ref="G195:H195"/>
    <mergeCell ref="G185:H185"/>
    <mergeCell ref="B181:C181"/>
    <mergeCell ref="B113:C113"/>
    <mergeCell ref="B96:C96"/>
    <mergeCell ref="G96:H96"/>
    <mergeCell ref="G113:H113"/>
    <mergeCell ref="B114:C114"/>
    <mergeCell ref="B118:C118"/>
    <mergeCell ref="G118:H118"/>
    <mergeCell ref="G119:H119"/>
    <mergeCell ref="B119:C119"/>
    <mergeCell ref="B99:C99"/>
    <mergeCell ref="G99:H99"/>
    <mergeCell ref="G112:H112"/>
    <mergeCell ref="B112:C112"/>
    <mergeCell ref="B102:C102"/>
    <mergeCell ref="B107:C107"/>
    <mergeCell ref="G109:H109"/>
    <mergeCell ref="G107:H107"/>
    <mergeCell ref="B116:F116"/>
    <mergeCell ref="G108:H108"/>
    <mergeCell ref="G111:H111"/>
    <mergeCell ref="B108:C108"/>
    <mergeCell ref="B98:C98"/>
    <mergeCell ref="A207:F207"/>
    <mergeCell ref="G207:H207"/>
    <mergeCell ref="B198:C198"/>
    <mergeCell ref="B199:C199"/>
    <mergeCell ref="G204:H204"/>
    <mergeCell ref="A205:F205"/>
    <mergeCell ref="G205:H205"/>
    <mergeCell ref="G198:H198"/>
    <mergeCell ref="G199:H199"/>
    <mergeCell ref="G203:H203"/>
    <mergeCell ref="A204:F204"/>
    <mergeCell ref="A206:H206"/>
    <mergeCell ref="G106:H106"/>
    <mergeCell ref="G94:H94"/>
    <mergeCell ref="G92:H92"/>
    <mergeCell ref="B109:C109"/>
    <mergeCell ref="B105:C105"/>
    <mergeCell ref="G100:H100"/>
    <mergeCell ref="G101:H101"/>
    <mergeCell ref="G102:H102"/>
    <mergeCell ref="G98:H98"/>
    <mergeCell ref="G103:H103"/>
    <mergeCell ref="B104:C104"/>
    <mergeCell ref="B103:C103"/>
    <mergeCell ref="B106:C106"/>
    <mergeCell ref="G60:H60"/>
    <mergeCell ref="B62:C62"/>
    <mergeCell ref="G71:H71"/>
    <mergeCell ref="B111:C111"/>
    <mergeCell ref="G110:H110"/>
    <mergeCell ref="B110:C110"/>
    <mergeCell ref="B101:C101"/>
    <mergeCell ref="B60:C60"/>
    <mergeCell ref="B64:C64"/>
    <mergeCell ref="B61:C61"/>
    <mergeCell ref="G82:H82"/>
    <mergeCell ref="G83:H83"/>
    <mergeCell ref="G62:H62"/>
    <mergeCell ref="G64:H64"/>
    <mergeCell ref="G61:H61"/>
    <mergeCell ref="B65:C65"/>
    <mergeCell ref="B63:C63"/>
    <mergeCell ref="G63:H63"/>
    <mergeCell ref="B75:C75"/>
    <mergeCell ref="G74:H74"/>
    <mergeCell ref="B94:C94"/>
    <mergeCell ref="G77:H77"/>
    <mergeCell ref="B77:C77"/>
    <mergeCell ref="B97:C97"/>
    <mergeCell ref="G69:H69"/>
    <mergeCell ref="G75:H75"/>
    <mergeCell ref="G76:H76"/>
    <mergeCell ref="B66:C66"/>
    <mergeCell ref="B67:C67"/>
    <mergeCell ref="G70:H70"/>
    <mergeCell ref="G65:H65"/>
    <mergeCell ref="G72:H72"/>
    <mergeCell ref="G73:H73"/>
    <mergeCell ref="B68:C68"/>
    <mergeCell ref="B69:C69"/>
    <mergeCell ref="B71:C71"/>
    <mergeCell ref="B72:C72"/>
    <mergeCell ref="B73:C73"/>
    <mergeCell ref="B76:C76"/>
    <mergeCell ref="G97:H97"/>
    <mergeCell ref="G89:H89"/>
    <mergeCell ref="G91:H91"/>
    <mergeCell ref="G90:H90"/>
    <mergeCell ref="B87:C87"/>
    <mergeCell ref="B88:C88"/>
    <mergeCell ref="G88:H88"/>
    <mergeCell ref="G104:H104"/>
    <mergeCell ref="G105:H105"/>
    <mergeCell ref="B78:C78"/>
    <mergeCell ref="G78:H78"/>
    <mergeCell ref="B82:C82"/>
    <mergeCell ref="G95:H95"/>
    <mergeCell ref="B84:C84"/>
    <mergeCell ref="B85:C85"/>
    <mergeCell ref="G85:H85"/>
    <mergeCell ref="B54:C54"/>
    <mergeCell ref="G54:H54"/>
    <mergeCell ref="B57:C57"/>
    <mergeCell ref="B58:C58"/>
    <mergeCell ref="G56:H56"/>
    <mergeCell ref="G57:H57"/>
    <mergeCell ref="G58:H58"/>
    <mergeCell ref="G93:H93"/>
    <mergeCell ref="B92:C92"/>
    <mergeCell ref="B93:C93"/>
    <mergeCell ref="B91:C91"/>
    <mergeCell ref="G59:H59"/>
    <mergeCell ref="B59:C59"/>
    <mergeCell ref="B56:C56"/>
    <mergeCell ref="G66:H66"/>
    <mergeCell ref="G67:H67"/>
    <mergeCell ref="G68:H68"/>
    <mergeCell ref="B55:C55"/>
    <mergeCell ref="G55:H55"/>
    <mergeCell ref="G53:H53"/>
    <mergeCell ref="G40:H40"/>
    <mergeCell ref="G41:H41"/>
    <mergeCell ref="G47:H47"/>
    <mergeCell ref="B53:C53"/>
    <mergeCell ref="B51:C51"/>
    <mergeCell ref="G51:H51"/>
    <mergeCell ref="B45:C45"/>
    <mergeCell ref="G44:H44"/>
    <mergeCell ref="G45:H45"/>
    <mergeCell ref="G42:H42"/>
    <mergeCell ref="B43:C43"/>
    <mergeCell ref="G48:H48"/>
    <mergeCell ref="G27:H27"/>
    <mergeCell ref="B28:C28"/>
    <mergeCell ref="G28:H28"/>
    <mergeCell ref="B29:C29"/>
    <mergeCell ref="G29:H29"/>
    <mergeCell ref="B38:C38"/>
    <mergeCell ref="B46:C46"/>
    <mergeCell ref="G46:H46"/>
    <mergeCell ref="G38:H38"/>
    <mergeCell ref="B39:C39"/>
    <mergeCell ref="G39:H39"/>
    <mergeCell ref="G25:H25"/>
    <mergeCell ref="B49:C49"/>
    <mergeCell ref="G49:H49"/>
    <mergeCell ref="B50:C50"/>
    <mergeCell ref="G50:H50"/>
    <mergeCell ref="G52:H52"/>
    <mergeCell ref="B33:C33"/>
    <mergeCell ref="B34:C34"/>
    <mergeCell ref="G34:H34"/>
    <mergeCell ref="G31:H31"/>
    <mergeCell ref="B32:C32"/>
    <mergeCell ref="G32:H32"/>
    <mergeCell ref="G33:H33"/>
    <mergeCell ref="B40:C40"/>
    <mergeCell ref="G43:H43"/>
    <mergeCell ref="B36:C36"/>
    <mergeCell ref="G36:H36"/>
    <mergeCell ref="B35:C35"/>
    <mergeCell ref="G35:H35"/>
    <mergeCell ref="B31:C31"/>
    <mergeCell ref="B37:C37"/>
    <mergeCell ref="B26:C26"/>
    <mergeCell ref="G26:H26"/>
    <mergeCell ref="B27:C27"/>
    <mergeCell ref="A1:G4"/>
    <mergeCell ref="A14:A15"/>
    <mergeCell ref="B14:H14"/>
    <mergeCell ref="B15:C15"/>
    <mergeCell ref="G15:H15"/>
    <mergeCell ref="B21:C21"/>
    <mergeCell ref="G21:H21"/>
    <mergeCell ref="G23:H23"/>
    <mergeCell ref="B23:C23"/>
    <mergeCell ref="G19:H19"/>
    <mergeCell ref="B20:C20"/>
    <mergeCell ref="G20:H20"/>
    <mergeCell ref="A16:F16"/>
    <mergeCell ref="G16:H16"/>
    <mergeCell ref="G17:H17"/>
    <mergeCell ref="G18:H18"/>
    <mergeCell ref="B18:C18"/>
    <mergeCell ref="B19:C19"/>
    <mergeCell ref="A10:B10"/>
    <mergeCell ref="B22:C22"/>
    <mergeCell ref="G22:H22"/>
    <mergeCell ref="A11:B11"/>
    <mergeCell ref="A12:B12"/>
    <mergeCell ref="A5:H5"/>
    <mergeCell ref="A7:H7"/>
    <mergeCell ref="B89:C89"/>
    <mergeCell ref="B81:C81"/>
    <mergeCell ref="B80:C80"/>
    <mergeCell ref="G79:H79"/>
    <mergeCell ref="G80:H80"/>
    <mergeCell ref="G81:H81"/>
    <mergeCell ref="B83:C83"/>
    <mergeCell ref="G87:H87"/>
    <mergeCell ref="G84:H84"/>
    <mergeCell ref="B86:C86"/>
    <mergeCell ref="G86:H86"/>
    <mergeCell ref="A6:H6"/>
    <mergeCell ref="G37:H37"/>
    <mergeCell ref="B48:C48"/>
    <mergeCell ref="B41:C41"/>
    <mergeCell ref="B44:C44"/>
    <mergeCell ref="A9:B9"/>
    <mergeCell ref="G30:H30"/>
    <mergeCell ref="G24:H24"/>
    <mergeCell ref="B25:C25"/>
    <mergeCell ref="B145:C145"/>
    <mergeCell ref="B117:C117"/>
    <mergeCell ref="B121:C121"/>
    <mergeCell ref="B122:C122"/>
    <mergeCell ref="B123:C123"/>
    <mergeCell ref="B132:C132"/>
    <mergeCell ref="G132:H132"/>
    <mergeCell ref="G117:H117"/>
    <mergeCell ref="G121:H121"/>
    <mergeCell ref="G122:H122"/>
    <mergeCell ref="G123:H123"/>
    <mergeCell ref="G131:H131"/>
    <mergeCell ref="G135:H135"/>
    <mergeCell ref="G136:H136"/>
    <mergeCell ref="G143:H143"/>
    <mergeCell ref="B141:C141"/>
    <mergeCell ref="G126:H126"/>
    <mergeCell ref="G127:H127"/>
    <mergeCell ref="G128:H128"/>
    <mergeCell ref="B131:F131"/>
    <mergeCell ref="B142:F142"/>
    <mergeCell ref="G141:H141"/>
    <mergeCell ref="G116:H116"/>
    <mergeCell ref="B74:C74"/>
    <mergeCell ref="G145:H145"/>
    <mergeCell ref="B126:C126"/>
    <mergeCell ref="B127:C127"/>
    <mergeCell ref="B128:C128"/>
    <mergeCell ref="B95:C95"/>
    <mergeCell ref="G179:H179"/>
    <mergeCell ref="B179:C179"/>
    <mergeCell ref="B178:C178"/>
    <mergeCell ref="G167:H167"/>
    <mergeCell ref="G168:H168"/>
    <mergeCell ref="G133:H133"/>
    <mergeCell ref="G139:H139"/>
    <mergeCell ref="B133:C133"/>
    <mergeCell ref="B134:C134"/>
    <mergeCell ref="B135:C135"/>
    <mergeCell ref="B136:C136"/>
    <mergeCell ref="B139:C139"/>
    <mergeCell ref="G164:H164"/>
    <mergeCell ref="G165:H165"/>
    <mergeCell ref="B138:C138"/>
    <mergeCell ref="B137:C137"/>
    <mergeCell ref="G134:H134"/>
    <mergeCell ref="B182:C182"/>
    <mergeCell ref="G172:H172"/>
    <mergeCell ref="G173:H173"/>
    <mergeCell ref="G169:H169"/>
    <mergeCell ref="G170:H170"/>
    <mergeCell ref="B152:C152"/>
    <mergeCell ref="B150:C150"/>
    <mergeCell ref="B151:C151"/>
    <mergeCell ref="B157:C157"/>
    <mergeCell ref="G158:H158"/>
    <mergeCell ref="G159:H159"/>
    <mergeCell ref="G157:H157"/>
    <mergeCell ref="B158:C158"/>
    <mergeCell ref="G150:H150"/>
    <mergeCell ref="G151:H151"/>
    <mergeCell ref="G152:H152"/>
    <mergeCell ref="G153:H153"/>
    <mergeCell ref="G154:H154"/>
    <mergeCell ref="G155:H155"/>
    <mergeCell ref="G156:H156"/>
    <mergeCell ref="B153:C153"/>
    <mergeCell ref="B154:C154"/>
    <mergeCell ref="B155:C155"/>
    <mergeCell ref="B156:C156"/>
    <mergeCell ref="B159:C159"/>
    <mergeCell ref="G114:H114"/>
    <mergeCell ref="B115:C115"/>
    <mergeCell ref="G115:H115"/>
    <mergeCell ref="G166:H166"/>
    <mergeCell ref="B165:C165"/>
    <mergeCell ref="B166:C166"/>
    <mergeCell ref="G120:H120"/>
    <mergeCell ref="B125:C125"/>
    <mergeCell ref="G125:H125"/>
    <mergeCell ref="B124:C124"/>
    <mergeCell ref="G124:H124"/>
    <mergeCell ref="G140:H140"/>
    <mergeCell ref="G148:H148"/>
    <mergeCell ref="B129:C129"/>
    <mergeCell ref="G129:H129"/>
    <mergeCell ref="B146:C146"/>
    <mergeCell ref="B147:C147"/>
    <mergeCell ref="G146:H146"/>
    <mergeCell ref="G147:H147"/>
    <mergeCell ref="G137:H137"/>
    <mergeCell ref="G138:H138"/>
    <mergeCell ref="B120:C120"/>
    <mergeCell ref="B140:C140"/>
    <mergeCell ref="B175:C175"/>
    <mergeCell ref="G171:H171"/>
    <mergeCell ref="B149:C149"/>
    <mergeCell ref="G149:H149"/>
    <mergeCell ref="B143:C143"/>
    <mergeCell ref="B144:C144"/>
    <mergeCell ref="G144:H144"/>
    <mergeCell ref="B202:C202"/>
    <mergeCell ref="G202:H202"/>
    <mergeCell ref="G182:H182"/>
    <mergeCell ref="B176:C176"/>
    <mergeCell ref="B177:C177"/>
    <mergeCell ref="G175:H175"/>
    <mergeCell ref="G176:H176"/>
    <mergeCell ref="G183:H183"/>
    <mergeCell ref="B174:C174"/>
    <mergeCell ref="G174:H174"/>
    <mergeCell ref="B169:C169"/>
    <mergeCell ref="B170:C170"/>
    <mergeCell ref="B171:C171"/>
    <mergeCell ref="B172:C172"/>
    <mergeCell ref="B173:C173"/>
    <mergeCell ref="B167:C167"/>
    <mergeCell ref="B168:C168"/>
  </mergeCells>
  <pageMargins left="0.70866141732283472" right="0.70866141732283472" top="0.74803149606299213" bottom="0.74803149606299213" header="0.31496062992125984" footer="0.31496062992125984"/>
  <pageSetup scale="6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H216"/>
  <sheetViews>
    <sheetView topLeftCell="A10" zoomScale="85" zoomScaleNormal="85" workbookViewId="0">
      <selection activeCell="E12" sqref="E12"/>
    </sheetView>
  </sheetViews>
  <sheetFormatPr defaultColWidth="11.42578125" defaultRowHeight="15"/>
  <cols>
    <col min="1" max="1" width="11.42578125" style="38"/>
    <col min="2" max="2" width="59.140625" customWidth="1"/>
    <col min="3" max="3" width="12.42578125" customWidth="1"/>
    <col min="4" max="4" width="12.7109375" style="50" customWidth="1"/>
    <col min="5" max="5" width="22.140625" customWidth="1"/>
    <col min="6" max="6" width="27" customWidth="1"/>
  </cols>
  <sheetData>
    <row r="1" spans="1:8" ht="16.5" thickBot="1">
      <c r="A1" s="37"/>
      <c r="B1" s="29" t="s">
        <v>105</v>
      </c>
      <c r="C1" s="30" t="s">
        <v>106</v>
      </c>
      <c r="D1" s="47" t="s">
        <v>107</v>
      </c>
      <c r="E1" s="31" t="s">
        <v>313</v>
      </c>
      <c r="F1" t="s">
        <v>314</v>
      </c>
      <c r="G1" s="341" t="s">
        <v>315</v>
      </c>
      <c r="H1" s="342"/>
    </row>
    <row r="2" spans="1:8" ht="15.75">
      <c r="A2" s="37"/>
      <c r="B2" s="29" t="s">
        <v>316</v>
      </c>
      <c r="C2" s="30" t="s">
        <v>317</v>
      </c>
      <c r="D2" s="47" t="str">
        <f>+F2</f>
        <v>Bien 1</v>
      </c>
      <c r="E2" s="31">
        <v>425444</v>
      </c>
      <c r="F2" t="s">
        <v>318</v>
      </c>
    </row>
    <row r="3" spans="1:8" ht="15.75">
      <c r="A3" s="37"/>
      <c r="B3" s="51" t="s">
        <v>316</v>
      </c>
      <c r="C3" s="52" t="s">
        <v>196</v>
      </c>
      <c r="D3" s="53">
        <v>104.46</v>
      </c>
      <c r="E3" s="55">
        <v>425444</v>
      </c>
      <c r="F3" t="s">
        <v>319</v>
      </c>
      <c r="G3" t="s">
        <v>320</v>
      </c>
    </row>
    <row r="4" spans="1:8" ht="15.75">
      <c r="A4" s="37"/>
      <c r="B4" s="34" t="s">
        <v>321</v>
      </c>
      <c r="C4" s="30" t="s">
        <v>322</v>
      </c>
      <c r="D4" s="47">
        <v>104.46</v>
      </c>
      <c r="E4" s="31">
        <f>4678*1.0716</f>
        <v>5012.9448000000002</v>
      </c>
      <c r="F4" t="s">
        <v>323</v>
      </c>
    </row>
    <row r="5" spans="1:8" ht="15.75">
      <c r="A5" s="37"/>
      <c r="B5" s="34" t="s">
        <v>324</v>
      </c>
      <c r="C5" s="30" t="s">
        <v>115</v>
      </c>
      <c r="D5" s="47">
        <v>104.46</v>
      </c>
      <c r="E5" s="31">
        <v>8070</v>
      </c>
      <c r="F5" t="s">
        <v>325</v>
      </c>
    </row>
    <row r="6" spans="1:8" ht="15.75">
      <c r="A6" s="37"/>
      <c r="B6" s="34" t="s">
        <v>326</v>
      </c>
      <c r="C6" s="30" t="s">
        <v>322</v>
      </c>
      <c r="D6" s="47">
        <v>104.46</v>
      </c>
      <c r="E6" s="31">
        <v>8156</v>
      </c>
      <c r="F6" t="s">
        <v>327</v>
      </c>
    </row>
    <row r="7" spans="1:8" ht="15.75">
      <c r="A7" s="37"/>
      <c r="B7" s="34" t="s">
        <v>328</v>
      </c>
      <c r="C7" s="30" t="s">
        <v>115</v>
      </c>
      <c r="D7" s="47">
        <v>17.73</v>
      </c>
      <c r="E7" s="31">
        <v>84004</v>
      </c>
      <c r="F7" t="s">
        <v>329</v>
      </c>
    </row>
    <row r="8" spans="1:8" ht="15.75">
      <c r="A8" s="37"/>
      <c r="B8" s="34" t="s">
        <v>330</v>
      </c>
      <c r="C8" s="30" t="s">
        <v>331</v>
      </c>
      <c r="D8" s="47">
        <v>17.73</v>
      </c>
      <c r="E8" s="31">
        <v>16182</v>
      </c>
      <c r="F8" t="s">
        <v>332</v>
      </c>
    </row>
    <row r="9" spans="1:8" ht="15.75">
      <c r="A9" s="37"/>
      <c r="B9" s="34" t="s">
        <v>333</v>
      </c>
      <c r="C9" s="30" t="s">
        <v>196</v>
      </c>
      <c r="D9" s="47">
        <v>17.73</v>
      </c>
      <c r="E9" s="31">
        <v>509960</v>
      </c>
      <c r="F9" t="s">
        <v>334</v>
      </c>
    </row>
    <row r="10" spans="1:8" ht="15.75">
      <c r="A10" s="37"/>
      <c r="B10" s="34" t="s">
        <v>324</v>
      </c>
      <c r="C10" s="30" t="s">
        <v>115</v>
      </c>
      <c r="D10" s="47">
        <v>17.73</v>
      </c>
      <c r="E10" s="31">
        <v>8070</v>
      </c>
      <c r="F10" t="s">
        <v>335</v>
      </c>
    </row>
    <row r="11" spans="1:8" ht="15.75">
      <c r="A11" s="37"/>
      <c r="B11" s="34" t="s">
        <v>336</v>
      </c>
      <c r="C11" s="39" t="s">
        <v>322</v>
      </c>
      <c r="D11" s="47">
        <v>92.22</v>
      </c>
      <c r="E11" s="31">
        <f>1360*1.0716</f>
        <v>1457.3760000000002</v>
      </c>
      <c r="F11" t="s">
        <v>337</v>
      </c>
    </row>
    <row r="12" spans="1:8" ht="15.75">
      <c r="A12" s="37"/>
      <c r="B12" s="34" t="s">
        <v>338</v>
      </c>
      <c r="C12" s="39" t="s">
        <v>339</v>
      </c>
      <c r="D12" s="47">
        <v>92.22</v>
      </c>
      <c r="E12" s="31">
        <f>64*1.0716</f>
        <v>68.582400000000007</v>
      </c>
      <c r="F12" t="s">
        <v>340</v>
      </c>
    </row>
    <row r="13" spans="1:8" ht="17.25" customHeight="1">
      <c r="A13" s="37"/>
      <c r="B13" s="46" t="s">
        <v>341</v>
      </c>
      <c r="C13" s="39" t="s">
        <v>115</v>
      </c>
      <c r="D13" s="47">
        <v>92.22</v>
      </c>
      <c r="E13" s="31">
        <v>41400</v>
      </c>
      <c r="F13" t="s">
        <v>342</v>
      </c>
    </row>
    <row r="14" spans="1:8" ht="15.75">
      <c r="A14" s="37"/>
      <c r="B14" s="34" t="s">
        <v>343</v>
      </c>
      <c r="C14" s="30" t="s">
        <v>115</v>
      </c>
      <c r="D14" s="47">
        <v>92.22</v>
      </c>
      <c r="E14" s="31">
        <v>42400</v>
      </c>
      <c r="F14" t="s">
        <v>344</v>
      </c>
    </row>
    <row r="15" spans="1:8" ht="15.75">
      <c r="A15" s="37"/>
      <c r="B15" s="34" t="s">
        <v>345</v>
      </c>
      <c r="C15" s="30" t="s">
        <v>106</v>
      </c>
      <c r="D15" s="47">
        <v>92.22</v>
      </c>
      <c r="E15" s="31">
        <f>31*1.0716</f>
        <v>33.2196</v>
      </c>
      <c r="F15" t="s">
        <v>346</v>
      </c>
    </row>
    <row r="16" spans="1:8" ht="15.75">
      <c r="A16" s="37"/>
      <c r="B16" s="34" t="s">
        <v>347</v>
      </c>
      <c r="C16" s="30" t="s">
        <v>348</v>
      </c>
      <c r="D16" s="47">
        <v>92.22</v>
      </c>
      <c r="E16" s="31">
        <f>3465*1.0716</f>
        <v>3713.0940000000005</v>
      </c>
      <c r="F16" t="s">
        <v>349</v>
      </c>
    </row>
    <row r="17" spans="1:6" ht="15.75">
      <c r="A17" s="37"/>
      <c r="B17" s="34" t="s">
        <v>350</v>
      </c>
      <c r="C17" s="30" t="s">
        <v>322</v>
      </c>
      <c r="D17" s="47">
        <v>92.22</v>
      </c>
      <c r="E17" s="31">
        <f>8220*1.0716</f>
        <v>8808.5520000000015</v>
      </c>
      <c r="F17" t="s">
        <v>351</v>
      </c>
    </row>
    <row r="18" spans="1:6" ht="15.75">
      <c r="A18" s="37"/>
      <c r="B18" s="34" t="s">
        <v>336</v>
      </c>
      <c r="C18" s="39" t="s">
        <v>322</v>
      </c>
      <c r="D18" s="47">
        <v>96.92</v>
      </c>
      <c r="E18" s="31">
        <v>1680</v>
      </c>
      <c r="F18" t="s">
        <v>352</v>
      </c>
    </row>
    <row r="19" spans="1:6" ht="15.75">
      <c r="A19" s="37"/>
      <c r="B19" s="34" t="s">
        <v>338</v>
      </c>
      <c r="C19" s="39" t="s">
        <v>339</v>
      </c>
      <c r="D19" s="47">
        <v>96.92</v>
      </c>
      <c r="E19" s="31">
        <v>78</v>
      </c>
      <c r="F19" t="s">
        <v>353</v>
      </c>
    </row>
    <row r="20" spans="1:6" ht="15.75">
      <c r="A20" s="37"/>
      <c r="B20" s="14" t="s">
        <v>354</v>
      </c>
      <c r="C20" s="30" t="s">
        <v>115</v>
      </c>
      <c r="D20" s="47">
        <v>96.92</v>
      </c>
      <c r="E20" s="31">
        <v>43130</v>
      </c>
      <c r="F20" t="s">
        <v>355</v>
      </c>
    </row>
    <row r="21" spans="1:6" ht="15.75">
      <c r="A21" s="37"/>
      <c r="B21" s="34" t="s">
        <v>345</v>
      </c>
      <c r="C21" s="30" t="s">
        <v>106</v>
      </c>
      <c r="D21" s="47">
        <v>96.92</v>
      </c>
      <c r="E21" s="31">
        <v>39</v>
      </c>
      <c r="F21" t="s">
        <v>356</v>
      </c>
    </row>
    <row r="22" spans="1:6" ht="15.75">
      <c r="A22" s="37"/>
      <c r="B22" s="34" t="s">
        <v>347</v>
      </c>
      <c r="C22" s="30" t="s">
        <v>348</v>
      </c>
      <c r="D22" s="47">
        <v>96.92</v>
      </c>
      <c r="E22" s="31">
        <v>4280</v>
      </c>
      <c r="F22" t="s">
        <v>357</v>
      </c>
    </row>
    <row r="23" spans="1:6" ht="15.75">
      <c r="A23" s="37"/>
      <c r="B23" s="34" t="s">
        <v>350</v>
      </c>
      <c r="C23" s="30" t="s">
        <v>322</v>
      </c>
      <c r="D23" s="47">
        <v>96.92</v>
      </c>
      <c r="E23" s="31">
        <v>10316</v>
      </c>
      <c r="F23" t="s">
        <v>358</v>
      </c>
    </row>
    <row r="24" spans="1:6" ht="15.75">
      <c r="A24" s="37"/>
      <c r="B24" s="34" t="s">
        <v>336</v>
      </c>
      <c r="C24" s="39" t="s">
        <v>322</v>
      </c>
      <c r="D24" s="47">
        <v>28.437999999999999</v>
      </c>
      <c r="E24" s="31">
        <v>1680</v>
      </c>
      <c r="F24" t="s">
        <v>359</v>
      </c>
    </row>
    <row r="25" spans="1:6" ht="15.75">
      <c r="A25" s="37"/>
      <c r="B25" s="34" t="s">
        <v>338</v>
      </c>
      <c r="C25" s="39" t="s">
        <v>339</v>
      </c>
      <c r="D25" s="47">
        <v>28.437999999999999</v>
      </c>
      <c r="E25" s="31">
        <v>78</v>
      </c>
      <c r="F25" t="s">
        <v>360</v>
      </c>
    </row>
    <row r="26" spans="1:6" ht="15.75">
      <c r="A26" s="37"/>
      <c r="B26" s="34" t="s">
        <v>361</v>
      </c>
      <c r="C26" s="30" t="s">
        <v>115</v>
      </c>
      <c r="D26" s="47">
        <v>28.437999999999999</v>
      </c>
      <c r="E26" s="31">
        <v>61800</v>
      </c>
      <c r="F26" t="s">
        <v>362</v>
      </c>
    </row>
    <row r="27" spans="1:6" ht="15.75">
      <c r="A27" s="37"/>
      <c r="B27" s="34" t="s">
        <v>345</v>
      </c>
      <c r="C27" s="30" t="s">
        <v>106</v>
      </c>
      <c r="D27" s="47">
        <v>28.437999999999999</v>
      </c>
      <c r="E27" s="31">
        <v>39</v>
      </c>
      <c r="F27" t="s">
        <v>363</v>
      </c>
    </row>
    <row r="28" spans="1:6" ht="15.75">
      <c r="A28" s="37"/>
      <c r="B28" s="34" t="s">
        <v>347</v>
      </c>
      <c r="C28" s="30" t="s">
        <v>348</v>
      </c>
      <c r="D28" s="47">
        <v>28.437999999999999</v>
      </c>
      <c r="E28" s="31">
        <v>4280</v>
      </c>
      <c r="F28" t="s">
        <v>364</v>
      </c>
    </row>
    <row r="29" spans="1:6" ht="15.75">
      <c r="A29" s="37"/>
      <c r="B29" s="34" t="s">
        <v>350</v>
      </c>
      <c r="C29" s="30" t="s">
        <v>322</v>
      </c>
      <c r="D29" s="47">
        <v>28.437999999999999</v>
      </c>
      <c r="E29" s="31">
        <v>10316</v>
      </c>
      <c r="F29" t="s">
        <v>365</v>
      </c>
    </row>
    <row r="30" spans="1:6" ht="15.75">
      <c r="A30" s="37"/>
      <c r="B30" s="34" t="s">
        <v>366</v>
      </c>
      <c r="C30" s="30" t="s">
        <v>106</v>
      </c>
      <c r="D30" s="47">
        <v>28.437999999999999</v>
      </c>
      <c r="E30" s="31">
        <v>6391</v>
      </c>
      <c r="F30" t="s">
        <v>367</v>
      </c>
    </row>
    <row r="31" spans="1:6" ht="15.75">
      <c r="A31" s="37"/>
      <c r="B31" s="34" t="s">
        <v>336</v>
      </c>
      <c r="C31" s="39" t="s">
        <v>322</v>
      </c>
      <c r="D31" s="47">
        <v>4.1547999999999998</v>
      </c>
      <c r="E31" s="31">
        <f>1360*1.0716</f>
        <v>1457.3760000000002</v>
      </c>
      <c r="F31" t="s">
        <v>368</v>
      </c>
    </row>
    <row r="32" spans="1:6" ht="15.75">
      <c r="A32" s="37"/>
      <c r="B32" s="34" t="s">
        <v>338</v>
      </c>
      <c r="C32" s="39" t="s">
        <v>339</v>
      </c>
      <c r="D32" s="47">
        <v>4.1547999999999998</v>
      </c>
      <c r="E32" s="31">
        <f>64*1.0716</f>
        <v>68.582400000000007</v>
      </c>
      <c r="F32" t="s">
        <v>369</v>
      </c>
    </row>
    <row r="33" spans="1:7" ht="15.75" customHeight="1">
      <c r="A33" s="37"/>
      <c r="B33" s="46" t="s">
        <v>370</v>
      </c>
      <c r="C33" s="30" t="s">
        <v>115</v>
      </c>
      <c r="D33" s="47">
        <v>4.1547999999999998</v>
      </c>
      <c r="E33" s="31">
        <v>35900</v>
      </c>
      <c r="F33" t="s">
        <v>371</v>
      </c>
    </row>
    <row r="34" spans="1:7" ht="15.75">
      <c r="A34" s="37"/>
      <c r="B34" s="34" t="s">
        <v>345</v>
      </c>
      <c r="C34" s="30" t="s">
        <v>106</v>
      </c>
      <c r="D34" s="47">
        <v>4.1547999999999998</v>
      </c>
      <c r="E34" s="31">
        <v>39</v>
      </c>
      <c r="F34" t="s">
        <v>372</v>
      </c>
    </row>
    <row r="35" spans="1:7" ht="15.75">
      <c r="A35" s="37"/>
      <c r="B35" s="34" t="s">
        <v>347</v>
      </c>
      <c r="C35" s="30" t="s">
        <v>348</v>
      </c>
      <c r="D35" s="47">
        <v>4.1547999999999998</v>
      </c>
      <c r="E35" s="31">
        <v>4280</v>
      </c>
      <c r="F35" t="s">
        <v>373</v>
      </c>
    </row>
    <row r="36" spans="1:7" ht="15.75">
      <c r="A36" s="37"/>
      <c r="B36" s="34" t="s">
        <v>350</v>
      </c>
      <c r="C36" s="30" t="s">
        <v>322</v>
      </c>
      <c r="D36" s="47">
        <v>4.1547999999999998</v>
      </c>
      <c r="E36" s="31">
        <v>10316</v>
      </c>
      <c r="F36" t="s">
        <v>374</v>
      </c>
    </row>
    <row r="37" spans="1:7" ht="15.75">
      <c r="A37" s="37"/>
      <c r="B37" s="34" t="s">
        <v>366</v>
      </c>
      <c r="C37" s="30" t="s">
        <v>106</v>
      </c>
      <c r="D37" s="47">
        <v>4.1547999999999998</v>
      </c>
      <c r="E37" s="31">
        <v>6391</v>
      </c>
      <c r="F37" t="s">
        <v>375</v>
      </c>
    </row>
    <row r="38" spans="1:7" ht="15.75">
      <c r="A38" s="37"/>
      <c r="B38" s="34" t="s">
        <v>376</v>
      </c>
      <c r="C38" s="30" t="s">
        <v>377</v>
      </c>
      <c r="D38" s="47">
        <v>215.78489999999999</v>
      </c>
      <c r="E38" s="31">
        <v>2078</v>
      </c>
      <c r="F38" t="s">
        <v>378</v>
      </c>
    </row>
    <row r="39" spans="1:7" ht="15.75">
      <c r="A39" s="37"/>
      <c r="B39" s="34" t="s">
        <v>379</v>
      </c>
      <c r="C39" s="30" t="s">
        <v>322</v>
      </c>
      <c r="D39" s="47">
        <v>215.78489999999999</v>
      </c>
      <c r="E39" s="31">
        <v>4094</v>
      </c>
      <c r="F39" t="s">
        <v>380</v>
      </c>
    </row>
    <row r="40" spans="1:7" ht="15.75">
      <c r="A40" s="37"/>
      <c r="B40" s="51" t="s">
        <v>381</v>
      </c>
      <c r="C40" s="52" t="s">
        <v>382</v>
      </c>
      <c r="D40" s="53">
        <v>215.78489999999999</v>
      </c>
      <c r="E40" s="55">
        <v>91956</v>
      </c>
      <c r="F40" t="s">
        <v>383</v>
      </c>
      <c r="G40" t="s">
        <v>384</v>
      </c>
    </row>
    <row r="41" spans="1:7" ht="15.75">
      <c r="A41" s="37"/>
      <c r="B41" s="34" t="s">
        <v>385</v>
      </c>
      <c r="C41" s="30" t="s">
        <v>106</v>
      </c>
      <c r="D41" s="47">
        <v>92.215599999999995</v>
      </c>
      <c r="E41" s="31">
        <v>48016</v>
      </c>
      <c r="F41" t="s">
        <v>386</v>
      </c>
    </row>
    <row r="42" spans="1:7" ht="15.75">
      <c r="A42" s="37"/>
      <c r="B42" s="34" t="s">
        <v>387</v>
      </c>
      <c r="C42" s="30" t="s">
        <v>115</v>
      </c>
      <c r="D42" s="47">
        <v>92.215599999999995</v>
      </c>
      <c r="E42" s="31">
        <v>30969</v>
      </c>
      <c r="F42" t="s">
        <v>388</v>
      </c>
    </row>
    <row r="43" spans="1:7" ht="15.75">
      <c r="A43" s="37"/>
      <c r="B43" s="34" t="s">
        <v>389</v>
      </c>
      <c r="C43" s="30" t="s">
        <v>106</v>
      </c>
      <c r="D43" s="47">
        <v>92.215599999999995</v>
      </c>
      <c r="E43" s="31">
        <v>6043</v>
      </c>
      <c r="F43" t="s">
        <v>390</v>
      </c>
    </row>
    <row r="44" spans="1:7" ht="15.75">
      <c r="A44" s="37"/>
      <c r="B44" s="34" t="s">
        <v>391</v>
      </c>
      <c r="C44" s="30" t="s">
        <v>106</v>
      </c>
      <c r="D44" s="47">
        <v>92.215599999999995</v>
      </c>
      <c r="E44" s="31">
        <v>6041</v>
      </c>
      <c r="F44" t="s">
        <v>392</v>
      </c>
    </row>
    <row r="45" spans="1:7" ht="15.75">
      <c r="A45" s="37"/>
      <c r="B45" s="34" t="s">
        <v>393</v>
      </c>
      <c r="C45" s="30" t="s">
        <v>106</v>
      </c>
      <c r="D45" s="47">
        <v>92.215599999999995</v>
      </c>
      <c r="E45" s="31">
        <v>4111</v>
      </c>
      <c r="F45" t="s">
        <v>394</v>
      </c>
    </row>
    <row r="46" spans="1:7" ht="15.75">
      <c r="A46" s="37"/>
      <c r="B46" s="34" t="s">
        <v>395</v>
      </c>
      <c r="C46" s="30" t="s">
        <v>106</v>
      </c>
      <c r="D46" s="47">
        <v>92.215599999999995</v>
      </c>
      <c r="E46" s="31">
        <v>191</v>
      </c>
      <c r="F46" t="s">
        <v>396</v>
      </c>
    </row>
    <row r="47" spans="1:7" ht="15.75">
      <c r="A47" s="37"/>
      <c r="B47" s="34" t="s">
        <v>397</v>
      </c>
      <c r="C47" s="30" t="s">
        <v>106</v>
      </c>
      <c r="D47" s="47">
        <v>92.215599999999995</v>
      </c>
      <c r="E47" s="31">
        <v>85</v>
      </c>
      <c r="F47" t="s">
        <v>398</v>
      </c>
    </row>
    <row r="48" spans="1:7" ht="15.75">
      <c r="A48" s="37"/>
      <c r="B48" s="34" t="s">
        <v>399</v>
      </c>
      <c r="C48" s="30" t="s">
        <v>106</v>
      </c>
      <c r="D48" s="47">
        <v>92.215599999999995</v>
      </c>
      <c r="E48" s="31">
        <v>2918</v>
      </c>
      <c r="F48" t="s">
        <v>400</v>
      </c>
    </row>
    <row r="49" spans="1:6" ht="15.75">
      <c r="A49" s="37"/>
      <c r="B49" s="34" t="s">
        <v>401</v>
      </c>
      <c r="C49" s="30" t="s">
        <v>322</v>
      </c>
      <c r="D49" s="47">
        <v>92.215599999999995</v>
      </c>
      <c r="E49" s="31">
        <v>8402</v>
      </c>
      <c r="F49" t="s">
        <v>402</v>
      </c>
    </row>
    <row r="50" spans="1:6" ht="15.75">
      <c r="A50" s="37"/>
      <c r="B50" s="34" t="s">
        <v>403</v>
      </c>
      <c r="C50" s="30" t="s">
        <v>322</v>
      </c>
      <c r="D50" s="47">
        <v>92.215599999999995</v>
      </c>
      <c r="E50" s="31">
        <v>92908</v>
      </c>
      <c r="F50" t="s">
        <v>404</v>
      </c>
    </row>
    <row r="51" spans="1:6" ht="15.75">
      <c r="A51" s="37"/>
      <c r="B51" s="34" t="s">
        <v>405</v>
      </c>
      <c r="C51" s="30" t="s">
        <v>113</v>
      </c>
      <c r="D51" s="47">
        <v>92.215599999999995</v>
      </c>
      <c r="E51" s="31">
        <v>208</v>
      </c>
      <c r="F51" t="s">
        <v>406</v>
      </c>
    </row>
    <row r="52" spans="1:6" ht="15.75">
      <c r="A52" s="37"/>
      <c r="B52" s="34" t="s">
        <v>407</v>
      </c>
      <c r="C52" s="30" t="s">
        <v>382</v>
      </c>
      <c r="D52" s="47">
        <v>92.215599999999995</v>
      </c>
      <c r="E52" s="31">
        <v>14075</v>
      </c>
      <c r="F52" t="s">
        <v>408</v>
      </c>
    </row>
    <row r="53" spans="1:6" ht="15.75">
      <c r="A53" s="37"/>
      <c r="B53" s="34" t="s">
        <v>409</v>
      </c>
      <c r="C53" s="30" t="s">
        <v>382</v>
      </c>
      <c r="D53" s="47">
        <v>92.215599999999995</v>
      </c>
      <c r="E53" s="31">
        <v>91956</v>
      </c>
      <c r="F53" t="s">
        <v>410</v>
      </c>
    </row>
    <row r="54" spans="1:6" ht="15.75">
      <c r="A54" s="37"/>
      <c r="B54" s="34" t="s">
        <v>411</v>
      </c>
      <c r="C54" s="32" t="s">
        <v>339</v>
      </c>
      <c r="D54" s="48">
        <v>123.1253</v>
      </c>
      <c r="E54" s="33">
        <v>19111</v>
      </c>
      <c r="F54" t="s">
        <v>412</v>
      </c>
    </row>
    <row r="55" spans="1:6" ht="15.75">
      <c r="A55" s="37"/>
      <c r="B55" s="34" t="s">
        <v>413</v>
      </c>
      <c r="C55" s="32" t="s">
        <v>382</v>
      </c>
      <c r="D55" s="48">
        <v>123.1253</v>
      </c>
      <c r="E55" s="33">
        <v>119781</v>
      </c>
      <c r="F55" t="s">
        <v>414</v>
      </c>
    </row>
    <row r="56" spans="1:6" ht="15.75">
      <c r="A56" s="37"/>
      <c r="B56" s="34" t="s">
        <v>415</v>
      </c>
      <c r="C56" s="30" t="s">
        <v>377</v>
      </c>
      <c r="D56" s="47">
        <v>19.68</v>
      </c>
      <c r="E56" s="31">
        <v>1328</v>
      </c>
      <c r="F56" t="s">
        <v>416</v>
      </c>
    </row>
    <row r="57" spans="1:6" ht="15.75">
      <c r="A57" s="37"/>
      <c r="B57" s="34" t="s">
        <v>417</v>
      </c>
      <c r="C57" s="30" t="s">
        <v>418</v>
      </c>
      <c r="D57" s="47">
        <v>19.68</v>
      </c>
      <c r="E57" s="31">
        <v>918</v>
      </c>
      <c r="F57" t="s">
        <v>419</v>
      </c>
    </row>
    <row r="58" spans="1:6" ht="15.75">
      <c r="A58" s="37"/>
      <c r="B58" s="34" t="s">
        <v>420</v>
      </c>
      <c r="C58" s="30" t="s">
        <v>382</v>
      </c>
      <c r="D58" s="47">
        <v>19.68</v>
      </c>
      <c r="E58" s="31">
        <v>62634</v>
      </c>
      <c r="F58" t="s">
        <v>421</v>
      </c>
    </row>
    <row r="59" spans="1:6" ht="15.75">
      <c r="A59" s="37"/>
      <c r="B59" s="34" t="s">
        <v>422</v>
      </c>
      <c r="C59" s="30" t="s">
        <v>382</v>
      </c>
      <c r="D59" s="47">
        <v>19.68</v>
      </c>
      <c r="E59" s="31">
        <v>104520</v>
      </c>
      <c r="F59" t="s">
        <v>423</v>
      </c>
    </row>
    <row r="60" spans="1:6" ht="15.75">
      <c r="A60" s="37"/>
      <c r="B60" s="34" t="s">
        <v>424</v>
      </c>
      <c r="C60" s="30" t="s">
        <v>382</v>
      </c>
      <c r="D60" s="47">
        <v>19.68</v>
      </c>
      <c r="E60" s="31">
        <v>89136</v>
      </c>
      <c r="F60" t="s">
        <v>425</v>
      </c>
    </row>
    <row r="61" spans="1:6" ht="15.75">
      <c r="A61" s="37"/>
      <c r="B61" s="34" t="s">
        <v>415</v>
      </c>
      <c r="C61" s="30" t="s">
        <v>377</v>
      </c>
      <c r="D61" s="47">
        <v>11.333600000000001</v>
      </c>
      <c r="E61" s="31">
        <v>1328</v>
      </c>
      <c r="F61" t="s">
        <v>426</v>
      </c>
    </row>
    <row r="62" spans="1:6" ht="15.75">
      <c r="A62" s="37"/>
      <c r="B62" s="34" t="s">
        <v>417</v>
      </c>
      <c r="C62" s="30" t="s">
        <v>418</v>
      </c>
      <c r="D62" s="47">
        <v>11.333600000000001</v>
      </c>
      <c r="E62" s="31">
        <v>918</v>
      </c>
      <c r="F62" t="s">
        <v>427</v>
      </c>
    </row>
    <row r="63" spans="1:6" ht="15.75">
      <c r="A63" s="37"/>
      <c r="B63" s="34" t="s">
        <v>420</v>
      </c>
      <c r="C63" s="30" t="s">
        <v>382</v>
      </c>
      <c r="D63" s="47">
        <v>11.333600000000001</v>
      </c>
      <c r="E63" s="31">
        <v>62634</v>
      </c>
      <c r="F63" t="s">
        <v>428</v>
      </c>
    </row>
    <row r="64" spans="1:6" ht="15.75">
      <c r="A64" s="37"/>
      <c r="B64" s="34" t="s">
        <v>422</v>
      </c>
      <c r="C64" s="30" t="s">
        <v>382</v>
      </c>
      <c r="D64" s="47">
        <v>11.333600000000001</v>
      </c>
      <c r="E64" s="31">
        <v>104520</v>
      </c>
      <c r="F64" t="s">
        <v>429</v>
      </c>
    </row>
    <row r="65" spans="1:6" ht="15.75">
      <c r="A65" s="37"/>
      <c r="B65" s="34" t="s">
        <v>424</v>
      </c>
      <c r="C65" s="30" t="s">
        <v>382</v>
      </c>
      <c r="D65" s="47">
        <v>11.333600000000001</v>
      </c>
      <c r="E65" s="31">
        <v>89136</v>
      </c>
      <c r="F65" t="s">
        <v>430</v>
      </c>
    </row>
    <row r="66" spans="1:6" ht="15.75">
      <c r="A66" s="37"/>
      <c r="B66" s="34" t="s">
        <v>415</v>
      </c>
      <c r="C66" s="30" t="s">
        <v>377</v>
      </c>
      <c r="D66" s="47">
        <v>110.416</v>
      </c>
      <c r="E66" s="31">
        <v>1328</v>
      </c>
      <c r="F66" t="s">
        <v>431</v>
      </c>
    </row>
    <row r="67" spans="1:6" ht="15.75">
      <c r="A67" s="37"/>
      <c r="B67" s="34" t="s">
        <v>417</v>
      </c>
      <c r="C67" s="30" t="s">
        <v>418</v>
      </c>
      <c r="D67" s="47">
        <v>110.416</v>
      </c>
      <c r="E67" s="31">
        <v>918</v>
      </c>
      <c r="F67" t="s">
        <v>432</v>
      </c>
    </row>
    <row r="68" spans="1:6" ht="15.75">
      <c r="A68" s="37"/>
      <c r="B68" s="34" t="s">
        <v>420</v>
      </c>
      <c r="C68" s="30" t="s">
        <v>382</v>
      </c>
      <c r="D68" s="47">
        <v>110.416</v>
      </c>
      <c r="E68" s="31">
        <v>62634</v>
      </c>
      <c r="F68" t="s">
        <v>433</v>
      </c>
    </row>
    <row r="69" spans="1:6" ht="15.75">
      <c r="A69" s="37"/>
      <c r="B69" s="34" t="s">
        <v>422</v>
      </c>
      <c r="C69" s="30" t="s">
        <v>382</v>
      </c>
      <c r="D69" s="47">
        <v>110.416</v>
      </c>
      <c r="E69" s="31">
        <v>104520</v>
      </c>
      <c r="F69" t="s">
        <v>434</v>
      </c>
    </row>
    <row r="70" spans="1:6" ht="15.75">
      <c r="A70" s="37"/>
      <c r="B70" s="34" t="s">
        <v>424</v>
      </c>
      <c r="C70" s="30" t="s">
        <v>382</v>
      </c>
      <c r="D70" s="47">
        <v>7.4399999999999994E-2</v>
      </c>
      <c r="E70" s="31">
        <v>89136</v>
      </c>
      <c r="F70" t="s">
        <v>435</v>
      </c>
    </row>
    <row r="71" spans="1:6" ht="15.75">
      <c r="A71" s="37"/>
      <c r="B71" s="34" t="s">
        <v>436</v>
      </c>
      <c r="C71" s="32" t="s">
        <v>106</v>
      </c>
      <c r="D71" s="48">
        <v>110.416</v>
      </c>
      <c r="E71" s="33">
        <v>45200</v>
      </c>
      <c r="F71" t="s">
        <v>437</v>
      </c>
    </row>
    <row r="72" spans="1:6" ht="15.75">
      <c r="A72" s="37"/>
      <c r="B72" s="34" t="s">
        <v>438</v>
      </c>
      <c r="C72" s="32" t="s">
        <v>106</v>
      </c>
      <c r="D72" s="48">
        <v>110.416</v>
      </c>
      <c r="E72" s="33">
        <v>368</v>
      </c>
      <c r="F72" t="s">
        <v>439</v>
      </c>
    </row>
    <row r="73" spans="1:6" ht="15.75">
      <c r="A73" s="37"/>
      <c r="B73" s="34" t="s">
        <v>440</v>
      </c>
      <c r="C73" s="32" t="s">
        <v>322</v>
      </c>
      <c r="D73" s="48">
        <v>110.416</v>
      </c>
      <c r="E73" s="33">
        <v>16198</v>
      </c>
      <c r="F73" t="s">
        <v>441</v>
      </c>
    </row>
    <row r="74" spans="1:6" ht="15.75">
      <c r="A74" s="37"/>
      <c r="B74" s="34" t="s">
        <v>442</v>
      </c>
      <c r="C74" s="32" t="s">
        <v>106</v>
      </c>
      <c r="D74" s="48">
        <v>110.416</v>
      </c>
      <c r="E74" s="33">
        <v>929</v>
      </c>
      <c r="F74" t="s">
        <v>443</v>
      </c>
    </row>
    <row r="75" spans="1:6" ht="15.75">
      <c r="A75" s="37"/>
      <c r="B75" s="34" t="s">
        <v>444</v>
      </c>
      <c r="C75" s="32" t="s">
        <v>106</v>
      </c>
      <c r="D75" s="48">
        <v>2</v>
      </c>
      <c r="E75" s="33">
        <v>579900</v>
      </c>
      <c r="F75" t="s">
        <v>445</v>
      </c>
    </row>
    <row r="76" spans="1:6" ht="15.75">
      <c r="A76" s="37"/>
      <c r="B76" s="34" t="s">
        <v>446</v>
      </c>
      <c r="C76" s="32" t="s">
        <v>322</v>
      </c>
      <c r="D76" s="48">
        <v>2</v>
      </c>
      <c r="E76" s="33">
        <v>1923</v>
      </c>
      <c r="F76" t="s">
        <v>447</v>
      </c>
    </row>
    <row r="77" spans="1:6" ht="15.75">
      <c r="A77" s="37"/>
      <c r="B77" s="34" t="s">
        <v>448</v>
      </c>
      <c r="C77" s="32" t="s">
        <v>106</v>
      </c>
      <c r="D77" s="48">
        <v>2</v>
      </c>
      <c r="E77" s="33">
        <v>6629</v>
      </c>
      <c r="F77" t="s">
        <v>449</v>
      </c>
    </row>
    <row r="78" spans="1:6" ht="15.75">
      <c r="A78" s="37"/>
      <c r="B78" s="34" t="s">
        <v>450</v>
      </c>
      <c r="C78" s="32" t="s">
        <v>106</v>
      </c>
      <c r="D78" s="48">
        <v>2</v>
      </c>
      <c r="E78" s="33">
        <v>1523</v>
      </c>
      <c r="F78" t="s">
        <v>451</v>
      </c>
    </row>
    <row r="79" spans="1:6" ht="15.75">
      <c r="A79" s="37"/>
      <c r="B79" s="34" t="s">
        <v>452</v>
      </c>
      <c r="C79" s="30" t="s">
        <v>106</v>
      </c>
      <c r="D79" s="48">
        <v>2</v>
      </c>
      <c r="E79" s="31">
        <v>153900</v>
      </c>
      <c r="F79" t="s">
        <v>453</v>
      </c>
    </row>
    <row r="80" spans="1:6" ht="15.75">
      <c r="A80" s="37"/>
      <c r="B80" s="34" t="s">
        <v>454</v>
      </c>
      <c r="C80" s="32" t="s">
        <v>106</v>
      </c>
      <c r="D80" s="48">
        <v>2</v>
      </c>
      <c r="E80" s="33">
        <v>386200</v>
      </c>
      <c r="F80" t="s">
        <v>455</v>
      </c>
    </row>
    <row r="81" spans="1:6" ht="15.75">
      <c r="A81" s="37"/>
      <c r="B81" s="34" t="s">
        <v>456</v>
      </c>
      <c r="C81" s="32" t="s">
        <v>322</v>
      </c>
      <c r="D81" s="48">
        <v>2</v>
      </c>
      <c r="E81" s="33">
        <v>175900</v>
      </c>
      <c r="F81" t="s">
        <v>457</v>
      </c>
    </row>
    <row r="82" spans="1:6" ht="15.75">
      <c r="A82" s="37"/>
      <c r="B82" s="34" t="s">
        <v>458</v>
      </c>
      <c r="C82" s="32" t="s">
        <v>106</v>
      </c>
      <c r="D82" s="48">
        <v>2</v>
      </c>
      <c r="E82" s="33">
        <v>6629</v>
      </c>
      <c r="F82" t="s">
        <v>459</v>
      </c>
    </row>
    <row r="83" spans="1:6" ht="15.75">
      <c r="A83" s="37"/>
      <c r="B83" s="34" t="s">
        <v>450</v>
      </c>
      <c r="C83" s="32" t="s">
        <v>106</v>
      </c>
      <c r="D83" s="48">
        <v>2</v>
      </c>
      <c r="E83" s="33">
        <v>1523</v>
      </c>
      <c r="F83" t="s">
        <v>460</v>
      </c>
    </row>
    <row r="84" spans="1:6" ht="15.75">
      <c r="A84" s="37"/>
      <c r="B84" s="29" t="s">
        <v>461</v>
      </c>
      <c r="C84" s="30" t="s">
        <v>106</v>
      </c>
      <c r="D84" s="47">
        <v>1</v>
      </c>
      <c r="E84" s="31">
        <v>776400</v>
      </c>
      <c r="F84" t="s">
        <v>462</v>
      </c>
    </row>
    <row r="85" spans="1:6" ht="15.75">
      <c r="A85" s="37"/>
      <c r="B85" s="29" t="s">
        <v>463</v>
      </c>
      <c r="C85" s="30" t="s">
        <v>115</v>
      </c>
      <c r="D85" s="47">
        <v>1</v>
      </c>
      <c r="E85" s="31">
        <f>39195*1.0716</f>
        <v>42001.362000000001</v>
      </c>
      <c r="F85" t="s">
        <v>464</v>
      </c>
    </row>
    <row r="86" spans="1:6" ht="15.75">
      <c r="A86" s="37"/>
      <c r="B86" s="34" t="s">
        <v>465</v>
      </c>
      <c r="C86" s="30" t="s">
        <v>106</v>
      </c>
      <c r="D86" s="47">
        <v>1</v>
      </c>
      <c r="E86" s="31">
        <v>757</v>
      </c>
      <c r="F86" t="s">
        <v>466</v>
      </c>
    </row>
    <row r="87" spans="1:6" ht="15.75">
      <c r="A87" s="37"/>
      <c r="B87" s="34" t="s">
        <v>467</v>
      </c>
      <c r="C87" s="30" t="s">
        <v>106</v>
      </c>
      <c r="D87" s="47">
        <v>1</v>
      </c>
      <c r="E87" s="31">
        <v>71866</v>
      </c>
      <c r="F87" t="s">
        <v>468</v>
      </c>
    </row>
    <row r="88" spans="1:6" ht="15.75">
      <c r="A88" s="37"/>
      <c r="B88" s="34" t="s">
        <v>417</v>
      </c>
      <c r="C88" s="30" t="s">
        <v>418</v>
      </c>
      <c r="D88" s="47">
        <v>22.667200000000001</v>
      </c>
      <c r="E88" s="31">
        <v>918</v>
      </c>
      <c r="F88" t="s">
        <v>469</v>
      </c>
    </row>
    <row r="89" spans="1:6" ht="15.75">
      <c r="A89" s="37"/>
      <c r="B89" s="34" t="s">
        <v>450</v>
      </c>
      <c r="C89" s="32" t="s">
        <v>106</v>
      </c>
      <c r="D89" s="48">
        <v>5</v>
      </c>
      <c r="E89" s="33">
        <v>1523</v>
      </c>
      <c r="F89" t="s">
        <v>470</v>
      </c>
    </row>
    <row r="90" spans="1:6" ht="15.75">
      <c r="A90" s="37"/>
      <c r="B90" s="34" t="s">
        <v>471</v>
      </c>
      <c r="C90" s="32" t="s">
        <v>106</v>
      </c>
      <c r="D90" s="48">
        <v>8</v>
      </c>
      <c r="E90" s="33">
        <v>183900</v>
      </c>
      <c r="F90" t="s">
        <v>472</v>
      </c>
    </row>
    <row r="91" spans="1:6" ht="15.75">
      <c r="A91" s="37"/>
      <c r="B91" s="34" t="s">
        <v>473</v>
      </c>
      <c r="C91" s="32" t="s">
        <v>106</v>
      </c>
      <c r="D91" s="48">
        <v>1</v>
      </c>
      <c r="E91" s="33">
        <v>419900</v>
      </c>
      <c r="F91" t="s">
        <v>474</v>
      </c>
    </row>
    <row r="92" spans="1:6" ht="15.75">
      <c r="A92" s="37"/>
      <c r="B92" s="34" t="s">
        <v>338</v>
      </c>
      <c r="C92" s="30" t="s">
        <v>339</v>
      </c>
      <c r="D92" s="47">
        <v>1.5173000000000001</v>
      </c>
      <c r="E92" s="31">
        <v>78</v>
      </c>
      <c r="F92" t="s">
        <v>475</v>
      </c>
    </row>
    <row r="93" spans="1:6" ht="15.75">
      <c r="A93" s="37"/>
      <c r="B93" s="34" t="s">
        <v>476</v>
      </c>
      <c r="C93" s="30" t="s">
        <v>106</v>
      </c>
      <c r="D93" s="47">
        <v>1.5173000000000001</v>
      </c>
      <c r="E93" s="31">
        <v>1941</v>
      </c>
      <c r="F93" t="s">
        <v>477</v>
      </c>
    </row>
    <row r="94" spans="1:6" ht="15.75">
      <c r="A94" s="37"/>
      <c r="B94" s="34" t="s">
        <v>316</v>
      </c>
      <c r="C94" s="30" t="s">
        <v>196</v>
      </c>
      <c r="D94" s="47">
        <v>1.5173000000000001</v>
      </c>
      <c r="E94" s="31">
        <v>425444</v>
      </c>
      <c r="F94" t="s">
        <v>478</v>
      </c>
    </row>
    <row r="95" spans="1:6" ht="15.75">
      <c r="A95" s="37"/>
      <c r="B95" s="34" t="s">
        <v>479</v>
      </c>
      <c r="C95" s="30" t="s">
        <v>115</v>
      </c>
      <c r="D95" s="47">
        <v>0.6</v>
      </c>
      <c r="E95" s="31">
        <v>23668</v>
      </c>
      <c r="F95" t="s">
        <v>480</v>
      </c>
    </row>
    <row r="96" spans="1:6" ht="15.75">
      <c r="A96" s="37"/>
      <c r="B96" s="34" t="s">
        <v>481</v>
      </c>
      <c r="C96" s="30" t="s">
        <v>348</v>
      </c>
      <c r="D96" s="47">
        <v>0.01</v>
      </c>
      <c r="E96" s="31">
        <v>4967</v>
      </c>
      <c r="F96" t="s">
        <v>482</v>
      </c>
    </row>
    <row r="97" spans="1:7" ht="15.75">
      <c r="A97" s="37"/>
      <c r="B97" s="34" t="s">
        <v>483</v>
      </c>
      <c r="C97" s="30" t="s">
        <v>196</v>
      </c>
      <c r="D97" s="47">
        <v>4.0000000000000001E-3</v>
      </c>
      <c r="E97" s="31">
        <v>749938</v>
      </c>
      <c r="F97" t="s">
        <v>484</v>
      </c>
    </row>
    <row r="98" spans="1:7" ht="15.75">
      <c r="A98" s="37"/>
      <c r="B98" s="34" t="s">
        <v>420</v>
      </c>
      <c r="C98" s="30" t="s">
        <v>331</v>
      </c>
      <c r="D98" s="47">
        <v>2.5000000000000001E-2</v>
      </c>
      <c r="E98" s="31">
        <v>62634</v>
      </c>
      <c r="F98" t="s">
        <v>485</v>
      </c>
    </row>
    <row r="99" spans="1:7" ht="15.75">
      <c r="A99" s="37"/>
      <c r="B99" s="34" t="s">
        <v>486</v>
      </c>
      <c r="C99" s="30" t="s">
        <v>331</v>
      </c>
      <c r="D99" s="47">
        <v>2.5000000000000001E-2</v>
      </c>
      <c r="E99" s="31">
        <v>89136</v>
      </c>
      <c r="F99" t="s">
        <v>487</v>
      </c>
    </row>
    <row r="100" spans="1:7" ht="15.75">
      <c r="A100" s="37"/>
      <c r="B100" s="51" t="s">
        <v>488</v>
      </c>
      <c r="C100" s="52" t="s">
        <v>106</v>
      </c>
      <c r="D100" s="53">
        <v>78.116</v>
      </c>
      <c r="E100" s="54">
        <v>799900</v>
      </c>
      <c r="F100" t="s">
        <v>489</v>
      </c>
      <c r="G100" t="s">
        <v>384</v>
      </c>
    </row>
    <row r="101" spans="1:7" ht="15.75">
      <c r="A101" s="37"/>
      <c r="B101" s="34" t="s">
        <v>490</v>
      </c>
      <c r="C101" s="32" t="s">
        <v>106</v>
      </c>
      <c r="D101" s="48">
        <v>78.116</v>
      </c>
      <c r="E101" s="33">
        <v>36800</v>
      </c>
      <c r="F101" t="s">
        <v>491</v>
      </c>
    </row>
    <row r="102" spans="1:7" ht="15.75">
      <c r="A102" s="37"/>
      <c r="B102" s="51" t="s">
        <v>492</v>
      </c>
      <c r="C102" s="52" t="s">
        <v>106</v>
      </c>
      <c r="D102" s="53">
        <v>78.116</v>
      </c>
      <c r="E102" s="54">
        <v>659900</v>
      </c>
      <c r="F102" t="s">
        <v>493</v>
      </c>
      <c r="G102" t="s">
        <v>320</v>
      </c>
    </row>
    <row r="103" spans="1:7" ht="15.75">
      <c r="A103" s="37"/>
      <c r="B103" s="34" t="s">
        <v>494</v>
      </c>
      <c r="C103" s="32" t="s">
        <v>322</v>
      </c>
      <c r="D103" s="48">
        <v>78.116</v>
      </c>
      <c r="E103" s="33">
        <v>28051</v>
      </c>
      <c r="F103" t="s">
        <v>495</v>
      </c>
    </row>
    <row r="104" spans="1:7" ht="15.75">
      <c r="A104" s="37"/>
      <c r="B104" s="34" t="s">
        <v>496</v>
      </c>
      <c r="C104" s="32" t="s">
        <v>418</v>
      </c>
      <c r="D104" s="48">
        <v>78.116</v>
      </c>
      <c r="E104" s="33">
        <v>54358</v>
      </c>
      <c r="F104" t="s">
        <v>497</v>
      </c>
    </row>
    <row r="105" spans="1:7" ht="15.75">
      <c r="A105" s="37"/>
      <c r="B105" s="34" t="s">
        <v>420</v>
      </c>
      <c r="C105" s="32" t="s">
        <v>382</v>
      </c>
      <c r="D105" s="48">
        <v>78.116</v>
      </c>
      <c r="E105" s="33">
        <v>62634</v>
      </c>
      <c r="F105" t="s">
        <v>498</v>
      </c>
    </row>
    <row r="106" spans="1:7" ht="15.75">
      <c r="A106" s="37"/>
      <c r="B106" s="34" t="s">
        <v>499</v>
      </c>
      <c r="C106" s="32" t="s">
        <v>382</v>
      </c>
      <c r="D106" s="48">
        <v>78.116</v>
      </c>
      <c r="E106" s="33">
        <v>89136</v>
      </c>
      <c r="F106" t="s">
        <v>500</v>
      </c>
    </row>
    <row r="107" spans="1:7" ht="15.75">
      <c r="A107" s="37"/>
      <c r="B107" s="34" t="s">
        <v>422</v>
      </c>
      <c r="C107" s="32" t="s">
        <v>382</v>
      </c>
      <c r="D107" s="48">
        <v>78.116</v>
      </c>
      <c r="E107" s="33">
        <v>104520</v>
      </c>
      <c r="F107" t="s">
        <v>501</v>
      </c>
    </row>
    <row r="108" spans="1:7" ht="15.75">
      <c r="A108" s="37"/>
      <c r="B108" s="29" t="s">
        <v>328</v>
      </c>
      <c r="C108" s="30" t="s">
        <v>115</v>
      </c>
      <c r="D108" s="47">
        <v>3.456</v>
      </c>
      <c r="E108" s="31">
        <f>68073*1.0716</f>
        <v>72947.026800000007</v>
      </c>
      <c r="F108" t="s">
        <v>502</v>
      </c>
    </row>
    <row r="109" spans="1:7" ht="15.75">
      <c r="A109" s="37"/>
      <c r="B109" s="34" t="s">
        <v>503</v>
      </c>
      <c r="C109" s="30" t="s">
        <v>322</v>
      </c>
      <c r="D109" s="47">
        <v>3.456</v>
      </c>
      <c r="E109" s="31">
        <f>13332*1.0716</f>
        <v>14286.571200000002</v>
      </c>
      <c r="F109" t="s">
        <v>504</v>
      </c>
    </row>
    <row r="110" spans="1:7" ht="15.75">
      <c r="A110" s="37"/>
      <c r="B110" s="34" t="s">
        <v>505</v>
      </c>
      <c r="C110" s="30" t="s">
        <v>196</v>
      </c>
      <c r="D110" s="47">
        <v>3.456</v>
      </c>
      <c r="E110" s="31">
        <v>509960</v>
      </c>
      <c r="F110" t="s">
        <v>506</v>
      </c>
    </row>
    <row r="111" spans="1:7" ht="15.75">
      <c r="A111" s="37"/>
      <c r="B111" s="29" t="s">
        <v>328</v>
      </c>
      <c r="C111" s="30" t="s">
        <v>115</v>
      </c>
      <c r="D111" s="47">
        <v>0.97199999999999998</v>
      </c>
      <c r="E111" s="31">
        <f>68073*1.0716</f>
        <v>72947.026800000007</v>
      </c>
      <c r="F111" t="s">
        <v>507</v>
      </c>
    </row>
    <row r="112" spans="1:7" ht="15.75">
      <c r="A112" s="37"/>
      <c r="B112" s="34" t="s">
        <v>503</v>
      </c>
      <c r="C112" s="30" t="s">
        <v>322</v>
      </c>
      <c r="D112" s="47">
        <v>0.97199999999999998</v>
      </c>
      <c r="E112" s="31">
        <f>13332*1.0716</f>
        <v>14286.571200000002</v>
      </c>
      <c r="F112" t="s">
        <v>508</v>
      </c>
    </row>
    <row r="113" spans="1:7" ht="15.75">
      <c r="A113" s="37"/>
      <c r="B113" s="34" t="s">
        <v>505</v>
      </c>
      <c r="C113" s="30" t="s">
        <v>196</v>
      </c>
      <c r="D113" s="47">
        <v>0.97199999999999998</v>
      </c>
      <c r="E113" s="31">
        <v>509960</v>
      </c>
      <c r="F113" t="s">
        <v>509</v>
      </c>
    </row>
    <row r="114" spans="1:7" ht="15.75">
      <c r="A114" s="37"/>
      <c r="B114" s="34" t="s">
        <v>510</v>
      </c>
      <c r="C114" s="30" t="s">
        <v>322</v>
      </c>
      <c r="D114" s="47">
        <v>2208.4832000000001</v>
      </c>
      <c r="E114" s="31">
        <v>5415</v>
      </c>
      <c r="F114" t="s">
        <v>511</v>
      </c>
    </row>
    <row r="115" spans="1:7" ht="15.75">
      <c r="A115" s="37"/>
      <c r="B115" s="51" t="s">
        <v>512</v>
      </c>
      <c r="C115" s="52" t="s">
        <v>322</v>
      </c>
      <c r="D115" s="53">
        <v>2208.4832000000001</v>
      </c>
      <c r="E115" s="55">
        <v>8156</v>
      </c>
      <c r="F115" t="s">
        <v>513</v>
      </c>
      <c r="G115" t="s">
        <v>384</v>
      </c>
    </row>
    <row r="116" spans="1:7" ht="15.75">
      <c r="A116" s="37"/>
      <c r="B116" s="34" t="s">
        <v>488</v>
      </c>
      <c r="C116" s="32" t="s">
        <v>106</v>
      </c>
      <c r="D116" s="48">
        <v>15.32</v>
      </c>
      <c r="E116" s="33">
        <v>799900</v>
      </c>
      <c r="F116" t="s">
        <v>514</v>
      </c>
    </row>
    <row r="117" spans="1:7" ht="15.75">
      <c r="A117" s="37"/>
      <c r="B117" s="34" t="s">
        <v>490</v>
      </c>
      <c r="C117" s="32" t="s">
        <v>106</v>
      </c>
      <c r="D117" s="48">
        <v>15.32</v>
      </c>
      <c r="E117" s="33">
        <v>36800</v>
      </c>
      <c r="F117" t="s">
        <v>515</v>
      </c>
    </row>
    <row r="118" spans="1:7" ht="15.75">
      <c r="A118" s="37"/>
      <c r="B118" s="34" t="s">
        <v>492</v>
      </c>
      <c r="C118" s="32" t="s">
        <v>106</v>
      </c>
      <c r="D118" s="48">
        <v>15.32</v>
      </c>
      <c r="E118" s="33">
        <v>659900</v>
      </c>
      <c r="F118" t="s">
        <v>516</v>
      </c>
    </row>
    <row r="119" spans="1:7" ht="15.75">
      <c r="A119" s="37"/>
      <c r="B119" s="34" t="s">
        <v>494</v>
      </c>
      <c r="C119" s="32" t="s">
        <v>322</v>
      </c>
      <c r="D119" s="48">
        <v>15.32</v>
      </c>
      <c r="E119" s="33">
        <v>28051</v>
      </c>
      <c r="F119" t="s">
        <v>517</v>
      </c>
    </row>
    <row r="120" spans="1:7" ht="15.75">
      <c r="A120" s="37"/>
      <c r="B120" s="34" t="s">
        <v>496</v>
      </c>
      <c r="C120" s="32" t="s">
        <v>418</v>
      </c>
      <c r="D120" s="48">
        <v>15.32</v>
      </c>
      <c r="E120" s="33">
        <v>54358</v>
      </c>
      <c r="F120" t="s">
        <v>518</v>
      </c>
    </row>
    <row r="121" spans="1:7" ht="15.75">
      <c r="A121" s="37"/>
      <c r="B121" s="34" t="s">
        <v>420</v>
      </c>
      <c r="C121" s="32" t="s">
        <v>382</v>
      </c>
      <c r="D121" s="48">
        <v>15.32</v>
      </c>
      <c r="E121" s="33">
        <v>62634</v>
      </c>
      <c r="F121" t="s">
        <v>519</v>
      </c>
    </row>
    <row r="122" spans="1:7" ht="15.75">
      <c r="A122" s="37"/>
      <c r="B122" s="34" t="s">
        <v>499</v>
      </c>
      <c r="C122" s="32" t="s">
        <v>382</v>
      </c>
      <c r="D122" s="48">
        <v>15.32</v>
      </c>
      <c r="E122" s="33">
        <v>89136</v>
      </c>
      <c r="F122" t="s">
        <v>520</v>
      </c>
    </row>
    <row r="123" spans="1:7" ht="15.75">
      <c r="A123" s="37"/>
      <c r="B123" s="34" t="s">
        <v>422</v>
      </c>
      <c r="C123" s="32" t="s">
        <v>382</v>
      </c>
      <c r="D123" s="48">
        <v>15.32</v>
      </c>
      <c r="E123" s="33">
        <v>104520</v>
      </c>
      <c r="F123" t="s">
        <v>521</v>
      </c>
    </row>
    <row r="124" spans="1:7" ht="15.75">
      <c r="A124" s="37"/>
      <c r="B124" s="34" t="s">
        <v>522</v>
      </c>
      <c r="C124" s="30" t="s">
        <v>113</v>
      </c>
      <c r="D124" s="47">
        <v>128.4</v>
      </c>
      <c r="E124" s="31">
        <v>5687</v>
      </c>
      <c r="F124" t="s">
        <v>523</v>
      </c>
    </row>
    <row r="125" spans="1:7" ht="15.75">
      <c r="A125" s="37"/>
      <c r="B125" s="34" t="s">
        <v>524</v>
      </c>
      <c r="C125" s="30" t="s">
        <v>113</v>
      </c>
      <c r="D125" s="47">
        <v>128.4</v>
      </c>
      <c r="E125" s="31">
        <v>1425</v>
      </c>
      <c r="F125" t="s">
        <v>525</v>
      </c>
    </row>
    <row r="126" spans="1:7" ht="15.75">
      <c r="A126" s="37"/>
      <c r="B126" s="34" t="s">
        <v>481</v>
      </c>
      <c r="C126" s="30" t="s">
        <v>348</v>
      </c>
      <c r="D126" s="47">
        <v>128.4</v>
      </c>
      <c r="E126" s="31">
        <v>4967</v>
      </c>
      <c r="F126" t="s">
        <v>526</v>
      </c>
    </row>
    <row r="127" spans="1:7" ht="15.75">
      <c r="A127" s="37"/>
      <c r="B127" s="34" t="s">
        <v>420</v>
      </c>
      <c r="C127" s="30" t="s">
        <v>527</v>
      </c>
      <c r="D127" s="47">
        <v>128.4</v>
      </c>
      <c r="E127" s="31">
        <v>62634</v>
      </c>
      <c r="F127" t="s">
        <v>528</v>
      </c>
    </row>
    <row r="128" spans="1:7" ht="15.75">
      <c r="A128" s="37"/>
      <c r="B128" s="34" t="s">
        <v>422</v>
      </c>
      <c r="C128" s="30" t="s">
        <v>527</v>
      </c>
      <c r="D128" s="47">
        <v>128.4</v>
      </c>
      <c r="E128" s="31">
        <v>104520</v>
      </c>
      <c r="F128" t="s">
        <v>529</v>
      </c>
    </row>
    <row r="129" spans="1:7" ht="15.75">
      <c r="A129" s="37"/>
      <c r="B129" s="34" t="s">
        <v>530</v>
      </c>
      <c r="C129" s="30" t="s">
        <v>531</v>
      </c>
      <c r="D129" s="47">
        <v>34.56</v>
      </c>
      <c r="E129" s="31">
        <v>195</v>
      </c>
      <c r="F129" t="s">
        <v>532</v>
      </c>
    </row>
    <row r="130" spans="1:7" ht="30">
      <c r="A130" s="37"/>
      <c r="B130" s="40" t="s">
        <v>533</v>
      </c>
      <c r="C130" s="30" t="s">
        <v>106</v>
      </c>
      <c r="D130" s="47">
        <v>34.56</v>
      </c>
      <c r="E130" s="31">
        <v>23945</v>
      </c>
      <c r="F130" t="s">
        <v>534</v>
      </c>
    </row>
    <row r="131" spans="1:7" ht="15.75">
      <c r="A131" s="37"/>
      <c r="B131" s="34" t="s">
        <v>535</v>
      </c>
      <c r="C131" s="30" t="s">
        <v>196</v>
      </c>
      <c r="D131" s="47">
        <v>12.54</v>
      </c>
      <c r="E131" s="31">
        <v>81541</v>
      </c>
      <c r="F131" t="s">
        <v>536</v>
      </c>
    </row>
    <row r="132" spans="1:7" ht="15.75">
      <c r="A132" s="37"/>
      <c r="B132" s="34" t="s">
        <v>338</v>
      </c>
      <c r="C132" s="30" t="s">
        <v>339</v>
      </c>
      <c r="D132" s="47">
        <v>12.54</v>
      </c>
      <c r="E132" s="31">
        <v>78</v>
      </c>
      <c r="F132" t="s">
        <v>537</v>
      </c>
    </row>
    <row r="133" spans="1:7" ht="15.75">
      <c r="A133" s="37"/>
      <c r="B133" s="34" t="s">
        <v>538</v>
      </c>
      <c r="C133" s="30" t="s">
        <v>527</v>
      </c>
      <c r="D133" s="47">
        <v>12.54</v>
      </c>
      <c r="E133" s="31">
        <v>16182</v>
      </c>
      <c r="F133" t="s">
        <v>539</v>
      </c>
    </row>
    <row r="134" spans="1:7" ht="15.75">
      <c r="A134" s="37"/>
      <c r="B134" s="34" t="s">
        <v>328</v>
      </c>
      <c r="C134" s="32" t="s">
        <v>115</v>
      </c>
      <c r="D134" s="48">
        <v>49.648000000000003</v>
      </c>
      <c r="E134" s="33">
        <v>84004</v>
      </c>
      <c r="F134" t="s">
        <v>540</v>
      </c>
    </row>
    <row r="135" spans="1:7" ht="15.75">
      <c r="A135" s="37"/>
      <c r="B135" s="34" t="s">
        <v>503</v>
      </c>
      <c r="C135" s="30" t="s">
        <v>339</v>
      </c>
      <c r="D135" s="48">
        <v>49.648000000000003</v>
      </c>
      <c r="E135" s="31">
        <v>14174</v>
      </c>
      <c r="F135" t="s">
        <v>541</v>
      </c>
    </row>
    <row r="136" spans="1:7" ht="15.75">
      <c r="A136" s="37"/>
      <c r="B136" s="51" t="s">
        <v>333</v>
      </c>
      <c r="C136" s="52" t="s">
        <v>527</v>
      </c>
      <c r="D136" s="53">
        <v>49.648000000000003</v>
      </c>
      <c r="E136" s="55">
        <v>509960</v>
      </c>
      <c r="F136" t="s">
        <v>542</v>
      </c>
      <c r="G136" t="s">
        <v>320</v>
      </c>
    </row>
    <row r="137" spans="1:7" ht="15.75">
      <c r="A137" s="37"/>
      <c r="B137" s="34" t="s">
        <v>543</v>
      </c>
      <c r="C137" s="30" t="s">
        <v>265</v>
      </c>
      <c r="D137" s="47">
        <v>125.4</v>
      </c>
      <c r="E137" s="31">
        <v>45625</v>
      </c>
      <c r="F137" t="s">
        <v>544</v>
      </c>
    </row>
    <row r="138" spans="1:7" ht="15.75">
      <c r="A138" s="37"/>
      <c r="B138" s="34" t="s">
        <v>494</v>
      </c>
      <c r="C138" s="32" t="s">
        <v>322</v>
      </c>
      <c r="D138" s="47">
        <v>125.4</v>
      </c>
      <c r="E138" s="33">
        <v>28051</v>
      </c>
      <c r="F138" t="s">
        <v>545</v>
      </c>
    </row>
    <row r="139" spans="1:7" ht="15.75">
      <c r="A139" s="37"/>
      <c r="B139" s="34" t="s">
        <v>496</v>
      </c>
      <c r="C139" s="32" t="s">
        <v>418</v>
      </c>
      <c r="D139" s="47">
        <v>125.4</v>
      </c>
      <c r="E139" s="33">
        <v>54358</v>
      </c>
      <c r="F139" t="s">
        <v>546</v>
      </c>
    </row>
    <row r="140" spans="1:7" ht="15.75">
      <c r="A140" s="37"/>
      <c r="B140" s="34" t="s">
        <v>420</v>
      </c>
      <c r="C140" s="32" t="s">
        <v>382</v>
      </c>
      <c r="D140" s="47">
        <v>125.4</v>
      </c>
      <c r="E140" s="33">
        <v>62634</v>
      </c>
      <c r="F140" t="s">
        <v>547</v>
      </c>
    </row>
    <row r="141" spans="1:7" ht="15.75">
      <c r="A141" s="37"/>
      <c r="B141" s="51" t="s">
        <v>548</v>
      </c>
      <c r="C141" s="52" t="s">
        <v>382</v>
      </c>
      <c r="D141" s="53">
        <v>125.4</v>
      </c>
      <c r="E141" s="54">
        <v>199900</v>
      </c>
      <c r="F141" t="s">
        <v>549</v>
      </c>
      <c r="G141" t="s">
        <v>384</v>
      </c>
    </row>
    <row r="142" spans="1:7" ht="15.75">
      <c r="A142" s="37"/>
      <c r="B142" s="34" t="s">
        <v>422</v>
      </c>
      <c r="C142" s="32" t="s">
        <v>382</v>
      </c>
      <c r="D142" s="47">
        <v>125.4</v>
      </c>
      <c r="E142" s="33">
        <v>104520</v>
      </c>
      <c r="F142" t="s">
        <v>550</v>
      </c>
    </row>
    <row r="143" spans="1:7" ht="15.75">
      <c r="A143" s="37"/>
      <c r="B143" s="34" t="s">
        <v>543</v>
      </c>
      <c r="C143" s="30" t="s">
        <v>265</v>
      </c>
      <c r="D143" s="47">
        <v>10.8</v>
      </c>
      <c r="E143" s="31">
        <v>45625</v>
      </c>
      <c r="F143" t="s">
        <v>551</v>
      </c>
    </row>
    <row r="144" spans="1:7" ht="15.75">
      <c r="A144" s="37"/>
      <c r="B144" s="34" t="s">
        <v>494</v>
      </c>
      <c r="C144" s="32" t="s">
        <v>322</v>
      </c>
      <c r="D144" s="47">
        <v>10.8</v>
      </c>
      <c r="E144" s="33">
        <v>28051</v>
      </c>
      <c r="F144" t="s">
        <v>552</v>
      </c>
    </row>
    <row r="145" spans="1:6" ht="15.75">
      <c r="A145" s="37"/>
      <c r="B145" s="34" t="s">
        <v>496</v>
      </c>
      <c r="C145" s="32" t="s">
        <v>418</v>
      </c>
      <c r="D145" s="47">
        <v>10.8</v>
      </c>
      <c r="E145" s="33">
        <v>54358</v>
      </c>
      <c r="F145" t="s">
        <v>553</v>
      </c>
    </row>
    <row r="146" spans="1:6" ht="15.75">
      <c r="A146" s="37"/>
      <c r="B146" s="34" t="s">
        <v>420</v>
      </c>
      <c r="C146" s="32" t="s">
        <v>382</v>
      </c>
      <c r="D146" s="47">
        <v>10.8</v>
      </c>
      <c r="E146" s="33">
        <v>62634</v>
      </c>
      <c r="F146" t="s">
        <v>554</v>
      </c>
    </row>
    <row r="147" spans="1:6" ht="15.75">
      <c r="A147" s="37"/>
      <c r="B147" s="34" t="s">
        <v>548</v>
      </c>
      <c r="C147" s="32" t="s">
        <v>382</v>
      </c>
      <c r="D147" s="47">
        <v>10.8</v>
      </c>
      <c r="E147" s="33">
        <v>199900</v>
      </c>
      <c r="F147" t="s">
        <v>555</v>
      </c>
    </row>
    <row r="148" spans="1:6" ht="15.75">
      <c r="A148" s="37"/>
      <c r="B148" s="34" t="s">
        <v>422</v>
      </c>
      <c r="C148" s="32" t="s">
        <v>382</v>
      </c>
      <c r="D148" s="47">
        <v>10.8</v>
      </c>
      <c r="E148" s="33">
        <v>104520</v>
      </c>
      <c r="F148" t="s">
        <v>556</v>
      </c>
    </row>
    <row r="149" spans="1:6" ht="15.75">
      <c r="A149" s="37"/>
      <c r="B149" s="34" t="s">
        <v>557</v>
      </c>
      <c r="C149" s="32" t="s">
        <v>106</v>
      </c>
      <c r="D149" s="47">
        <v>10.8</v>
      </c>
      <c r="E149" s="33">
        <v>100000</v>
      </c>
      <c r="F149" t="s">
        <v>558</v>
      </c>
    </row>
    <row r="150" spans="1:6" ht="15.75">
      <c r="A150" s="41"/>
      <c r="B150" s="42" t="s">
        <v>559</v>
      </c>
      <c r="C150" s="35" t="s">
        <v>265</v>
      </c>
      <c r="D150" s="49">
        <v>3</v>
      </c>
      <c r="E150" s="43">
        <v>75389.153142688607</v>
      </c>
      <c r="F150" t="s">
        <v>560</v>
      </c>
    </row>
    <row r="151" spans="1:6" ht="15.75">
      <c r="A151" s="41"/>
      <c r="B151" s="42" t="s">
        <v>561</v>
      </c>
      <c r="C151" s="35" t="s">
        <v>113</v>
      </c>
      <c r="D151" s="49">
        <v>3</v>
      </c>
      <c r="E151" s="43">
        <v>3681</v>
      </c>
      <c r="F151" t="s">
        <v>562</v>
      </c>
    </row>
    <row r="152" spans="1:6" ht="15.75">
      <c r="A152" s="41"/>
      <c r="B152" s="42" t="s">
        <v>563</v>
      </c>
      <c r="C152" s="35" t="s">
        <v>265</v>
      </c>
      <c r="D152" s="49">
        <v>3</v>
      </c>
      <c r="E152" s="43">
        <v>16900</v>
      </c>
      <c r="F152" t="s">
        <v>564</v>
      </c>
    </row>
    <row r="153" spans="1:6" ht="15.75">
      <c r="A153" s="41"/>
      <c r="B153" s="42" t="s">
        <v>565</v>
      </c>
      <c r="C153" s="35" t="s">
        <v>113</v>
      </c>
      <c r="D153" s="49">
        <v>39</v>
      </c>
      <c r="E153" s="43">
        <v>19351</v>
      </c>
      <c r="F153" t="s">
        <v>566</v>
      </c>
    </row>
    <row r="154" spans="1:6" ht="15.75">
      <c r="A154" s="41"/>
      <c r="B154" s="42" t="s">
        <v>567</v>
      </c>
      <c r="C154" s="35" t="s">
        <v>113</v>
      </c>
      <c r="D154" s="49">
        <v>39</v>
      </c>
      <c r="E154" s="43">
        <v>3164</v>
      </c>
      <c r="F154" t="s">
        <v>568</v>
      </c>
    </row>
    <row r="155" spans="1:6" ht="15.75">
      <c r="A155" s="41"/>
      <c r="B155" s="42" t="s">
        <v>569</v>
      </c>
      <c r="C155" s="35" t="s">
        <v>265</v>
      </c>
      <c r="D155" s="49">
        <v>39</v>
      </c>
      <c r="E155" s="43">
        <v>9435</v>
      </c>
      <c r="F155" t="s">
        <v>570</v>
      </c>
    </row>
    <row r="156" spans="1:6" ht="15.75">
      <c r="A156" s="41"/>
      <c r="B156" s="42" t="s">
        <v>571</v>
      </c>
      <c r="C156" s="35" t="s">
        <v>265</v>
      </c>
      <c r="D156" s="49">
        <v>39</v>
      </c>
      <c r="E156" s="43">
        <v>12617</v>
      </c>
      <c r="F156" t="s">
        <v>572</v>
      </c>
    </row>
    <row r="157" spans="1:6" ht="15.75">
      <c r="A157" s="41"/>
      <c r="B157" s="42" t="s">
        <v>573</v>
      </c>
      <c r="C157" s="35" t="s">
        <v>265</v>
      </c>
      <c r="D157" s="49">
        <v>39</v>
      </c>
      <c r="E157" s="43">
        <v>2070</v>
      </c>
      <c r="F157" t="s">
        <v>574</v>
      </c>
    </row>
    <row r="158" spans="1:6" ht="15.75">
      <c r="A158" s="41"/>
      <c r="B158" s="42" t="s">
        <v>575</v>
      </c>
      <c r="C158" s="35" t="s">
        <v>265</v>
      </c>
      <c r="D158" s="49">
        <v>39</v>
      </c>
      <c r="E158" s="43">
        <v>893</v>
      </c>
      <c r="F158" t="s">
        <v>576</v>
      </c>
    </row>
    <row r="159" spans="1:6" ht="15.75">
      <c r="A159" s="41"/>
      <c r="B159" s="36" t="s">
        <v>577</v>
      </c>
      <c r="C159" s="35" t="s">
        <v>265</v>
      </c>
      <c r="D159" s="49">
        <v>39</v>
      </c>
      <c r="E159" s="43">
        <v>2560</v>
      </c>
      <c r="F159" t="s">
        <v>578</v>
      </c>
    </row>
    <row r="160" spans="1:6" ht="15.75">
      <c r="A160" s="41"/>
      <c r="B160" s="44" t="s">
        <v>579</v>
      </c>
      <c r="C160" s="35" t="s">
        <v>265</v>
      </c>
      <c r="D160" s="49">
        <v>39</v>
      </c>
      <c r="E160" s="43">
        <v>1800</v>
      </c>
      <c r="F160" t="s">
        <v>580</v>
      </c>
    </row>
    <row r="161" spans="1:6" ht="15.75">
      <c r="A161" s="41"/>
      <c r="B161" s="42" t="s">
        <v>581</v>
      </c>
      <c r="C161" s="35" t="s">
        <v>113</v>
      </c>
      <c r="D161" s="49">
        <v>1</v>
      </c>
      <c r="E161" s="43">
        <v>19351</v>
      </c>
      <c r="F161" t="s">
        <v>582</v>
      </c>
    </row>
    <row r="162" spans="1:6" ht="15.75">
      <c r="A162" s="41"/>
      <c r="B162" s="42" t="s">
        <v>567</v>
      </c>
      <c r="C162" s="35" t="s">
        <v>113</v>
      </c>
      <c r="D162" s="49">
        <v>1</v>
      </c>
      <c r="E162" s="43">
        <v>3164</v>
      </c>
      <c r="F162" t="s">
        <v>583</v>
      </c>
    </row>
    <row r="163" spans="1:6" ht="15.75">
      <c r="A163" s="41"/>
      <c r="B163" s="42" t="s">
        <v>584</v>
      </c>
      <c r="C163" s="35" t="s">
        <v>265</v>
      </c>
      <c r="D163" s="49">
        <v>1</v>
      </c>
      <c r="E163" s="43">
        <v>18810</v>
      </c>
      <c r="F163" t="s">
        <v>585</v>
      </c>
    </row>
    <row r="164" spans="1:6" ht="15.75">
      <c r="A164" s="41"/>
      <c r="B164" s="42" t="s">
        <v>571</v>
      </c>
      <c r="C164" s="35" t="s">
        <v>265</v>
      </c>
      <c r="D164" s="49">
        <v>1</v>
      </c>
      <c r="E164" s="43">
        <v>12617</v>
      </c>
      <c r="F164" t="s">
        <v>586</v>
      </c>
    </row>
    <row r="165" spans="1:6" ht="15.75">
      <c r="A165" s="41"/>
      <c r="B165" s="42" t="s">
        <v>573</v>
      </c>
      <c r="C165" s="35" t="s">
        <v>265</v>
      </c>
      <c r="D165" s="49">
        <v>1</v>
      </c>
      <c r="E165" s="43">
        <v>2070</v>
      </c>
      <c r="F165" t="s">
        <v>587</v>
      </c>
    </row>
    <row r="166" spans="1:6" ht="15.75">
      <c r="A166" s="41"/>
      <c r="B166" s="42" t="s">
        <v>575</v>
      </c>
      <c r="C166" s="35" t="s">
        <v>265</v>
      </c>
      <c r="D166" s="49">
        <v>1</v>
      </c>
      <c r="E166" s="43">
        <v>893</v>
      </c>
      <c r="F166" t="s">
        <v>588</v>
      </c>
    </row>
    <row r="167" spans="1:6" ht="15.75">
      <c r="A167" s="41"/>
      <c r="B167" s="36" t="s">
        <v>589</v>
      </c>
      <c r="C167" s="35" t="s">
        <v>265</v>
      </c>
      <c r="D167" s="49">
        <v>1</v>
      </c>
      <c r="E167" s="43">
        <v>4126</v>
      </c>
      <c r="F167" t="s">
        <v>590</v>
      </c>
    </row>
    <row r="168" spans="1:6" ht="15.75">
      <c r="A168" s="41"/>
      <c r="B168" s="42" t="s">
        <v>581</v>
      </c>
      <c r="C168" s="35" t="s">
        <v>113</v>
      </c>
      <c r="D168" s="49">
        <v>17</v>
      </c>
      <c r="E168" s="43">
        <v>19351</v>
      </c>
      <c r="F168" t="s">
        <v>591</v>
      </c>
    </row>
    <row r="169" spans="1:6" ht="15.75">
      <c r="A169" s="41"/>
      <c r="B169" s="42" t="s">
        <v>567</v>
      </c>
      <c r="C169" s="35" t="s">
        <v>113</v>
      </c>
      <c r="D169" s="49">
        <v>17</v>
      </c>
      <c r="E169" s="43">
        <v>3164</v>
      </c>
      <c r="F169" t="s">
        <v>592</v>
      </c>
    </row>
    <row r="170" spans="1:6" ht="15.75">
      <c r="A170" s="41"/>
      <c r="B170" s="42" t="s">
        <v>593</v>
      </c>
      <c r="C170" s="35" t="s">
        <v>265</v>
      </c>
      <c r="D170" s="49">
        <v>17</v>
      </c>
      <c r="E170" s="43">
        <v>7800</v>
      </c>
      <c r="F170" t="s">
        <v>594</v>
      </c>
    </row>
    <row r="171" spans="1:6" ht="15.75">
      <c r="A171" s="41"/>
      <c r="B171" s="42" t="s">
        <v>571</v>
      </c>
      <c r="C171" s="35" t="s">
        <v>265</v>
      </c>
      <c r="D171" s="49">
        <v>17</v>
      </c>
      <c r="E171" s="43">
        <v>12617</v>
      </c>
      <c r="F171" t="s">
        <v>595</v>
      </c>
    </row>
    <row r="172" spans="1:6" ht="15.75">
      <c r="A172" s="41"/>
      <c r="B172" s="42" t="s">
        <v>573</v>
      </c>
      <c r="C172" s="35" t="s">
        <v>265</v>
      </c>
      <c r="D172" s="49">
        <v>17</v>
      </c>
      <c r="E172" s="43">
        <v>2070</v>
      </c>
      <c r="F172" t="s">
        <v>596</v>
      </c>
    </row>
    <row r="173" spans="1:6" ht="15.75">
      <c r="A173" s="41"/>
      <c r="B173" s="42" t="s">
        <v>575</v>
      </c>
      <c r="C173" s="35" t="s">
        <v>265</v>
      </c>
      <c r="D173" s="49">
        <v>17</v>
      </c>
      <c r="E173" s="43">
        <v>893</v>
      </c>
      <c r="F173" t="s">
        <v>597</v>
      </c>
    </row>
    <row r="174" spans="1:6" ht="15.75">
      <c r="A174" s="41"/>
      <c r="B174" s="36" t="s">
        <v>589</v>
      </c>
      <c r="C174" s="35" t="s">
        <v>265</v>
      </c>
      <c r="D174" s="49">
        <v>17</v>
      </c>
      <c r="E174" s="43">
        <v>4126</v>
      </c>
      <c r="F174" t="s">
        <v>598</v>
      </c>
    </row>
    <row r="175" spans="1:6" ht="15.75">
      <c r="A175" s="41"/>
      <c r="B175" s="42" t="s">
        <v>599</v>
      </c>
      <c r="C175" s="35" t="s">
        <v>265</v>
      </c>
      <c r="D175" s="49">
        <v>17</v>
      </c>
      <c r="E175" s="43">
        <v>2000</v>
      </c>
      <c r="F175" t="s">
        <v>600</v>
      </c>
    </row>
    <row r="176" spans="1:6" ht="15.75">
      <c r="A176" s="41"/>
      <c r="B176" s="42" t="s">
        <v>601</v>
      </c>
      <c r="C176" s="35" t="s">
        <v>265</v>
      </c>
      <c r="D176" s="49">
        <v>1</v>
      </c>
      <c r="E176" s="43">
        <v>328000</v>
      </c>
      <c r="F176" t="s">
        <v>602</v>
      </c>
    </row>
    <row r="177" spans="1:6" ht="15.75">
      <c r="A177" s="41"/>
      <c r="B177" s="42" t="s">
        <v>603</v>
      </c>
      <c r="C177" s="35" t="s">
        <v>265</v>
      </c>
      <c r="D177" s="49">
        <v>1</v>
      </c>
      <c r="E177" s="43">
        <v>15932</v>
      </c>
      <c r="F177" t="s">
        <v>604</v>
      </c>
    </row>
    <row r="178" spans="1:6" ht="15.75">
      <c r="A178" s="41"/>
      <c r="B178" s="42" t="s">
        <v>605</v>
      </c>
      <c r="C178" s="35" t="s">
        <v>265</v>
      </c>
      <c r="D178" s="49">
        <v>1</v>
      </c>
      <c r="E178" s="43">
        <v>35400</v>
      </c>
      <c r="F178" t="s">
        <v>606</v>
      </c>
    </row>
    <row r="179" spans="1:6" ht="15.75">
      <c r="A179" s="41"/>
      <c r="B179" s="42" t="s">
        <v>607</v>
      </c>
      <c r="C179" s="35" t="s">
        <v>331</v>
      </c>
      <c r="D179" s="49">
        <v>1</v>
      </c>
      <c r="E179" s="43">
        <v>6800</v>
      </c>
      <c r="F179" t="s">
        <v>608</v>
      </c>
    </row>
    <row r="180" spans="1:6" ht="15.75">
      <c r="A180" s="41"/>
      <c r="B180" s="42" t="s">
        <v>609</v>
      </c>
      <c r="C180" s="35" t="s">
        <v>331</v>
      </c>
      <c r="D180" s="49">
        <v>1</v>
      </c>
      <c r="E180" s="43">
        <v>25000</v>
      </c>
      <c r="F180" t="s">
        <v>610</v>
      </c>
    </row>
    <row r="181" spans="1:6" ht="15.75">
      <c r="A181" s="41"/>
      <c r="B181" s="42" t="s">
        <v>611</v>
      </c>
      <c r="C181" s="35" t="s">
        <v>265</v>
      </c>
      <c r="D181" s="49">
        <v>1</v>
      </c>
      <c r="E181" s="43">
        <v>12500</v>
      </c>
      <c r="F181" t="s">
        <v>612</v>
      </c>
    </row>
    <row r="182" spans="1:6" ht="15.75">
      <c r="A182" s="41"/>
      <c r="B182" s="44" t="s">
        <v>613</v>
      </c>
      <c r="C182" s="44" t="s">
        <v>614</v>
      </c>
      <c r="D182" s="49">
        <v>1</v>
      </c>
      <c r="E182" s="45">
        <v>12500</v>
      </c>
      <c r="F182" t="s">
        <v>615</v>
      </c>
    </row>
    <row r="183" spans="1:6" ht="15.75">
      <c r="A183" s="41"/>
      <c r="B183" s="42" t="s">
        <v>581</v>
      </c>
      <c r="C183" s="35" t="s">
        <v>113</v>
      </c>
      <c r="D183" s="49">
        <v>8</v>
      </c>
      <c r="E183" s="43">
        <v>12351</v>
      </c>
      <c r="F183" t="s">
        <v>616</v>
      </c>
    </row>
    <row r="184" spans="1:6" ht="15.75">
      <c r="A184" s="41"/>
      <c r="B184" s="42" t="s">
        <v>567</v>
      </c>
      <c r="C184" s="35" t="s">
        <v>113</v>
      </c>
      <c r="D184" s="49">
        <v>8</v>
      </c>
      <c r="E184" s="43">
        <v>3164</v>
      </c>
      <c r="F184" t="s">
        <v>617</v>
      </c>
    </row>
    <row r="185" spans="1:6" ht="15.75">
      <c r="A185" s="41"/>
      <c r="B185" s="42" t="s">
        <v>618</v>
      </c>
      <c r="C185" s="35" t="s">
        <v>265</v>
      </c>
      <c r="D185" s="49">
        <v>8</v>
      </c>
      <c r="E185" s="43">
        <v>9435</v>
      </c>
      <c r="F185" t="s">
        <v>619</v>
      </c>
    </row>
    <row r="186" spans="1:6" ht="15.75">
      <c r="A186" s="41"/>
      <c r="B186" s="42" t="s">
        <v>620</v>
      </c>
      <c r="C186" s="35" t="s">
        <v>265</v>
      </c>
      <c r="D186" s="49">
        <v>8</v>
      </c>
      <c r="E186" s="43">
        <v>12617</v>
      </c>
      <c r="F186" t="s">
        <v>621</v>
      </c>
    </row>
    <row r="187" spans="1:6" ht="15.75">
      <c r="A187" s="41"/>
      <c r="B187" s="42" t="s">
        <v>573</v>
      </c>
      <c r="C187" s="35" t="s">
        <v>265</v>
      </c>
      <c r="D187" s="49">
        <v>8</v>
      </c>
      <c r="E187" s="43">
        <v>2070</v>
      </c>
      <c r="F187" t="s">
        <v>622</v>
      </c>
    </row>
    <row r="188" spans="1:6" ht="15.75">
      <c r="A188" s="41"/>
      <c r="B188" s="42" t="s">
        <v>575</v>
      </c>
      <c r="C188" s="35" t="s">
        <v>265</v>
      </c>
      <c r="D188" s="49">
        <v>8</v>
      </c>
      <c r="E188" s="43">
        <v>893</v>
      </c>
      <c r="F188" t="s">
        <v>623</v>
      </c>
    </row>
    <row r="189" spans="1:6" ht="15.75">
      <c r="A189" s="41"/>
      <c r="B189" s="36" t="s">
        <v>589</v>
      </c>
      <c r="C189" s="35" t="s">
        <v>265</v>
      </c>
      <c r="D189" s="49">
        <v>8</v>
      </c>
      <c r="E189" s="43">
        <v>2400</v>
      </c>
      <c r="F189" t="s">
        <v>624</v>
      </c>
    </row>
    <row r="190" spans="1:6" ht="15.75">
      <c r="A190" s="41"/>
      <c r="B190" s="42" t="s">
        <v>625</v>
      </c>
      <c r="C190" s="35" t="s">
        <v>265</v>
      </c>
      <c r="D190" s="49">
        <v>8</v>
      </c>
      <c r="E190" s="43">
        <v>119500</v>
      </c>
      <c r="F190" t="s">
        <v>626</v>
      </c>
    </row>
    <row r="191" spans="1:6" ht="15.75">
      <c r="A191" s="41"/>
      <c r="B191" s="36" t="s">
        <v>577</v>
      </c>
      <c r="C191" s="35" t="s">
        <v>265</v>
      </c>
      <c r="D191" s="49">
        <v>8</v>
      </c>
      <c r="E191" s="43">
        <v>4126</v>
      </c>
      <c r="F191" t="s">
        <v>627</v>
      </c>
    </row>
    <row r="192" spans="1:6" ht="15.75">
      <c r="A192" s="41"/>
      <c r="B192" s="42" t="s">
        <v>628</v>
      </c>
      <c r="C192" s="35" t="s">
        <v>265</v>
      </c>
      <c r="D192" s="49">
        <v>1</v>
      </c>
      <c r="E192" s="43">
        <v>250000</v>
      </c>
      <c r="F192" t="s">
        <v>629</v>
      </c>
    </row>
    <row r="193" spans="1:6" ht="15.75">
      <c r="A193" s="41"/>
      <c r="B193" s="42" t="s">
        <v>630</v>
      </c>
      <c r="C193" s="35" t="s">
        <v>265</v>
      </c>
      <c r="D193" s="49">
        <v>1</v>
      </c>
      <c r="E193" s="43">
        <v>35000</v>
      </c>
      <c r="F193" t="s">
        <v>631</v>
      </c>
    </row>
    <row r="194" spans="1:6" ht="15.75">
      <c r="A194" s="41"/>
      <c r="B194" s="42" t="s">
        <v>632</v>
      </c>
      <c r="C194" s="35" t="s">
        <v>113</v>
      </c>
      <c r="D194" s="49">
        <v>1</v>
      </c>
      <c r="E194" s="43">
        <v>5800</v>
      </c>
      <c r="F194" t="s">
        <v>633</v>
      </c>
    </row>
    <row r="195" spans="1:6" ht="15.75">
      <c r="A195" s="41"/>
      <c r="B195" s="42" t="s">
        <v>634</v>
      </c>
      <c r="C195" s="35" t="s">
        <v>265</v>
      </c>
      <c r="D195" s="49">
        <v>1</v>
      </c>
      <c r="E195" s="43">
        <v>380000</v>
      </c>
      <c r="F195" t="s">
        <v>635</v>
      </c>
    </row>
    <row r="196" spans="1:6" ht="15.75">
      <c r="A196" s="41"/>
      <c r="B196" s="42" t="s">
        <v>636</v>
      </c>
      <c r="C196" s="35" t="s">
        <v>637</v>
      </c>
      <c r="D196" s="49">
        <v>1</v>
      </c>
      <c r="E196" s="43">
        <v>450000</v>
      </c>
      <c r="F196" t="s">
        <v>638</v>
      </c>
    </row>
    <row r="197" spans="1:6" ht="15.75">
      <c r="A197" s="41"/>
      <c r="B197" s="42" t="s">
        <v>639</v>
      </c>
      <c r="C197" s="35" t="s">
        <v>265</v>
      </c>
      <c r="D197" s="49">
        <v>24</v>
      </c>
      <c r="E197" s="43">
        <v>18500</v>
      </c>
      <c r="F197" t="s">
        <v>640</v>
      </c>
    </row>
    <row r="198" spans="1:6" ht="15.75">
      <c r="A198" s="41"/>
      <c r="B198" s="42" t="s">
        <v>641</v>
      </c>
      <c r="C198" s="35" t="s">
        <v>113</v>
      </c>
      <c r="D198" s="49">
        <v>3</v>
      </c>
      <c r="E198" s="43">
        <v>2100</v>
      </c>
      <c r="F198" t="s">
        <v>642</v>
      </c>
    </row>
    <row r="199" spans="1:6" ht="15.75">
      <c r="A199" s="41"/>
      <c r="B199" s="42" t="s">
        <v>643</v>
      </c>
      <c r="C199" s="35" t="s">
        <v>113</v>
      </c>
      <c r="D199" s="49">
        <v>3</v>
      </c>
      <c r="E199" s="43">
        <v>4700</v>
      </c>
      <c r="F199" t="s">
        <v>644</v>
      </c>
    </row>
    <row r="200" spans="1:6" ht="15.75">
      <c r="A200" s="41"/>
      <c r="B200" s="42" t="s">
        <v>567</v>
      </c>
      <c r="C200" s="35" t="s">
        <v>265</v>
      </c>
      <c r="D200" s="49">
        <v>3</v>
      </c>
      <c r="E200" s="43">
        <v>3064</v>
      </c>
      <c r="F200" t="s">
        <v>645</v>
      </c>
    </row>
    <row r="201" spans="1:6" ht="15.75">
      <c r="A201" s="41"/>
      <c r="B201" s="42" t="s">
        <v>571</v>
      </c>
      <c r="C201" s="35" t="s">
        <v>265</v>
      </c>
      <c r="D201" s="49">
        <v>3</v>
      </c>
      <c r="E201" s="43">
        <v>12617</v>
      </c>
      <c r="F201" t="s">
        <v>646</v>
      </c>
    </row>
    <row r="202" spans="1:6" ht="15.75">
      <c r="A202" s="41"/>
      <c r="B202" s="36" t="s">
        <v>647</v>
      </c>
      <c r="C202" s="35" t="s">
        <v>113</v>
      </c>
      <c r="D202" s="49">
        <v>3</v>
      </c>
      <c r="E202" s="43">
        <f>50000/3</f>
        <v>16666.666666666668</v>
      </c>
      <c r="F202" t="s">
        <v>648</v>
      </c>
    </row>
    <row r="203" spans="1:6" ht="15.75">
      <c r="A203" s="41"/>
      <c r="B203" s="44" t="s">
        <v>649</v>
      </c>
      <c r="C203" s="35" t="s">
        <v>265</v>
      </c>
      <c r="D203" s="49">
        <v>3</v>
      </c>
      <c r="E203" s="43">
        <v>2000</v>
      </c>
      <c r="F203" t="s">
        <v>650</v>
      </c>
    </row>
    <row r="204" spans="1:6" ht="15.75">
      <c r="A204" s="41"/>
      <c r="B204" s="42" t="s">
        <v>651</v>
      </c>
      <c r="C204" s="35" t="s">
        <v>265</v>
      </c>
      <c r="D204" s="49">
        <v>3</v>
      </c>
      <c r="E204" s="43">
        <v>30200</v>
      </c>
      <c r="F204" t="s">
        <v>652</v>
      </c>
    </row>
    <row r="205" spans="1:6" ht="15.75">
      <c r="A205" s="41"/>
      <c r="B205" s="42" t="s">
        <v>653</v>
      </c>
      <c r="C205" s="35" t="s">
        <v>265</v>
      </c>
      <c r="D205" s="49">
        <v>3</v>
      </c>
      <c r="E205" s="43">
        <v>3000</v>
      </c>
      <c r="F205" t="s">
        <v>654</v>
      </c>
    </row>
    <row r="206" spans="1:6" ht="15.75">
      <c r="A206" s="41"/>
      <c r="B206" s="42" t="s">
        <v>655</v>
      </c>
      <c r="C206" s="35" t="s">
        <v>265</v>
      </c>
      <c r="D206" s="49">
        <v>2</v>
      </c>
      <c r="E206" s="43">
        <v>162000</v>
      </c>
      <c r="F206" t="s">
        <v>656</v>
      </c>
    </row>
    <row r="207" spans="1:6" ht="15.75">
      <c r="A207" s="41"/>
      <c r="B207" s="42" t="s">
        <v>657</v>
      </c>
      <c r="C207" s="35" t="s">
        <v>113</v>
      </c>
      <c r="D207" s="49">
        <v>2</v>
      </c>
      <c r="E207" s="43">
        <v>12400</v>
      </c>
      <c r="F207" t="s">
        <v>658</v>
      </c>
    </row>
    <row r="208" spans="1:6" ht="15.75">
      <c r="A208" s="41"/>
      <c r="B208" s="42" t="s">
        <v>567</v>
      </c>
      <c r="C208" s="35" t="s">
        <v>113</v>
      </c>
      <c r="D208" s="49">
        <v>2</v>
      </c>
      <c r="E208" s="43">
        <v>3164</v>
      </c>
      <c r="F208" t="s">
        <v>659</v>
      </c>
    </row>
    <row r="209" spans="1:6" ht="15.75">
      <c r="A209" s="41"/>
      <c r="B209" s="42" t="s">
        <v>581</v>
      </c>
      <c r="C209" s="35" t="s">
        <v>113</v>
      </c>
      <c r="D209" s="49">
        <v>3</v>
      </c>
      <c r="E209" s="43">
        <v>19351</v>
      </c>
      <c r="F209" t="s">
        <v>660</v>
      </c>
    </row>
    <row r="210" spans="1:6" ht="15.75">
      <c r="A210" s="41"/>
      <c r="B210" s="42" t="s">
        <v>567</v>
      </c>
      <c r="C210" s="35" t="s">
        <v>113</v>
      </c>
      <c r="D210" s="49">
        <v>3</v>
      </c>
      <c r="E210" s="43">
        <v>3164</v>
      </c>
      <c r="F210" t="s">
        <v>661</v>
      </c>
    </row>
    <row r="211" spans="1:6" ht="15.75">
      <c r="A211" s="41"/>
      <c r="B211" s="42" t="s">
        <v>662</v>
      </c>
      <c r="C211" s="35" t="s">
        <v>265</v>
      </c>
      <c r="D211" s="49">
        <v>3</v>
      </c>
      <c r="E211" s="43">
        <v>68900</v>
      </c>
      <c r="F211" t="s">
        <v>663</v>
      </c>
    </row>
    <row r="212" spans="1:6" ht="15.75">
      <c r="A212" s="41"/>
      <c r="B212" s="42" t="s">
        <v>620</v>
      </c>
      <c r="C212" s="35" t="s">
        <v>265</v>
      </c>
      <c r="D212" s="49">
        <v>3</v>
      </c>
      <c r="E212" s="43">
        <v>19617</v>
      </c>
      <c r="F212" t="s">
        <v>664</v>
      </c>
    </row>
    <row r="213" spans="1:6" ht="15.75">
      <c r="A213" s="41"/>
      <c r="B213" s="42" t="s">
        <v>573</v>
      </c>
      <c r="C213" s="35" t="s">
        <v>265</v>
      </c>
      <c r="D213" s="49">
        <v>3</v>
      </c>
      <c r="E213" s="43">
        <v>2070</v>
      </c>
      <c r="F213" t="s">
        <v>665</v>
      </c>
    </row>
    <row r="214" spans="1:6" ht="15.75">
      <c r="A214" s="41"/>
      <c r="B214" s="42" t="s">
        <v>575</v>
      </c>
      <c r="C214" s="35" t="s">
        <v>265</v>
      </c>
      <c r="D214" s="49">
        <v>3</v>
      </c>
      <c r="E214" s="43">
        <v>893</v>
      </c>
      <c r="F214" t="s">
        <v>666</v>
      </c>
    </row>
    <row r="215" spans="1:6" ht="15.75">
      <c r="A215" s="41"/>
      <c r="B215" s="36" t="s">
        <v>589</v>
      </c>
      <c r="C215" s="35" t="s">
        <v>265</v>
      </c>
      <c r="D215" s="49">
        <v>3</v>
      </c>
      <c r="E215" s="43">
        <v>4126</v>
      </c>
      <c r="F215" t="s">
        <v>667</v>
      </c>
    </row>
    <row r="216" spans="1:6" ht="15.75">
      <c r="A216" s="41"/>
      <c r="B216" s="42" t="s">
        <v>599</v>
      </c>
      <c r="C216" s="35" t="s">
        <v>265</v>
      </c>
      <c r="D216" s="49">
        <v>3</v>
      </c>
      <c r="E216" s="43">
        <v>2000</v>
      </c>
      <c r="F216" t="s">
        <v>668</v>
      </c>
    </row>
  </sheetData>
  <autoFilter ref="B1:B216" xr:uid="{00000000-0009-0000-0000-000005000000}"/>
  <mergeCells count="1">
    <mergeCell ref="G1:H1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Andres Rodriguez Miranda</dc:creator>
  <cp:keywords/>
  <dc:description/>
  <cp:lastModifiedBy>Deisy Carolina Cepeda Gomez</cp:lastModifiedBy>
  <cp:revision/>
  <dcterms:created xsi:type="dcterms:W3CDTF">2018-01-25T20:46:55Z</dcterms:created>
  <dcterms:modified xsi:type="dcterms:W3CDTF">2026-07-30T00:50:24Z</dcterms:modified>
  <cp:category/>
  <cp:contentStatus/>
</cp:coreProperties>
</file>