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ctriana\Documents\CONTRATOS 2026\BICICLETAS\"/>
    </mc:Choice>
  </mc:AlternateContent>
  <xr:revisionPtr revIDLastSave="0" documentId="8_{23A908C4-3985-442F-9C44-4F1D36B1C6C0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ESTUDIO DE MERCADO" sheetId="1" r:id="rId1"/>
    <sheet name="TASAS PROMEDIO" sheetId="2" r:id="rId2"/>
    <sheet name="RELACION BICICLETAS" sheetId="9" r:id="rId3"/>
  </sheets>
  <externalReferences>
    <externalReference r:id="rId4"/>
    <externalReference r:id="rId5"/>
    <externalReference r:id="rId6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estadof">[2]Hoja4!$B$2:$B$15</definedName>
    <definedName name="FFFFFFF">#REF!</definedName>
    <definedName name="GG">[1]JURIDICA!#REF!</definedName>
    <definedName name="GGGGGG">#REF!</definedName>
    <definedName name="opcion2">'[3]CUADRO RESUMEN'!$L$21</definedName>
    <definedName name="opcion3">'[3]CUADRO RESUMEN'!$L$22</definedName>
    <definedName name="opcion4">'[3]CUADRO RESUMEN'!$L$23</definedName>
    <definedName name="opcion5">'[3]CUADRO RESUMEN'!$L$24</definedName>
    <definedName name="opcion6">'[3]CUADRO RESUMEN'!$L$25</definedName>
    <definedName name="RamoAmparo">[2]Hoja4!$A$2:$A$57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9" i="1" l="1"/>
  <c r="G10" i="2"/>
  <c r="D17" i="1"/>
  <c r="F12" i="9" l="1"/>
  <c r="F13" i="9" s="1"/>
  <c r="F16" i="9" s="1"/>
  <c r="I10" i="2" l="1"/>
  <c r="E17" i="1" l="1"/>
  <c r="G17" i="1" s="1"/>
  <c r="J17" i="1" s="1"/>
  <c r="K17" i="1" l="1"/>
  <c r="L17" i="1" s="1"/>
  <c r="L18" i="1" s="1"/>
  <c r="L21" i="1" s="1"/>
  <c r="H17" i="1"/>
  <c r="I17" i="1" s="1"/>
  <c r="L9" i="1" l="1"/>
</calcChain>
</file>

<file path=xl/sharedStrings.xml><?xml version="1.0" encoding="utf-8"?>
<sst xmlns="http://schemas.openxmlformats.org/spreadsheetml/2006/main" count="121" uniqueCount="72">
  <si>
    <t>RAMO</t>
  </si>
  <si>
    <t>ESTUDIO DE MERCADO</t>
  </si>
  <si>
    <t>DIAS DE COBERTURA</t>
  </si>
  <si>
    <t>VALOR ASEGURADO</t>
  </si>
  <si>
    <t>DETERMINACION TASAS PROMEDIO</t>
  </si>
  <si>
    <t>CALCULO VALORES APROXIMADOS DE PRIMA</t>
  </si>
  <si>
    <t>ENTIDAD</t>
  </si>
  <si>
    <t>%</t>
  </si>
  <si>
    <t>TIPO DE TASA % - %o</t>
  </si>
  <si>
    <t>TIPO TASA</t>
  </si>
  <si>
    <t>VIGENCIA DESDE 00:00 HORAS</t>
  </si>
  <si>
    <t>VIGENCIA HASTA 00:00 HORAS</t>
  </si>
  <si>
    <t>INSTITUTO DISTRITAL DE TURISMO - IDT</t>
  </si>
  <si>
    <t xml:space="preserve">INSTITUTO DISTRITAL DE TURISMO - IDT </t>
  </si>
  <si>
    <t xml:space="preserve">TASA ANUAL PROMEDIO </t>
  </si>
  <si>
    <t>PROCESO ADELANTADO</t>
  </si>
  <si>
    <t>IVA 19%</t>
  </si>
  <si>
    <t>PRESUPUESTO PROYECTADO</t>
  </si>
  <si>
    <t>TASA PROMEDIO</t>
  </si>
  <si>
    <t>PRESUPUESTO DISPONIBLE</t>
  </si>
  <si>
    <t>PRIMA NETA ANUAL</t>
  </si>
  <si>
    <t>TOTAL ANUAL INCLUIDO IVA</t>
  </si>
  <si>
    <t>APROPIACION PRESUPUESTAL</t>
  </si>
  <si>
    <t>PRIMA NETA PROYECTADA</t>
  </si>
  <si>
    <t>TOTAL PRIMA ANUAL INCLUIDO IVA</t>
  </si>
  <si>
    <t>LIMITE ASEGURADO</t>
  </si>
  <si>
    <t xml:space="preserve">TASAS DE REFERENCIA </t>
  </si>
  <si>
    <t>AUMENTO % SINIESTRALIDAD</t>
  </si>
  <si>
    <t>TASA PARA ESTUDIO DE MERCADO</t>
  </si>
  <si>
    <t>IVA</t>
  </si>
  <si>
    <t xml:space="preserve">ELEMENTOS A ASEGURAR </t>
  </si>
  <si>
    <t>Nombre</t>
  </si>
  <si>
    <t>Cantidad</t>
  </si>
  <si>
    <t>CANTIDAD A ASEGURAR</t>
  </si>
  <si>
    <t>VIGENCIA BICICLETAS</t>
  </si>
  <si>
    <t>Seguro de Bicicletas</t>
  </si>
  <si>
    <t>ANEXO No. 5 - RELACION DE BICICLETAS</t>
  </si>
  <si>
    <t>BICICLETAS TODO RRENENO</t>
  </si>
  <si>
    <t>VR ASEGURADO INDIVIDUAL BICICLETA</t>
  </si>
  <si>
    <t>VALOR TOTAL INDIVIDUAL BICICLETA</t>
  </si>
  <si>
    <t>VALOR TOTAL BICICLETAS</t>
  </si>
  <si>
    <t>PLACA</t>
  </si>
  <si>
    <t>MODELO</t>
  </si>
  <si>
    <t xml:space="preserve">SERIAL </t>
  </si>
  <si>
    <t>TIPO</t>
  </si>
  <si>
    <t>COLOR</t>
  </si>
  <si>
    <t>6W1123</t>
  </si>
  <si>
    <t>3J10078</t>
  </si>
  <si>
    <t>Montaña</t>
  </si>
  <si>
    <t>Azúl</t>
  </si>
  <si>
    <t>6W1103</t>
  </si>
  <si>
    <t>3J09665</t>
  </si>
  <si>
    <t>3J09990</t>
  </si>
  <si>
    <t>3J10173</t>
  </si>
  <si>
    <t>3J9719</t>
  </si>
  <si>
    <t>3J08982</t>
  </si>
  <si>
    <t>3J10348</t>
  </si>
  <si>
    <t>3J09414</t>
  </si>
  <si>
    <t>3J10326</t>
  </si>
  <si>
    <t>3J10056</t>
  </si>
  <si>
    <t>3J08707</t>
  </si>
  <si>
    <t>3J10136</t>
  </si>
  <si>
    <t>3J09530</t>
  </si>
  <si>
    <t xml:space="preserve">SEGURO DE BICICLETAS </t>
  </si>
  <si>
    <t>MINIMA CUANTIA No. IDT -MC 022 DE 2024</t>
  </si>
  <si>
    <t>TOTAL PRESUPUESTO PROYECTADO POR RUBROS</t>
  </si>
  <si>
    <t>MINIMA CUANTIA No. MC-015-2023</t>
  </si>
  <si>
    <t xml:space="preserve">INSTITUTO DISTRITAL DE TURISMO </t>
  </si>
  <si>
    <t xml:space="preserve"> </t>
  </si>
  <si>
    <t>NOTAS: El valor asegurado es el actualizado para renovacion según cotizacion de suramericana de seguros del 13/03/2026</t>
  </si>
  <si>
    <t>PERIODO PROYECTADO 365 DIAS</t>
  </si>
  <si>
    <t>COTIZACION SURAMERICANA 2026-2027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</si>
</sst>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&quot;€&quot;_-;\-* #,##0.00\ &quot;€&quot;_-;_-* &quot;-&quot;??\ &quot;€&quot;_-;_-@_-"/>
    <numFmt numFmtId="167" formatCode="d/mm/yyyy;@"/>
    <numFmt numFmtId="168" formatCode="_(* #,##0.0000_);_(* \(#,##0.0000\);_(* &quot;-&quot;??_);_(@_)"/>
    <numFmt numFmtId="169" formatCode="[$$-240A]\ #,##0;\-[$$-240A]\ #,##0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_-* #,##0.00_-;\-* #,##0.00_-;_-* \-??_-;_-@_-"/>
    <numFmt numFmtId="173" formatCode="&quot;$&quot;\ #,##0"/>
    <numFmt numFmtId="174" formatCode="[$$-240A]\ #,##0"/>
    <numFmt numFmtId="175" formatCode="_(&quot;$&quot;\ * #,##0_);_(&quot;$&quot;\ * \(#,##0\);_(&quot;$&quot;\ * &quot;-&quot;??_);_(@_)"/>
    <numFmt numFmtId="176" formatCode="_-[$$-240A]\ * #,##0_-;\-[$$-240A]\ * #,##0_-;_-[$$-240A]\ * &quot;-&quot;??_-;_-@_-"/>
    <numFmt numFmtId="177" formatCode="_(* #,##0.000_);_(* \(#,##0.000\);_(* &quot;-&quot;??_);_(@_)"/>
    <numFmt numFmtId="178" formatCode="#,##0.000"/>
  </numFmts>
  <fonts count="3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indexed="8"/>
      <name val="Arial Narrow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 Narrow"/>
      <family val="2"/>
    </font>
    <font>
      <b/>
      <sz val="11"/>
      <color theme="1"/>
      <name val="Arial Narrow"/>
      <family val="2"/>
    </font>
    <font>
      <sz val="10"/>
      <color indexed="8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8"/>
      <color theme="1"/>
      <name val="Arial Narrow"/>
      <family val="2"/>
    </font>
    <font>
      <b/>
      <sz val="14"/>
      <color theme="9" tint="-0.249977111117893"/>
      <name val="Arial Narrow"/>
      <family val="2"/>
    </font>
    <font>
      <b/>
      <sz val="14"/>
      <name val="Arial Narrow"/>
      <family val="2"/>
    </font>
    <font>
      <b/>
      <sz val="18"/>
      <name val="Arial Narrow"/>
      <family val="2"/>
    </font>
    <font>
      <b/>
      <sz val="14"/>
      <color rgb="FF0070C0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9"/>
      <name val="Arial Narrow"/>
      <family val="2"/>
    </font>
    <font>
      <b/>
      <sz val="16"/>
      <color rgb="FF00B0F0"/>
      <name val="Arial Narrow"/>
      <family val="2"/>
    </font>
    <font>
      <b/>
      <sz val="16"/>
      <color rgb="FFFF0000"/>
      <name val="Arial Narrow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81">
    <xf numFmtId="0" fontId="0" fillId="0" borderId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/>
    <xf numFmtId="165" fontId="13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14" fillId="0" borderId="0"/>
    <xf numFmtId="0" fontId="2" fillId="0" borderId="0"/>
    <xf numFmtId="166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4" fillId="0" borderId="0"/>
    <xf numFmtId="172" fontId="14" fillId="0" borderId="0" applyFill="0" applyBorder="0" applyAlignment="0" applyProtection="0"/>
    <xf numFmtId="0" fontId="14" fillId="0" borderId="0"/>
    <xf numFmtId="0" fontId="14" fillId="0" borderId="0"/>
    <xf numFmtId="171" fontId="14" fillId="0" borderId="0" applyFont="0" applyFill="0" applyBorder="0" applyAlignment="0" applyProtection="0"/>
    <xf numFmtId="0" fontId="14" fillId="0" borderId="0"/>
    <xf numFmtId="0" fontId="1" fillId="0" borderId="0"/>
    <xf numFmtId="164" fontId="4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  <xf numFmtId="41" fontId="13" fillId="0" borderId="0" applyFont="0" applyFill="0" applyBorder="0" applyAlignment="0" applyProtection="0"/>
  </cellStyleXfs>
  <cellXfs count="121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/>
    </xf>
    <xf numFmtId="41" fontId="8" fillId="0" borderId="0" xfId="2" applyFont="1"/>
    <xf numFmtId="0" fontId="8" fillId="0" borderId="1" xfId="0" applyFont="1" applyBorder="1" applyAlignment="1">
      <alignment vertical="center" wrapText="1"/>
    </xf>
    <xf numFmtId="0" fontId="0" fillId="2" borderId="0" xfId="0" applyFill="1"/>
    <xf numFmtId="0" fontId="21" fillId="0" borderId="0" xfId="0" applyFont="1" applyAlignment="1">
      <alignment horizontal="center"/>
    </xf>
    <xf numFmtId="0" fontId="8" fillId="0" borderId="1" xfId="0" applyFont="1" applyBorder="1"/>
    <xf numFmtId="0" fontId="18" fillId="0" borderId="1" xfId="0" applyFont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167" fontId="8" fillId="0" borderId="1" xfId="0" applyNumberFormat="1" applyFont="1" applyBorder="1" applyAlignment="1">
      <alignment horizontal="center"/>
    </xf>
    <xf numFmtId="1" fontId="9" fillId="5" borderId="1" xfId="0" applyNumberFormat="1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 wrapText="1"/>
    </xf>
    <xf numFmtId="41" fontId="9" fillId="4" borderId="1" xfId="2" applyFont="1" applyFill="1" applyBorder="1" applyAlignment="1">
      <alignment horizontal="center" vertical="center" wrapText="1"/>
    </xf>
    <xf numFmtId="41" fontId="9" fillId="3" borderId="1" xfId="2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175" fontId="16" fillId="3" borderId="1" xfId="0" applyNumberFormat="1" applyFont="1" applyFill="1" applyBorder="1" applyAlignment="1">
      <alignment vertical="center"/>
    </xf>
    <xf numFmtId="169" fontId="9" fillId="0" borderId="1" xfId="0" applyNumberFormat="1" applyFont="1" applyBorder="1" applyAlignment="1">
      <alignment horizontal="right" vertical="center"/>
    </xf>
    <xf numFmtId="176" fontId="9" fillId="0" borderId="1" xfId="169" applyNumberFormat="1" applyFont="1" applyBorder="1" applyAlignment="1">
      <alignment horizontal="center"/>
    </xf>
    <xf numFmtId="0" fontId="8" fillId="6" borderId="1" xfId="0" applyFont="1" applyFill="1" applyBorder="1" applyAlignment="1">
      <alignment vertical="center" wrapText="1"/>
    </xf>
    <xf numFmtId="174" fontId="8" fillId="6" borderId="1" xfId="0" applyNumberFormat="1" applyFont="1" applyFill="1" applyBorder="1" applyAlignment="1">
      <alignment vertical="center" wrapText="1"/>
    </xf>
    <xf numFmtId="174" fontId="8" fillId="0" borderId="1" xfId="0" applyNumberFormat="1" applyFont="1" applyBorder="1" applyAlignment="1">
      <alignment vertical="center" wrapText="1"/>
    </xf>
    <xf numFmtId="174" fontId="18" fillId="0" borderId="1" xfId="0" applyNumberFormat="1" applyFont="1" applyBorder="1" applyAlignment="1">
      <alignment vertical="center" wrapText="1"/>
    </xf>
    <xf numFmtId="2" fontId="27" fillId="0" borderId="0" xfId="0" applyNumberFormat="1" applyFont="1" applyAlignment="1">
      <alignment horizontal="center" vertical="center" wrapText="1"/>
    </xf>
    <xf numFmtId="9" fontId="27" fillId="0" borderId="0" xfId="169" applyFont="1"/>
    <xf numFmtId="0" fontId="25" fillId="0" borderId="0" xfId="0" applyFont="1"/>
    <xf numFmtId="0" fontId="27" fillId="0" borderId="0" xfId="0" applyFont="1"/>
    <xf numFmtId="43" fontId="25" fillId="0" borderId="0" xfId="0" applyNumberFormat="1" applyFont="1"/>
    <xf numFmtId="17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5" fontId="8" fillId="0" borderId="2" xfId="177" applyNumberFormat="1" applyFont="1" applyBorder="1" applyAlignment="1">
      <alignment horizontal="center" vertical="center"/>
    </xf>
    <xf numFmtId="175" fontId="8" fillId="0" borderId="2" xfId="0" applyNumberFormat="1" applyFont="1" applyBorder="1" applyAlignment="1">
      <alignment horizontal="center" vertical="center"/>
    </xf>
    <xf numFmtId="169" fontId="8" fillId="0" borderId="2" xfId="2" applyNumberFormat="1" applyFont="1" applyBorder="1" applyAlignment="1">
      <alignment vertical="center"/>
    </xf>
    <xf numFmtId="175" fontId="8" fillId="0" borderId="1" xfId="0" applyNumberFormat="1" applyFont="1" applyBorder="1" applyAlignment="1">
      <alignment vertical="center"/>
    </xf>
    <xf numFmtId="0" fontId="15" fillId="0" borderId="0" xfId="172" applyFont="1" applyAlignment="1">
      <alignment horizontal="center" vertical="center"/>
    </xf>
    <xf numFmtId="0" fontId="23" fillId="2" borderId="0" xfId="172" applyFont="1" applyFill="1" applyAlignment="1">
      <alignment horizontal="center" vertical="center" wrapText="1"/>
    </xf>
    <xf numFmtId="177" fontId="10" fillId="6" borderId="1" xfId="1" applyNumberFormat="1" applyFont="1" applyFill="1" applyBorder="1" applyAlignment="1">
      <alignment horizontal="center" vertical="center"/>
    </xf>
    <xf numFmtId="177" fontId="10" fillId="0" borderId="2" xfId="1" applyNumberFormat="1" applyFont="1" applyFill="1" applyBorder="1" applyAlignment="1">
      <alignment horizontal="center" vertical="center"/>
    </xf>
    <xf numFmtId="167" fontId="8" fillId="0" borderId="2" xfId="0" applyNumberFormat="1" applyFont="1" applyBorder="1" applyAlignment="1">
      <alignment horizontal="center"/>
    </xf>
    <xf numFmtId="0" fontId="8" fillId="0" borderId="0" xfId="0" applyFont="1" applyAlignment="1">
      <alignment vertical="center" wrapText="1"/>
    </xf>
    <xf numFmtId="174" fontId="8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8" fontId="8" fillId="0" borderId="0" xfId="1" applyNumberFormat="1" applyFont="1" applyFill="1" applyBorder="1" applyAlignment="1">
      <alignment horizontal="center" vertical="center"/>
    </xf>
    <xf numFmtId="177" fontId="11" fillId="0" borderId="0" xfId="1" applyNumberFormat="1" applyFont="1" applyFill="1" applyBorder="1" applyAlignment="1">
      <alignment vertical="center"/>
    </xf>
    <xf numFmtId="168" fontId="11" fillId="2" borderId="0" xfId="1" applyNumberFormat="1" applyFont="1" applyFill="1" applyBorder="1" applyAlignment="1">
      <alignment vertical="center"/>
    </xf>
    <xf numFmtId="178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center" vertical="center" wrapText="1"/>
    </xf>
    <xf numFmtId="0" fontId="0" fillId="2" borderId="16" xfId="0" applyFill="1" applyBorder="1"/>
    <xf numFmtId="0" fontId="30" fillId="0" borderId="0" xfId="0" applyFont="1" applyAlignment="1">
      <alignment horizontal="center"/>
    </xf>
    <xf numFmtId="0" fontId="30" fillId="8" borderId="14" xfId="0" applyFont="1" applyFill="1" applyBorder="1" applyAlignment="1">
      <alignment horizontal="center" vertical="center"/>
    </xf>
    <xf numFmtId="0" fontId="30" fillId="8" borderId="21" xfId="0" applyFont="1" applyFill="1" applyBorder="1" applyAlignment="1">
      <alignment horizontal="center" vertical="center"/>
    </xf>
    <xf numFmtId="0" fontId="30" fillId="8" borderId="22" xfId="0" applyFont="1" applyFill="1" applyBorder="1" applyAlignment="1">
      <alignment horizontal="center" vertical="center"/>
    </xf>
    <xf numFmtId="0" fontId="30" fillId="8" borderId="23" xfId="0" applyFont="1" applyFill="1" applyBorder="1" applyAlignment="1">
      <alignment horizontal="center" vertical="center"/>
    </xf>
    <xf numFmtId="0" fontId="30" fillId="8" borderId="24" xfId="0" applyFont="1" applyFill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0" fillId="8" borderId="27" xfId="0" applyFont="1" applyFill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0" fillId="8" borderId="28" xfId="0" applyFont="1" applyFill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3" fontId="12" fillId="3" borderId="16" xfId="180" applyNumberFormat="1" applyFont="1" applyFill="1" applyBorder="1" applyAlignment="1">
      <alignment horizontal="center" vertical="center"/>
    </xf>
    <xf numFmtId="177" fontId="8" fillId="0" borderId="1" xfId="1" applyNumberFormat="1" applyFont="1" applyFill="1" applyBorder="1" applyAlignment="1">
      <alignment horizontal="center" vertical="center"/>
    </xf>
    <xf numFmtId="0" fontId="17" fillId="2" borderId="10" xfId="166" applyFont="1" applyFill="1" applyBorder="1" applyAlignment="1">
      <alignment vertical="center" wrapText="1"/>
    </xf>
    <xf numFmtId="176" fontId="9" fillId="0" borderId="1" xfId="0" applyNumberFormat="1" applyFont="1" applyBorder="1" applyAlignment="1">
      <alignment horizontal="center"/>
    </xf>
    <xf numFmtId="0" fontId="9" fillId="6" borderId="16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6" fillId="3" borderId="5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41" fontId="12" fillId="3" borderId="30" xfId="180" applyFont="1" applyFill="1" applyBorder="1" applyAlignment="1">
      <alignment horizontal="center" vertical="center"/>
    </xf>
    <xf numFmtId="41" fontId="12" fillId="3" borderId="0" xfId="180" applyFont="1" applyFill="1" applyBorder="1" applyAlignment="1">
      <alignment horizontal="center" vertical="center"/>
    </xf>
    <xf numFmtId="0" fontId="29" fillId="7" borderId="9" xfId="0" applyFont="1" applyFill="1" applyBorder="1" applyAlignment="1">
      <alignment horizontal="center" vertical="center"/>
    </xf>
    <xf numFmtId="0" fontId="29" fillId="7" borderId="8" xfId="0" applyFont="1" applyFill="1" applyBorder="1" applyAlignment="1">
      <alignment horizontal="center" vertical="center"/>
    </xf>
    <xf numFmtId="168" fontId="11" fillId="2" borderId="3" xfId="1" applyNumberFormat="1" applyFont="1" applyFill="1" applyBorder="1" applyAlignment="1">
      <alignment horizontal="center" vertical="center"/>
    </xf>
    <xf numFmtId="168" fontId="11" fillId="2" borderId="4" xfId="1" applyNumberFormat="1" applyFont="1" applyFill="1" applyBorder="1" applyAlignment="1">
      <alignment horizontal="center" vertical="center"/>
    </xf>
    <xf numFmtId="168" fontId="11" fillId="2" borderId="17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7" fontId="11" fillId="0" borderId="1" xfId="1" applyNumberFormat="1" applyFont="1" applyFill="1" applyBorder="1" applyAlignment="1">
      <alignment vertical="center"/>
    </xf>
    <xf numFmtId="178" fontId="8" fillId="0" borderId="16" xfId="0" applyNumberFormat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43" fontId="7" fillId="4" borderId="1" xfId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2" fontId="7" fillId="4" borderId="1" xfId="0" applyNumberFormat="1" applyFont="1" applyFill="1" applyBorder="1" applyAlignment="1">
      <alignment horizontal="center" vertical="center" wrapText="1"/>
    </xf>
    <xf numFmtId="43" fontId="7" fillId="4" borderId="3" xfId="1" applyFont="1" applyFill="1" applyBorder="1" applyAlignment="1">
      <alignment horizontal="center" vertical="center" wrapText="1"/>
    </xf>
    <xf numFmtId="43" fontId="7" fillId="4" borderId="2" xfId="1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/>
    </xf>
    <xf numFmtId="0" fontId="0" fillId="2" borderId="18" xfId="0" applyFill="1" applyBorder="1" applyAlignment="1">
      <alignment horizontal="left"/>
    </xf>
    <xf numFmtId="0" fontId="0" fillId="2" borderId="19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174" fontId="0" fillId="2" borderId="18" xfId="0" applyNumberFormat="1" applyFill="1" applyBorder="1" applyAlignment="1">
      <alignment horizontal="center"/>
    </xf>
    <xf numFmtId="174" fontId="0" fillId="2" borderId="20" xfId="0" applyNumberFormat="1" applyFill="1" applyBorder="1" applyAlignment="1">
      <alignment horizontal="center"/>
    </xf>
    <xf numFmtId="0" fontId="23" fillId="0" borderId="0" xfId="172" applyFont="1" applyAlignment="1">
      <alignment horizontal="center" vertical="center" wrapText="1"/>
    </xf>
    <xf numFmtId="0" fontId="28" fillId="2" borderId="0" xfId="172" applyFont="1" applyFill="1" applyAlignment="1">
      <alignment horizontal="center" vertical="center" wrapText="1"/>
    </xf>
    <xf numFmtId="0" fontId="7" fillId="4" borderId="16" xfId="172" applyFont="1" applyFill="1" applyBorder="1" applyAlignment="1">
      <alignment horizontal="center" vertical="center" wrapText="1"/>
    </xf>
    <xf numFmtId="0" fontId="7" fillId="0" borderId="16" xfId="172" applyFont="1" applyBorder="1" applyAlignment="1">
      <alignment horizontal="center" vertical="center" wrapText="1" shrinkToFit="1"/>
    </xf>
    <xf numFmtId="0" fontId="26" fillId="2" borderId="16" xfId="0" applyFont="1" applyFill="1" applyBorder="1" applyAlignment="1">
      <alignment horizontal="center"/>
    </xf>
    <xf numFmtId="0" fontId="0" fillId="2" borderId="16" xfId="0" applyFill="1" applyBorder="1" applyAlignment="1">
      <alignment horizontal="left"/>
    </xf>
    <xf numFmtId="0" fontId="31" fillId="2" borderId="0" xfId="0" applyFont="1" applyFill="1" applyAlignment="1">
      <alignment horizontal="left" vertical="center" wrapText="1" shrinkToFit="1"/>
    </xf>
    <xf numFmtId="0" fontId="26" fillId="2" borderId="18" xfId="0" applyFont="1" applyFill="1" applyBorder="1" applyAlignment="1">
      <alignment horizontal="left"/>
    </xf>
    <xf numFmtId="0" fontId="26" fillId="2" borderId="19" xfId="0" applyFont="1" applyFill="1" applyBorder="1" applyAlignment="1">
      <alignment horizontal="left"/>
    </xf>
    <xf numFmtId="0" fontId="26" fillId="2" borderId="20" xfId="0" applyFont="1" applyFill="1" applyBorder="1" applyAlignment="1">
      <alignment horizontal="left"/>
    </xf>
    <xf numFmtId="174" fontId="26" fillId="2" borderId="18" xfId="0" applyNumberFormat="1" applyFont="1" applyFill="1" applyBorder="1" applyAlignment="1">
      <alignment horizontal="center"/>
    </xf>
    <xf numFmtId="174" fontId="26" fillId="2" borderId="20" xfId="0" applyNumberFormat="1" applyFont="1" applyFill="1" applyBorder="1" applyAlignment="1">
      <alignment horizontal="center"/>
    </xf>
  </cellXfs>
  <cellStyles count="181"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Millares" xfId="1" builtinId="3"/>
    <cellStyle name="Millares [0]" xfId="2" builtinId="6"/>
    <cellStyle name="Millares [0] 3" xfId="180" xr:uid="{418C2345-082E-4EED-B2AA-03CBE09DEBF8}"/>
    <cellStyle name="Millares 10" xfId="179" xr:uid="{342E67EB-91DC-4F02-ABCA-A4F70D76CC8E}"/>
    <cellStyle name="Millares 2" xfId="162" xr:uid="{00000000-0005-0000-0000-0000A0000000}"/>
    <cellStyle name="Millares 2 44" xfId="171" xr:uid="{00000000-0005-0000-0000-0000A1000000}"/>
    <cellStyle name="Millares 2 75" xfId="174" xr:uid="{00000000-0005-0000-0000-0000A2000000}"/>
    <cellStyle name="Millares 3" xfId="165" xr:uid="{00000000-0005-0000-0000-0000A3000000}"/>
    <cellStyle name="Moneda" xfId="177" builtinId="4"/>
    <cellStyle name="Moneda 2" xfId="163" xr:uid="{00000000-0005-0000-0000-0000A4000000}"/>
    <cellStyle name="Moneda 2 2 10" xfId="164" xr:uid="{00000000-0005-0000-0000-0000A5000000}"/>
    <cellStyle name="Moneda 3" xfId="168" xr:uid="{00000000-0005-0000-0000-0000A6000000}"/>
    <cellStyle name="Normal" xfId="0" builtinId="0"/>
    <cellStyle name="Normal 10" xfId="170" xr:uid="{00000000-0005-0000-0000-0000A8000000}"/>
    <cellStyle name="Normal 2" xfId="161" xr:uid="{00000000-0005-0000-0000-0000A9000000}"/>
    <cellStyle name="Normal 2 10" xfId="173" xr:uid="{00000000-0005-0000-0000-0000AA000000}"/>
    <cellStyle name="Normal 2 2" xfId="167" xr:uid="{00000000-0005-0000-0000-0000AB000000}"/>
    <cellStyle name="Normal 2 28" xfId="172" xr:uid="{00000000-0005-0000-0000-0000AC000000}"/>
    <cellStyle name="Normal 3" xfId="166" xr:uid="{00000000-0005-0000-0000-0000AD000000}"/>
    <cellStyle name="Normal 39" xfId="175" xr:uid="{00000000-0005-0000-0000-0000AE000000}"/>
    <cellStyle name="Normal 4" xfId="178" xr:uid="{774F2778-6E34-4172-B85F-A625C9D974DD}"/>
    <cellStyle name="Normal 40" xfId="176" xr:uid="{00000000-0005-0000-0000-0000AF000000}"/>
    <cellStyle name="Porcentaje" xfId="169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85726</xdr:colOff>
      <xdr:row>1</xdr:row>
      <xdr:rowOff>38100</xdr:rowOff>
    </xdr:from>
    <xdr:to>
      <xdr:col>2</xdr:col>
      <xdr:colOff>167641</xdr:colOff>
      <xdr:row>3</xdr:row>
      <xdr:rowOff>207645</xdr:rowOff>
    </xdr:to>
    <xdr:pic>
      <xdr:nvPicPr>
        <xdr:cNvPr id="4" name="3 Imagen" descr="Premio “Nos encontraremos pronto”: Destino con los brazos abiertos |  Premios Nacionales de Turismo Procolombi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2" b="14852"/>
        <a:stretch/>
      </xdr:blipFill>
      <xdr:spPr bwMode="auto">
        <a:xfrm>
          <a:off x="571501" y="200025"/>
          <a:ext cx="1828800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198969</xdr:colOff>
      <xdr:row>1</xdr:row>
      <xdr:rowOff>47624</xdr:rowOff>
    </xdr:from>
    <xdr:to>
      <xdr:col>1</xdr:col>
      <xdr:colOff>2200851</xdr:colOff>
      <xdr:row>4</xdr:row>
      <xdr:rowOff>19049</xdr:rowOff>
    </xdr:to>
    <xdr:pic>
      <xdr:nvPicPr>
        <xdr:cNvPr id="2" name="1 Imagen" descr="Premio “Nos encontraremos pronto”: Destino con los brazos abiertos |  Premios Nacionales de Turismo Procolombi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073" b="14634"/>
        <a:stretch/>
      </xdr:blipFill>
      <xdr:spPr bwMode="auto">
        <a:xfrm>
          <a:off x="647702" y="242357"/>
          <a:ext cx="2001882" cy="6910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</xdr:colOff>
      <xdr:row>13</xdr:row>
      <xdr:rowOff>45720</xdr:rowOff>
    </xdr:from>
    <xdr:to>
      <xdr:col>7</xdr:col>
      <xdr:colOff>254847</xdr:colOff>
      <xdr:row>49</xdr:row>
      <xdr:rowOff>99060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CBF7607-1E49-4C77-0542-73F438109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4820" y="3627120"/>
          <a:ext cx="12774507" cy="718566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304800</xdr:colOff>
      <xdr:row>127</xdr:row>
      <xdr:rowOff>106680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B0A45571-A4B2-53BC-68C2-EC5ECFF9FF47}"/>
            </a:ext>
          </a:extLst>
        </xdr:cNvPr>
        <xdr:cNvSpPr>
          <a:spLocks noChangeAspect="1" noChangeArrowheads="1"/>
        </xdr:cNvSpPr>
      </xdr:nvSpPr>
      <xdr:spPr bwMode="auto">
        <a:xfrm>
          <a:off x="449580" y="33055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304800</xdr:colOff>
      <xdr:row>127</xdr:row>
      <xdr:rowOff>106680</xdr:rowOff>
    </xdr:to>
    <xdr:sp macro="" textlink="">
      <xdr:nvSpPr>
        <xdr:cNvPr id="2050" name="AutoShape 2">
          <a:extLst>
            <a:ext uri="{FF2B5EF4-FFF2-40B4-BE49-F238E27FC236}">
              <a16:creationId xmlns:a16="http://schemas.microsoft.com/office/drawing/2014/main" id="{5EBEACBC-C4E0-63F9-1CEB-86D9605D244E}"/>
            </a:ext>
          </a:extLst>
        </xdr:cNvPr>
        <xdr:cNvSpPr>
          <a:spLocks noChangeAspect="1" noChangeArrowheads="1"/>
        </xdr:cNvSpPr>
      </xdr:nvSpPr>
      <xdr:spPr bwMode="auto">
        <a:xfrm>
          <a:off x="449580" y="33055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167640</xdr:colOff>
      <xdr:row>125</xdr:row>
      <xdr:rowOff>167640</xdr:rowOff>
    </xdr:from>
    <xdr:to>
      <xdr:col>4</xdr:col>
      <xdr:colOff>693420</xdr:colOff>
      <xdr:row>166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9BF6B0D-CE68-4E46-3DCA-D572656F98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" y="33025080"/>
          <a:ext cx="10294620" cy="8046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213361</xdr:colOff>
      <xdr:row>0</xdr:row>
      <xdr:rowOff>160020</xdr:rowOff>
    </xdr:from>
    <xdr:to>
      <xdr:col>1</xdr:col>
      <xdr:colOff>579121</xdr:colOff>
      <xdr:row>3</xdr:row>
      <xdr:rowOff>3933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1037966-3FEB-4203-88DB-B745898E41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3361" y="160020"/>
          <a:ext cx="1219200" cy="53733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GOMEZ/AppData/Local/Microsoft/Windows/INetCache/Content.Outlook/B8X0MHZF/MINISTERIO%20DE%20JUSTICIA%20Y%20DEL%20DERECHO%20%20LICITACION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DEFINITIVO"/>
      <sheetName val="Hoja4"/>
      <sheetName val="Hoja1"/>
    </sheetNames>
    <sheetDataSet>
      <sheetData sheetId="0"/>
      <sheetData sheetId="1">
        <row r="2">
          <cell r="A2" t="str">
            <v>Accidentes Personales -  Incapacidad Total y Permanente por Accidente</v>
          </cell>
          <cell r="B2" t="str">
            <v>Anulado</v>
          </cell>
        </row>
        <row r="3">
          <cell r="A3" t="str">
            <v>Accidentes Personales - Desmembración e invalidez de origen accidental</v>
          </cell>
          <cell r="B3" t="str">
            <v>Desistido</v>
          </cell>
        </row>
        <row r="4">
          <cell r="A4" t="str">
            <v>Accidentes Personales - Gastos médicos</v>
          </cell>
          <cell r="B4" t="str">
            <v>Indemnizado - Con Soporte de Pago</v>
          </cell>
        </row>
        <row r="5">
          <cell r="A5" t="str">
            <v>Accidentes Personales - Muerte por cualquier causa incluido el homicidio o la tentativa de homicidio</v>
          </cell>
          <cell r="B5" t="str">
            <v>Indemnizado - Sin Soporte de Pago</v>
          </cell>
        </row>
        <row r="6">
          <cell r="A6" t="str">
            <v>Automóviles - Pérdida Parcial por Hurto</v>
          </cell>
          <cell r="B6" t="str">
            <v>Objetado</v>
          </cell>
        </row>
        <row r="7">
          <cell r="A7" t="str">
            <v>Automóviles - Pérdida Total por Hurto</v>
          </cell>
          <cell r="B7" t="str">
            <v>Prescrito</v>
          </cell>
        </row>
        <row r="8">
          <cell r="A8" t="str">
            <v xml:space="preserve">Automóviles - Pérdida Parcial por Daños </v>
          </cell>
          <cell r="B8" t="str">
            <v>Tramite - Aceptacion de Liquidación y Cobro</v>
          </cell>
        </row>
        <row r="9">
          <cell r="A9" t="str">
            <v>Infidelidad y Riesgos Financieros - Sección II: Crimen por computador LSW983</v>
          </cell>
          <cell r="B9" t="str">
            <v>Tramite - Pdte Doc. Por la Entidad</v>
          </cell>
        </row>
        <row r="10">
          <cell r="A10" t="str">
            <v xml:space="preserve">Automóviles - Pérdida Total por Daños </v>
          </cell>
          <cell r="B10" t="str">
            <v>Tramite - Pdte Gestión Ajustador</v>
          </cell>
        </row>
        <row r="11">
          <cell r="A11" t="str">
            <v xml:space="preserve">Automóviles - Responsabilidad Civil Extracontractual </v>
          </cell>
          <cell r="B11" t="str">
            <v>Tramite - Pdte Reparación y Entrega Vehiculo</v>
          </cell>
        </row>
        <row r="12">
          <cell r="A12" t="str">
            <v>Infidelidad y Riesgos Financieros - Sección III: Responsabilidad civil profesional NMA2273</v>
          </cell>
          <cell r="B12" t="str">
            <v>Tramite - Pdte Respuesta Aseguradora</v>
          </cell>
        </row>
        <row r="13">
          <cell r="A13" t="str">
            <v>Automóviles - Terremoto, Temblor y/o Erupción Volcánica</v>
          </cell>
          <cell r="B13" t="str">
            <v>Tramite - Pdte Soporte de pago</v>
          </cell>
        </row>
        <row r="14">
          <cell r="A14" t="str">
            <v>Infidelidad y Riesgos Financieros - Sección I: Infidelidad (Global Bancaria DHP84)</v>
          </cell>
          <cell r="B14" t="str">
            <v>Tramite - Reclamación de la Víctima</v>
          </cell>
        </row>
        <row r="15">
          <cell r="A15" t="str">
            <v>Manejo Oficial - Cajas menores</v>
          </cell>
          <cell r="B15" t="str">
            <v>Tramite - Terminación del Proceso</v>
          </cell>
        </row>
        <row r="16">
          <cell r="A16" t="str">
            <v>Manejo Oficial - Coberturas de Costos en juicio</v>
          </cell>
        </row>
        <row r="17">
          <cell r="A17" t="str">
            <v>Manejo Oficial - Contratistas y subcontratistas independientes</v>
          </cell>
        </row>
        <row r="18">
          <cell r="A18" t="str">
            <v>Manejo Oficial - Depósitos bancarios</v>
          </cell>
        </row>
        <row r="19">
          <cell r="A19" t="str">
            <v>Manejo Oficial - Empleados no identificados</v>
          </cell>
        </row>
        <row r="20">
          <cell r="A20" t="str">
            <v>Manejo Oficial - Delitos contra la Administracion Publica (Básico)</v>
          </cell>
        </row>
        <row r="21">
          <cell r="A21" t="str">
            <v>R.C.E. - Predios, Labores y Operaciones</v>
          </cell>
        </row>
        <row r="22">
          <cell r="A22" t="str">
            <v>R.C.E. - Patronal</v>
          </cell>
        </row>
        <row r="23">
          <cell r="A23" t="str">
            <v>R.C.E. - Contratistas y Subcontratistas</v>
          </cell>
        </row>
        <row r="24">
          <cell r="A24" t="str">
            <v>R.C.E. - Cruzada</v>
          </cell>
        </row>
        <row r="25">
          <cell r="A25" t="str">
            <v>R.C.E. - Viajes de funcionarios en comision o estudios en el exterior.</v>
          </cell>
        </row>
        <row r="26">
          <cell r="A26" t="str">
            <v>R.C.E. - Viajes de funcionarios dentro del territorio Nal.</v>
          </cell>
        </row>
        <row r="27">
          <cell r="A27" t="str">
            <v>R.C.E. - Avisos y Vallas</v>
          </cell>
        </row>
        <row r="28">
          <cell r="A28" t="str">
            <v>R.C.E. - Parqueaderos</v>
          </cell>
        </row>
        <row r="29">
          <cell r="A29" t="str">
            <v>R.C.E. - Gastos Médicos</v>
          </cell>
        </row>
        <row r="30">
          <cell r="A30" t="str">
            <v xml:space="preserve">R.C.E. - Actividades Deportivas, Sociales y Culturales dentro o fuera de los predios </v>
          </cell>
        </row>
        <row r="31">
          <cell r="A31" t="str">
            <v>R. C. S. P. - Básico</v>
          </cell>
        </row>
        <row r="32">
          <cell r="A32" t="str">
            <v>R. C. S. P. - Gastos de defensa</v>
          </cell>
        </row>
        <row r="33">
          <cell r="A33" t="str">
            <v>R. C. S. P. - Cauciones</v>
          </cell>
        </row>
        <row r="34">
          <cell r="A34" t="str">
            <v xml:space="preserve">R. C. S. P. - Multas, sanciones administrativas </v>
          </cell>
        </row>
        <row r="35">
          <cell r="A35" t="str">
            <v>T R D M - AMIT, HMCC, TERRORISMO Y SABOTAJE</v>
          </cell>
        </row>
        <row r="36">
          <cell r="A36" t="str">
            <v>T R D M -  Daño interno en equipo electrico y electronico</v>
          </cell>
        </row>
        <row r="37">
          <cell r="A37" t="str">
            <v>T R D M -  Demas eventos</v>
          </cell>
        </row>
        <row r="38">
          <cell r="A38" t="str">
            <v>T R D M - Extende Coverage</v>
          </cell>
        </row>
        <row r="39">
          <cell r="A39" t="str">
            <v xml:space="preserve">T R D M - Hurto calificado para cualquier bien </v>
          </cell>
        </row>
        <row r="40">
          <cell r="A40" t="str">
            <v>T R D M - Extravío, Pérdida o daños a celulares y otros</v>
          </cell>
        </row>
        <row r="41">
          <cell r="A41" t="str">
            <v>T R D M - Hurto simple para cualquier bien</v>
          </cell>
        </row>
        <row r="42">
          <cell r="A42" t="str">
            <v>T R D M - Rotura de vidrios</v>
          </cell>
        </row>
        <row r="43">
          <cell r="A43" t="str">
            <v>T R D M -Terremoto, temblor y/o erupción volcánica.</v>
          </cell>
        </row>
        <row r="44">
          <cell r="A44" t="str">
            <v>T R M y E.- AMIT, HMACCP, Terrorismo y Sabotaje</v>
          </cell>
        </row>
        <row r="45">
          <cell r="A45" t="str">
            <v>T R M y E - Demás amparos</v>
          </cell>
        </row>
        <row r="46">
          <cell r="A46" t="str">
            <v xml:space="preserve">T R M y E - Hurto simple y hurto calificado </v>
          </cell>
        </row>
        <row r="47">
          <cell r="A47" t="str">
            <v>T R M y E - Terremoto, Temblor y/o Erupción Volcánica</v>
          </cell>
        </row>
        <row r="48">
          <cell r="A48" t="str">
            <v>Transp. de Mcia - Avería particular</v>
          </cell>
        </row>
        <row r="49">
          <cell r="A49" t="str">
            <v>Transp. de Mcia- Falta de entrega</v>
          </cell>
        </row>
        <row r="50">
          <cell r="A50" t="str">
            <v>Transp. de Mcia - Guerra Y/o Huelga  y terrorismo</v>
          </cell>
        </row>
        <row r="51">
          <cell r="A51" t="str">
            <v>Transp. de Mcia  - Saqueo</v>
          </cell>
        </row>
        <row r="52">
          <cell r="A52" t="str">
            <v>Transp. de Valores - Transporte de  Valores</v>
          </cell>
        </row>
        <row r="53">
          <cell r="A53" t="str">
            <v>Vida Grupo - Amparo básico</v>
          </cell>
        </row>
        <row r="54">
          <cell r="A54" t="str">
            <v>Vida Grupo - Enfermedades graves</v>
          </cell>
        </row>
        <row r="55">
          <cell r="A55" t="str">
            <v>Vida Grupo - Doble Indemnización por Muerte Accidental</v>
          </cell>
        </row>
        <row r="56">
          <cell r="A56" t="str">
            <v>Vida Grupo - ITP</v>
          </cell>
        </row>
        <row r="57">
          <cell r="A57" t="str">
            <v>Vida Grupo - Muerte Accidental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L21"/>
  <sheetViews>
    <sheetView showGridLines="0" tabSelected="1" zoomScale="90" zoomScaleNormal="90" workbookViewId="0">
      <selection activeCell="E9" sqref="E9"/>
    </sheetView>
  </sheetViews>
  <sheetFormatPr baseColWidth="10" defaultColWidth="10.875" defaultRowHeight="12.75" x14ac:dyDescent="0.2"/>
  <cols>
    <col min="1" max="1" width="6.875" style="1" customWidth="1"/>
    <col min="2" max="2" width="23" style="1" customWidth="1"/>
    <col min="3" max="3" width="18" style="1" customWidth="1"/>
    <col min="4" max="4" width="16.25" style="1" customWidth="1"/>
    <col min="5" max="5" width="17.125" style="1" customWidth="1"/>
    <col min="6" max="6" width="11.75" style="2" customWidth="1"/>
    <col min="7" max="7" width="12.5" style="2" customWidth="1"/>
    <col min="8" max="8" width="16.25" style="2" customWidth="1"/>
    <col min="9" max="9" width="15" style="3" customWidth="1"/>
    <col min="10" max="10" width="14.25" style="1" customWidth="1"/>
    <col min="11" max="11" width="14.125" style="1" customWidth="1"/>
    <col min="12" max="12" width="16.25" style="1" customWidth="1"/>
    <col min="13" max="13" width="2" style="1" customWidth="1"/>
    <col min="14" max="16384" width="10.875" style="1"/>
  </cols>
  <sheetData>
    <row r="3" spans="2:12" ht="23.25" x14ac:dyDescent="0.35">
      <c r="B3" s="74" t="s">
        <v>12</v>
      </c>
      <c r="C3" s="74"/>
      <c r="D3" s="74"/>
      <c r="E3" s="74"/>
      <c r="F3" s="74"/>
      <c r="G3" s="74"/>
      <c r="H3" s="74"/>
      <c r="I3" s="74"/>
      <c r="J3" s="74"/>
      <c r="K3" s="74"/>
      <c r="L3" s="74"/>
    </row>
    <row r="4" spans="2:12" ht="18" x14ac:dyDescent="0.25">
      <c r="B4" s="75" t="s">
        <v>1</v>
      </c>
      <c r="C4" s="75"/>
      <c r="D4" s="75"/>
      <c r="E4" s="75"/>
      <c r="F4" s="75"/>
      <c r="G4" s="75"/>
      <c r="H4" s="75"/>
      <c r="I4" s="75"/>
      <c r="J4" s="75"/>
      <c r="K4" s="75"/>
      <c r="L4" s="75"/>
    </row>
    <row r="5" spans="2:12" ht="18" x14ac:dyDescent="0.25">
      <c r="B5" s="76" t="s">
        <v>5</v>
      </c>
      <c r="C5" s="76"/>
      <c r="D5" s="76"/>
      <c r="E5" s="76"/>
      <c r="F5" s="76"/>
      <c r="G5" s="76"/>
      <c r="H5" s="76"/>
      <c r="I5" s="76"/>
      <c r="J5" s="76"/>
      <c r="K5" s="76"/>
      <c r="L5" s="76"/>
    </row>
    <row r="7" spans="2:12" ht="22.9" customHeight="1" x14ac:dyDescent="0.2">
      <c r="C7" s="69" t="s">
        <v>34</v>
      </c>
      <c r="D7" s="2"/>
      <c r="E7" s="2"/>
    </row>
    <row r="8" spans="2:12" ht="15.6" customHeight="1" x14ac:dyDescent="0.2">
      <c r="B8" s="7" t="s">
        <v>10</v>
      </c>
      <c r="C8" s="38">
        <v>46205</v>
      </c>
      <c r="D8" s="2"/>
      <c r="E8" s="2"/>
      <c r="I8" s="77" t="s">
        <v>22</v>
      </c>
      <c r="J8" s="78"/>
      <c r="K8" s="79"/>
      <c r="L8" s="18">
        <v>0</v>
      </c>
    </row>
    <row r="9" spans="2:12" ht="15.75" customHeight="1" x14ac:dyDescent="0.2">
      <c r="B9" s="7" t="s">
        <v>11</v>
      </c>
      <c r="C9" s="10">
        <f>C8+C10</f>
        <v>46570</v>
      </c>
      <c r="D9" s="2"/>
      <c r="E9" s="2"/>
      <c r="I9" s="71" t="s">
        <v>17</v>
      </c>
      <c r="J9" s="72"/>
      <c r="K9" s="73"/>
      <c r="L9" s="17">
        <f>L21</f>
        <v>3305875.4490068685</v>
      </c>
    </row>
    <row r="10" spans="2:12" x14ac:dyDescent="0.2">
      <c r="B10" s="7" t="s">
        <v>2</v>
      </c>
      <c r="C10" s="11">
        <v>365</v>
      </c>
      <c r="D10" s="2"/>
      <c r="E10" s="2"/>
      <c r="I10" s="71" t="s">
        <v>19</v>
      </c>
      <c r="J10" s="72"/>
      <c r="K10" s="73"/>
      <c r="L10" s="68">
        <v>0</v>
      </c>
    </row>
    <row r="15" spans="2:12" ht="20.25" x14ac:dyDescent="0.2">
      <c r="J15" s="87" t="s">
        <v>70</v>
      </c>
      <c r="K15" s="88"/>
      <c r="L15" s="88"/>
    </row>
    <row r="16" spans="2:12" ht="25.5" x14ac:dyDescent="0.2">
      <c r="B16" s="80" t="s">
        <v>0</v>
      </c>
      <c r="C16" s="80"/>
      <c r="D16" s="12" t="s">
        <v>3</v>
      </c>
      <c r="E16" s="12" t="s">
        <v>14</v>
      </c>
      <c r="F16" s="12" t="s">
        <v>9</v>
      </c>
      <c r="G16" s="13" t="s">
        <v>20</v>
      </c>
      <c r="H16" s="12" t="s">
        <v>16</v>
      </c>
      <c r="I16" s="12" t="s">
        <v>24</v>
      </c>
      <c r="J16" s="14" t="s">
        <v>23</v>
      </c>
      <c r="K16" s="15" t="s">
        <v>16</v>
      </c>
      <c r="L16" s="15" t="s">
        <v>21</v>
      </c>
    </row>
    <row r="17" spans="2:12" ht="38.450000000000003" customHeight="1" x14ac:dyDescent="0.2">
      <c r="B17" s="81" t="s">
        <v>63</v>
      </c>
      <c r="C17" s="81"/>
      <c r="D17" s="28">
        <f>'RELACION BICICLETAS'!F16</f>
        <v>10038330.007650001</v>
      </c>
      <c r="E17" s="37">
        <f>'TASAS PROMEDIO'!I10</f>
        <v>27.674389999999999</v>
      </c>
      <c r="F17" s="29" t="s">
        <v>7</v>
      </c>
      <c r="G17" s="30">
        <f>D17*E17/100</f>
        <v>2778046.5958040911</v>
      </c>
      <c r="H17" s="31">
        <f>G17*19%</f>
        <v>527828.85320277733</v>
      </c>
      <c r="I17" s="32">
        <f>G17+H17</f>
        <v>3305875.4490068685</v>
      </c>
      <c r="J17" s="33">
        <f>G17/365*$C$10</f>
        <v>2778046.5958040911</v>
      </c>
      <c r="K17" s="33">
        <f>J17*19%</f>
        <v>527828.85320277733</v>
      </c>
      <c r="L17" s="33">
        <f>J17+K17</f>
        <v>3305875.4490068685</v>
      </c>
    </row>
    <row r="18" spans="2:12" ht="18.600000000000001" customHeight="1" x14ac:dyDescent="0.2">
      <c r="B18" s="82" t="s">
        <v>68</v>
      </c>
      <c r="C18" s="83"/>
      <c r="D18" s="83"/>
      <c r="E18" s="83"/>
      <c r="F18" s="83"/>
      <c r="G18" s="83"/>
      <c r="H18" s="83"/>
      <c r="I18" s="83"/>
      <c r="J18" s="83"/>
      <c r="K18" s="84"/>
      <c r="L18" s="16">
        <f>SUM(L17:L17)</f>
        <v>3305875.4490068685</v>
      </c>
    </row>
    <row r="21" spans="2:12" ht="22.9" customHeight="1" x14ac:dyDescent="0.2">
      <c r="B21" s="85" t="s">
        <v>65</v>
      </c>
      <c r="C21" s="86"/>
      <c r="D21" s="86"/>
      <c r="E21" s="86"/>
      <c r="F21" s="86"/>
      <c r="G21" s="86"/>
      <c r="H21" s="86"/>
      <c r="I21" s="86"/>
      <c r="J21" s="86"/>
      <c r="K21" s="86"/>
      <c r="L21" s="65">
        <f>L18</f>
        <v>3305875.4490068685</v>
      </c>
    </row>
  </sheetData>
  <mergeCells count="11">
    <mergeCell ref="B16:C16"/>
    <mergeCell ref="B17:C17"/>
    <mergeCell ref="B18:K18"/>
    <mergeCell ref="B21:K21"/>
    <mergeCell ref="J15:L15"/>
    <mergeCell ref="I10:K10"/>
    <mergeCell ref="B3:L3"/>
    <mergeCell ref="B4:L4"/>
    <mergeCell ref="B5:L5"/>
    <mergeCell ref="I8:K8"/>
    <mergeCell ref="I9:K9"/>
  </mergeCells>
  <printOptions horizontalCentered="1" verticalCentered="1"/>
  <pageMargins left="0.39370078740157483" right="0.39370078740157483" top="0.39370078740157483" bottom="0.39370078740157483" header="0.51181102362204722" footer="0.51181102362204722"/>
  <pageSetup scale="63" fitToHeight="0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3:N52"/>
  <sheetViews>
    <sheetView showGridLines="0" zoomScale="90" zoomScaleNormal="90" workbookViewId="0">
      <selection activeCell="C1" sqref="B1:J50"/>
    </sheetView>
  </sheetViews>
  <sheetFormatPr baseColWidth="10" defaultRowHeight="15.75" x14ac:dyDescent="0.25"/>
  <cols>
    <col min="1" max="1" width="5.875" style="5" customWidth="1"/>
    <col min="2" max="2" width="55.125" customWidth="1"/>
    <col min="3" max="3" width="55.625" customWidth="1"/>
    <col min="4" max="4" width="17.5" customWidth="1"/>
    <col min="5" max="5" width="16" customWidth="1"/>
    <col min="6" max="6" width="10.375" customWidth="1"/>
    <col min="7" max="7" width="9.875" customWidth="1"/>
    <col min="8" max="9" width="12.625" customWidth="1"/>
    <col min="10" max="10" width="9.25" customWidth="1"/>
    <col min="13" max="13" width="12.125" bestFit="1" customWidth="1"/>
    <col min="14" max="14" width="11.125" bestFit="1" customWidth="1"/>
  </cols>
  <sheetData>
    <row r="3" spans="2:14" ht="23.25" x14ac:dyDescent="0.35">
      <c r="B3" s="74" t="s">
        <v>12</v>
      </c>
      <c r="C3" s="74"/>
      <c r="D3" s="74"/>
      <c r="E3" s="74"/>
      <c r="F3" s="74"/>
      <c r="G3" s="74"/>
      <c r="H3" s="74"/>
      <c r="I3" s="74"/>
      <c r="J3" s="74"/>
    </row>
    <row r="4" spans="2:14" ht="18" x14ac:dyDescent="0.25">
      <c r="B4" s="96" t="s">
        <v>1</v>
      </c>
      <c r="C4" s="96"/>
      <c r="D4" s="96"/>
      <c r="E4" s="96"/>
      <c r="F4" s="96"/>
      <c r="G4" s="96"/>
      <c r="H4" s="96"/>
      <c r="I4" s="96"/>
      <c r="J4" s="96"/>
    </row>
    <row r="5" spans="2:14" ht="18" x14ac:dyDescent="0.25">
      <c r="B5" s="6"/>
      <c r="C5" s="6"/>
      <c r="D5" s="6"/>
      <c r="E5" s="6"/>
      <c r="F5" s="6"/>
      <c r="G5" s="6"/>
      <c r="H5" s="6"/>
      <c r="I5" s="6"/>
      <c r="J5" s="6"/>
    </row>
    <row r="6" spans="2:14" ht="18" x14ac:dyDescent="0.25">
      <c r="B6" s="97" t="s">
        <v>4</v>
      </c>
      <c r="C6" s="97"/>
      <c r="D6" s="97"/>
      <c r="E6" s="97"/>
      <c r="F6" s="97"/>
      <c r="G6" s="97"/>
      <c r="H6" s="97"/>
      <c r="I6" s="97"/>
      <c r="J6" s="97"/>
    </row>
    <row r="7" spans="2:14" x14ac:dyDescent="0.25">
      <c r="B7" s="1"/>
      <c r="C7" s="1"/>
      <c r="D7" s="1"/>
      <c r="E7" s="1"/>
      <c r="F7" s="1"/>
      <c r="G7" s="1"/>
      <c r="H7" s="1"/>
      <c r="I7" s="1"/>
      <c r="J7" s="1"/>
    </row>
    <row r="8" spans="2:14" ht="20.45" customHeight="1" x14ac:dyDescent="0.25">
      <c r="B8" s="98" t="s">
        <v>6</v>
      </c>
      <c r="C8" s="101" t="s">
        <v>15</v>
      </c>
      <c r="D8" s="101" t="s">
        <v>25</v>
      </c>
      <c r="E8" s="99" t="s">
        <v>0</v>
      </c>
      <c r="F8" s="100" t="s">
        <v>26</v>
      </c>
      <c r="G8" s="99" t="s">
        <v>18</v>
      </c>
      <c r="H8" s="99"/>
      <c r="I8" s="99"/>
      <c r="J8" s="99"/>
    </row>
    <row r="9" spans="2:14" ht="38.25" x14ac:dyDescent="0.25">
      <c r="B9" s="98"/>
      <c r="C9" s="102"/>
      <c r="D9" s="102"/>
      <c r="E9" s="99"/>
      <c r="F9" s="100"/>
      <c r="G9" s="9" t="s">
        <v>18</v>
      </c>
      <c r="H9" s="70" t="s">
        <v>27</v>
      </c>
      <c r="I9" s="70" t="s">
        <v>28</v>
      </c>
      <c r="J9" s="9" t="s">
        <v>8</v>
      </c>
    </row>
    <row r="10" spans="2:14" x14ac:dyDescent="0.25">
      <c r="B10" s="19" t="s">
        <v>12</v>
      </c>
      <c r="C10" s="19" t="s">
        <v>64</v>
      </c>
      <c r="D10" s="20">
        <v>11153700</v>
      </c>
      <c r="E10" s="92" t="s">
        <v>35</v>
      </c>
      <c r="F10" s="36">
        <v>24.907565219999999</v>
      </c>
      <c r="G10" s="93">
        <f>F12</f>
        <v>27.674389999999999</v>
      </c>
      <c r="H10" s="89"/>
      <c r="I10" s="94">
        <f>G10+H12</f>
        <v>27.674389999999999</v>
      </c>
      <c r="J10" s="95" t="s">
        <v>7</v>
      </c>
    </row>
    <row r="11" spans="2:14" ht="17.25" thickBot="1" x14ac:dyDescent="0.3">
      <c r="B11" s="8" t="s">
        <v>12</v>
      </c>
      <c r="C11" s="4" t="s">
        <v>66</v>
      </c>
      <c r="D11" s="22">
        <v>12393000</v>
      </c>
      <c r="E11" s="92"/>
      <c r="F11" s="66">
        <v>21.98</v>
      </c>
      <c r="G11" s="93"/>
      <c r="H11" s="90"/>
      <c r="I11" s="94"/>
      <c r="J11" s="95"/>
      <c r="K11" s="23"/>
      <c r="L11" s="24"/>
      <c r="M11" s="25"/>
      <c r="N11" s="27"/>
    </row>
    <row r="12" spans="2:14" ht="16.5" thickBot="1" x14ac:dyDescent="0.3">
      <c r="B12" s="67" t="s">
        <v>67</v>
      </c>
      <c r="C12" s="67" t="s">
        <v>71</v>
      </c>
      <c r="D12" s="21">
        <v>10030330</v>
      </c>
      <c r="E12" s="92"/>
      <c r="F12" s="66">
        <v>27.674389999999999</v>
      </c>
      <c r="G12" s="93"/>
      <c r="H12" s="91"/>
      <c r="I12" s="94"/>
      <c r="J12" s="95"/>
      <c r="K12" s="23"/>
      <c r="L12" s="26"/>
      <c r="M12" s="25"/>
      <c r="N12" s="27"/>
    </row>
    <row r="13" spans="2:14" x14ac:dyDescent="0.25">
      <c r="B13" s="39"/>
      <c r="C13" s="39"/>
      <c r="D13" s="40"/>
      <c r="E13" s="41"/>
      <c r="F13" s="42"/>
      <c r="G13" s="43"/>
      <c r="H13" s="44"/>
      <c r="I13" s="45"/>
      <c r="J13" s="46"/>
    </row>
    <row r="14" spans="2:14" x14ac:dyDescent="0.25">
      <c r="B14" s="39"/>
      <c r="C14" s="39"/>
      <c r="D14" s="40"/>
      <c r="E14" s="41"/>
      <c r="F14" s="42"/>
      <c r="G14" s="43"/>
      <c r="H14" s="44"/>
      <c r="I14" s="45"/>
      <c r="J14" s="46"/>
    </row>
    <row r="15" spans="2:14" x14ac:dyDescent="0.25">
      <c r="B15" s="39"/>
      <c r="C15" s="39"/>
      <c r="D15" s="40"/>
      <c r="E15" s="41"/>
      <c r="F15" s="42"/>
      <c r="G15" s="43"/>
      <c r="H15" s="44"/>
      <c r="I15" s="45"/>
      <c r="J15" s="46"/>
    </row>
    <row r="16" spans="2:14" x14ac:dyDescent="0.25">
      <c r="B16" s="39"/>
      <c r="C16" s="39"/>
      <c r="D16" s="40"/>
      <c r="E16" s="41"/>
      <c r="F16" s="42"/>
      <c r="G16" s="43"/>
      <c r="H16" s="44"/>
      <c r="I16" s="45"/>
      <c r="J16" s="46"/>
    </row>
    <row r="17" spans="2:10" x14ac:dyDescent="0.25">
      <c r="B17" s="39"/>
      <c r="C17" s="39"/>
      <c r="D17" s="40"/>
      <c r="E17" s="41"/>
      <c r="F17" s="42"/>
      <c r="G17" s="43"/>
      <c r="H17" s="44"/>
      <c r="I17" s="45"/>
      <c r="J17" s="46"/>
    </row>
    <row r="18" spans="2:10" x14ac:dyDescent="0.25">
      <c r="B18" s="39"/>
      <c r="C18" s="39"/>
      <c r="D18" s="40"/>
      <c r="E18" s="41"/>
      <c r="F18" s="42"/>
      <c r="G18" s="43"/>
      <c r="H18" s="44"/>
      <c r="I18" s="45"/>
      <c r="J18" s="46"/>
    </row>
    <row r="19" spans="2:10" x14ac:dyDescent="0.25">
      <c r="B19" s="39"/>
      <c r="C19" s="39"/>
      <c r="D19" s="40"/>
      <c r="E19" s="41"/>
      <c r="F19" s="42"/>
      <c r="G19" s="43"/>
      <c r="H19" s="44"/>
      <c r="I19" s="45"/>
      <c r="J19" s="46"/>
    </row>
    <row r="20" spans="2:10" x14ac:dyDescent="0.25">
      <c r="B20" s="39"/>
      <c r="C20" s="39"/>
      <c r="D20" s="40"/>
      <c r="E20" s="41"/>
      <c r="F20" s="42"/>
      <c r="G20" s="43"/>
      <c r="H20" s="44"/>
      <c r="I20" s="45"/>
      <c r="J20" s="46"/>
    </row>
    <row r="21" spans="2:10" x14ac:dyDescent="0.25">
      <c r="B21" s="39"/>
      <c r="C21" s="39"/>
      <c r="D21" s="40"/>
      <c r="E21" s="41"/>
      <c r="F21" s="42"/>
      <c r="G21" s="43"/>
      <c r="H21" s="44"/>
      <c r="I21" s="45"/>
      <c r="J21" s="46"/>
    </row>
    <row r="22" spans="2:10" x14ac:dyDescent="0.25">
      <c r="B22" s="39"/>
      <c r="C22" s="39"/>
      <c r="D22" s="40"/>
      <c r="E22" s="41"/>
      <c r="F22" s="42"/>
      <c r="G22" s="43"/>
      <c r="H22" s="44"/>
      <c r="I22" s="45"/>
      <c r="J22" s="46"/>
    </row>
    <row r="23" spans="2:10" x14ac:dyDescent="0.25">
      <c r="B23" s="39"/>
      <c r="C23" s="39"/>
      <c r="D23" s="40"/>
      <c r="E23" s="41"/>
      <c r="F23" s="42"/>
      <c r="G23" s="43"/>
      <c r="H23" s="44"/>
      <c r="I23" s="45"/>
      <c r="J23" s="46"/>
    </row>
    <row r="24" spans="2:10" x14ac:dyDescent="0.25">
      <c r="B24" s="39"/>
      <c r="C24" s="39"/>
      <c r="D24" s="40"/>
      <c r="E24" s="41"/>
      <c r="F24" s="42"/>
      <c r="G24" s="43"/>
      <c r="H24" s="44"/>
      <c r="I24" s="45"/>
      <c r="J24" s="46"/>
    </row>
    <row r="25" spans="2:10" x14ac:dyDescent="0.25">
      <c r="B25" s="39"/>
      <c r="C25" s="39"/>
      <c r="D25" s="40"/>
      <c r="E25" s="41"/>
      <c r="F25" s="42"/>
      <c r="G25" s="43"/>
      <c r="H25" s="44"/>
      <c r="I25" s="45"/>
      <c r="J25" s="46"/>
    </row>
    <row r="26" spans="2:10" x14ac:dyDescent="0.25">
      <c r="B26" s="39"/>
      <c r="C26" s="39"/>
      <c r="D26" s="40"/>
      <c r="E26" s="41"/>
      <c r="F26" s="42"/>
      <c r="G26" s="43"/>
      <c r="H26" s="44"/>
      <c r="I26" s="45"/>
      <c r="J26" s="46"/>
    </row>
    <row r="27" spans="2:10" x14ac:dyDescent="0.25">
      <c r="B27" s="39"/>
      <c r="C27" s="39"/>
      <c r="D27" s="40"/>
      <c r="E27" s="41"/>
      <c r="F27" s="42"/>
      <c r="G27" s="43"/>
      <c r="H27" s="44"/>
      <c r="I27" s="45"/>
      <c r="J27" s="46"/>
    </row>
    <row r="28" spans="2:10" x14ac:dyDescent="0.25">
      <c r="B28" s="39"/>
      <c r="C28" s="39"/>
      <c r="D28" s="40"/>
      <c r="E28" s="41"/>
      <c r="F28" s="42"/>
      <c r="G28" s="43"/>
      <c r="H28" s="44"/>
      <c r="I28" s="45"/>
      <c r="J28" s="46"/>
    </row>
    <row r="29" spans="2:10" x14ac:dyDescent="0.25">
      <c r="B29" s="39"/>
      <c r="C29" s="39"/>
      <c r="D29" s="40"/>
      <c r="E29" s="41"/>
      <c r="F29" s="42"/>
      <c r="G29" s="43"/>
      <c r="H29" s="44"/>
      <c r="I29" s="45"/>
      <c r="J29" s="46"/>
    </row>
    <row r="30" spans="2:10" x14ac:dyDescent="0.25">
      <c r="B30" s="39"/>
      <c r="C30" s="39"/>
      <c r="D30" s="40"/>
      <c r="E30" s="41"/>
      <c r="F30" s="42"/>
      <c r="G30" s="43"/>
      <c r="H30" s="44"/>
      <c r="I30" s="45"/>
      <c r="J30" s="46"/>
    </row>
    <row r="31" spans="2:10" x14ac:dyDescent="0.25">
      <c r="B31" s="39"/>
      <c r="C31" s="39"/>
      <c r="D31" s="40"/>
      <c r="E31" s="41"/>
      <c r="F31" s="42"/>
      <c r="G31" s="43"/>
      <c r="H31" s="44"/>
      <c r="I31" s="45"/>
      <c r="J31" s="46"/>
    </row>
    <row r="32" spans="2:10" x14ac:dyDescent="0.25">
      <c r="B32" s="39"/>
      <c r="C32" s="39"/>
      <c r="D32" s="40"/>
      <c r="E32" s="41"/>
      <c r="F32" s="42"/>
      <c r="G32" s="43"/>
      <c r="H32" s="44"/>
      <c r="I32" s="45"/>
      <c r="J32" s="46"/>
    </row>
    <row r="33" spans="2:10" x14ac:dyDescent="0.25">
      <c r="B33" s="39"/>
      <c r="C33" s="39"/>
      <c r="D33" s="40"/>
      <c r="E33" s="41"/>
      <c r="F33" s="42"/>
      <c r="G33" s="43"/>
      <c r="H33" s="44"/>
      <c r="I33" s="45"/>
      <c r="J33" s="46"/>
    </row>
    <row r="34" spans="2:10" x14ac:dyDescent="0.25">
      <c r="B34" s="39"/>
      <c r="C34" s="39"/>
      <c r="D34" s="40"/>
      <c r="E34" s="41"/>
      <c r="F34" s="42"/>
      <c r="G34" s="43"/>
      <c r="H34" s="44"/>
      <c r="I34" s="45"/>
      <c r="J34" s="46"/>
    </row>
    <row r="35" spans="2:10" x14ac:dyDescent="0.25">
      <c r="B35" s="39"/>
      <c r="C35" s="39"/>
      <c r="D35" s="40"/>
      <c r="E35" s="41"/>
      <c r="F35" s="42"/>
      <c r="G35" s="43"/>
      <c r="H35" s="44"/>
      <c r="I35" s="45"/>
      <c r="J35" s="46"/>
    </row>
    <row r="36" spans="2:10" x14ac:dyDescent="0.25">
      <c r="B36" s="39"/>
      <c r="C36" s="39"/>
      <c r="D36" s="40"/>
      <c r="E36" s="41"/>
      <c r="F36" s="42"/>
      <c r="G36" s="43"/>
      <c r="H36" s="44"/>
      <c r="I36" s="45"/>
      <c r="J36" s="46"/>
    </row>
    <row r="37" spans="2:10" x14ac:dyDescent="0.25">
      <c r="B37" s="39"/>
      <c r="C37" s="39"/>
      <c r="D37" s="40"/>
      <c r="E37" s="41"/>
      <c r="F37" s="42"/>
      <c r="G37" s="43"/>
      <c r="H37" s="44"/>
      <c r="I37" s="45"/>
      <c r="J37" s="46"/>
    </row>
    <row r="38" spans="2:10" x14ac:dyDescent="0.25">
      <c r="B38" s="39"/>
      <c r="C38" s="39"/>
      <c r="D38" s="40"/>
      <c r="E38" s="41"/>
      <c r="F38" s="42"/>
      <c r="G38" s="43"/>
      <c r="H38" s="44"/>
      <c r="I38" s="45"/>
      <c r="J38" s="46"/>
    </row>
    <row r="39" spans="2:10" x14ac:dyDescent="0.25">
      <c r="B39" s="39"/>
      <c r="C39" s="39"/>
      <c r="D39" s="40"/>
      <c r="E39" s="41"/>
      <c r="F39" s="42"/>
      <c r="G39" s="43"/>
      <c r="H39" s="44"/>
      <c r="I39" s="45"/>
      <c r="J39" s="46"/>
    </row>
    <row r="40" spans="2:10" x14ac:dyDescent="0.25">
      <c r="B40" s="39"/>
      <c r="C40" s="39"/>
      <c r="D40" s="40"/>
      <c r="E40" s="41"/>
      <c r="F40" s="42"/>
      <c r="G40" s="43"/>
      <c r="H40" s="44"/>
      <c r="I40" s="45"/>
      <c r="J40" s="46"/>
    </row>
    <row r="41" spans="2:10" x14ac:dyDescent="0.25">
      <c r="B41" s="39"/>
      <c r="C41" s="39"/>
      <c r="D41" s="40"/>
      <c r="E41" s="41"/>
      <c r="F41" s="42"/>
      <c r="G41" s="43"/>
      <c r="H41" s="44"/>
      <c r="I41" s="45"/>
      <c r="J41" s="46"/>
    </row>
    <row r="42" spans="2:10" x14ac:dyDescent="0.25">
      <c r="B42" s="39"/>
      <c r="C42" s="39"/>
      <c r="D42" s="40"/>
      <c r="E42" s="41"/>
      <c r="F42" s="42"/>
      <c r="G42" s="43"/>
      <c r="H42" s="44"/>
      <c r="I42" s="45"/>
      <c r="J42" s="46"/>
    </row>
    <row r="43" spans="2:10" x14ac:dyDescent="0.25">
      <c r="B43" s="39"/>
      <c r="C43" s="39"/>
      <c r="D43" s="40"/>
      <c r="E43" s="41"/>
      <c r="F43" s="42"/>
      <c r="G43" s="43"/>
      <c r="H43" s="44"/>
      <c r="I43" s="45"/>
      <c r="J43" s="46"/>
    </row>
    <row r="44" spans="2:10" x14ac:dyDescent="0.25">
      <c r="B44" s="39"/>
      <c r="C44" s="39"/>
      <c r="D44" s="40"/>
      <c r="E44" s="41"/>
      <c r="F44" s="42"/>
      <c r="G44" s="43"/>
      <c r="H44" s="44"/>
      <c r="I44" s="45"/>
      <c r="J44" s="46"/>
    </row>
    <row r="45" spans="2:10" x14ac:dyDescent="0.25">
      <c r="B45" s="39"/>
      <c r="C45" s="39"/>
      <c r="D45" s="40"/>
      <c r="E45" s="41"/>
      <c r="F45" s="42"/>
      <c r="G45" s="43"/>
      <c r="H45" s="44"/>
      <c r="I45" s="45"/>
      <c r="J45" s="46"/>
    </row>
    <row r="46" spans="2:10" x14ac:dyDescent="0.25">
      <c r="B46" s="39"/>
      <c r="C46" s="39"/>
      <c r="D46" s="40"/>
      <c r="E46" s="41"/>
      <c r="F46" s="42"/>
      <c r="G46" s="43"/>
      <c r="H46" s="44"/>
      <c r="I46" s="45"/>
      <c r="J46" s="46"/>
    </row>
    <row r="47" spans="2:10" x14ac:dyDescent="0.25">
      <c r="B47" s="39"/>
      <c r="C47" s="39"/>
      <c r="D47" s="40"/>
      <c r="E47" s="41"/>
      <c r="F47" s="42"/>
      <c r="G47" s="43"/>
      <c r="H47" s="44"/>
      <c r="I47" s="45"/>
      <c r="J47" s="46"/>
    </row>
    <row r="48" spans="2:10" x14ac:dyDescent="0.25">
      <c r="B48" s="39"/>
      <c r="C48" s="39"/>
      <c r="D48" s="40"/>
      <c r="E48" s="41"/>
      <c r="F48" s="42"/>
      <c r="G48" s="43"/>
      <c r="H48" s="44"/>
      <c r="I48" s="45"/>
      <c r="J48" s="46"/>
    </row>
    <row r="49" spans="2:10" x14ac:dyDescent="0.25">
      <c r="B49" s="39"/>
      <c r="C49" s="39"/>
      <c r="D49" s="40"/>
      <c r="E49" s="41"/>
      <c r="F49" s="42"/>
      <c r="G49" s="43"/>
      <c r="H49" s="44"/>
      <c r="I49" s="45"/>
      <c r="J49" s="46"/>
    </row>
    <row r="50" spans="2:10" x14ac:dyDescent="0.25">
      <c r="B50" s="39"/>
      <c r="C50" s="39"/>
      <c r="D50" s="40"/>
      <c r="E50" s="41"/>
      <c r="F50" s="42"/>
      <c r="G50" s="43"/>
      <c r="H50" s="44"/>
      <c r="I50" s="45"/>
      <c r="J50" s="46"/>
    </row>
    <row r="51" spans="2:10" x14ac:dyDescent="0.25">
      <c r="B51" s="39"/>
      <c r="C51" s="39"/>
      <c r="D51" s="40"/>
      <c r="E51" s="41"/>
      <c r="F51" s="42"/>
      <c r="G51" s="43"/>
      <c r="H51" s="44"/>
      <c r="I51" s="45"/>
      <c r="J51" s="46"/>
    </row>
    <row r="52" spans="2:10" x14ac:dyDescent="0.25">
      <c r="B52" s="39"/>
      <c r="C52" s="39"/>
      <c r="D52" s="40"/>
      <c r="E52" s="41"/>
      <c r="F52" s="42"/>
      <c r="G52" s="43"/>
      <c r="H52" s="44"/>
      <c r="I52" s="45"/>
      <c r="J52" s="46"/>
    </row>
  </sheetData>
  <mergeCells count="14">
    <mergeCell ref="B3:J3"/>
    <mergeCell ref="B4:J4"/>
    <mergeCell ref="B6:J6"/>
    <mergeCell ref="B8:B9"/>
    <mergeCell ref="E8:E9"/>
    <mergeCell ref="F8:F9"/>
    <mergeCell ref="G8:J8"/>
    <mergeCell ref="C8:C9"/>
    <mergeCell ref="D8:D9"/>
    <mergeCell ref="H10:H12"/>
    <mergeCell ref="E10:E12"/>
    <mergeCell ref="G10:G12"/>
    <mergeCell ref="I10:I12"/>
    <mergeCell ref="J10:J12"/>
  </mergeCells>
  <printOptions horizontalCentered="1" verticalCentered="1"/>
  <pageMargins left="0.39370078740157483" right="0.39370078740157483" top="0.39370078740157483" bottom="0.39370078740157483" header="0.51181102362204722" footer="0.51181102362204722"/>
  <pageSetup scale="96" fitToHeight="0" orientation="landscape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37D87-96AF-4AC6-B507-92FAAE6A2269}">
  <dimension ref="C3:I36"/>
  <sheetViews>
    <sheetView workbookViewId="0">
      <selection activeCell="C37" sqref="C37"/>
    </sheetView>
  </sheetViews>
  <sheetFormatPr baseColWidth="10" defaultColWidth="11.25" defaultRowHeight="15.75" x14ac:dyDescent="0.25"/>
  <cols>
    <col min="1" max="7" width="11.25" style="5"/>
    <col min="8" max="8" width="11.875" style="5" bestFit="1" customWidth="1"/>
    <col min="9" max="16384" width="11.25" style="5"/>
  </cols>
  <sheetData>
    <row r="3" spans="3:7" ht="23.45" customHeight="1" x14ac:dyDescent="0.25">
      <c r="C3" s="109" t="s">
        <v>13</v>
      </c>
      <c r="D3" s="109"/>
      <c r="E3" s="109"/>
      <c r="F3" s="109"/>
      <c r="G3" s="109"/>
    </row>
    <row r="4" spans="3:7" ht="23.25" x14ac:dyDescent="0.25">
      <c r="C4" s="35"/>
      <c r="D4" s="35"/>
    </row>
    <row r="5" spans="3:7" ht="20.45" customHeight="1" x14ac:dyDescent="0.25">
      <c r="C5" s="110" t="s">
        <v>36</v>
      </c>
      <c r="D5" s="110"/>
      <c r="E5" s="110"/>
      <c r="F5" s="110"/>
      <c r="G5" s="110"/>
    </row>
    <row r="6" spans="3:7" x14ac:dyDescent="0.25">
      <c r="C6" s="34"/>
      <c r="D6" s="34"/>
    </row>
    <row r="7" spans="3:7" ht="21" customHeight="1" x14ac:dyDescent="0.25">
      <c r="C7" s="111" t="s">
        <v>30</v>
      </c>
      <c r="D7" s="111"/>
      <c r="E7" s="111"/>
      <c r="F7" s="111"/>
      <c r="G7" s="111"/>
    </row>
    <row r="8" spans="3:7" x14ac:dyDescent="0.25">
      <c r="C8" s="112" t="s">
        <v>31</v>
      </c>
      <c r="D8" s="112"/>
      <c r="E8" s="112"/>
      <c r="F8" s="113" t="s">
        <v>32</v>
      </c>
      <c r="G8" s="113"/>
    </row>
    <row r="9" spans="3:7" x14ac:dyDescent="0.25">
      <c r="C9" s="114" t="s">
        <v>37</v>
      </c>
      <c r="D9" s="114"/>
      <c r="E9" s="114"/>
      <c r="F9" s="103">
        <v>15</v>
      </c>
      <c r="G9" s="103"/>
    </row>
    <row r="10" spans="3:7" x14ac:dyDescent="0.25">
      <c r="C10" s="103"/>
      <c r="D10" s="103"/>
      <c r="E10" s="103"/>
      <c r="F10" s="103"/>
      <c r="G10" s="103"/>
    </row>
    <row r="11" spans="3:7" x14ac:dyDescent="0.25">
      <c r="C11" s="47" t="s">
        <v>38</v>
      </c>
      <c r="D11" s="47"/>
      <c r="E11" s="47"/>
      <c r="F11" s="107">
        <v>562371.429</v>
      </c>
      <c r="G11" s="108"/>
    </row>
    <row r="12" spans="3:7" x14ac:dyDescent="0.25">
      <c r="C12" s="104" t="s">
        <v>29</v>
      </c>
      <c r="D12" s="105"/>
      <c r="E12" s="106"/>
      <c r="F12" s="107">
        <f>F11*0.19</f>
        <v>106850.57151000001</v>
      </c>
      <c r="G12" s="108"/>
    </row>
    <row r="13" spans="3:7" x14ac:dyDescent="0.25">
      <c r="C13" s="47" t="s">
        <v>39</v>
      </c>
      <c r="D13" s="47"/>
      <c r="E13" s="47"/>
      <c r="F13" s="107">
        <f>SUM(F11:G12)</f>
        <v>669222.00051000004</v>
      </c>
      <c r="G13" s="108"/>
    </row>
    <row r="14" spans="3:7" x14ac:dyDescent="0.25">
      <c r="C14" s="103"/>
      <c r="D14" s="103"/>
      <c r="E14" s="103"/>
      <c r="F14" s="103"/>
      <c r="G14" s="103"/>
    </row>
    <row r="15" spans="3:7" x14ac:dyDescent="0.25">
      <c r="C15" s="104" t="s">
        <v>33</v>
      </c>
      <c r="D15" s="105"/>
      <c r="E15" s="106"/>
      <c r="F15" s="107">
        <v>15</v>
      </c>
      <c r="G15" s="108"/>
    </row>
    <row r="16" spans="3:7" x14ac:dyDescent="0.25">
      <c r="C16" s="116" t="s">
        <v>40</v>
      </c>
      <c r="D16" s="117"/>
      <c r="E16" s="118"/>
      <c r="F16" s="119">
        <f>F13*F15</f>
        <v>10038330.007650001</v>
      </c>
      <c r="G16" s="120"/>
    </row>
    <row r="17" spans="3:8" ht="16.5" thickBot="1" x14ac:dyDescent="0.3"/>
    <row r="18" spans="3:8" ht="23.45" customHeight="1" thickBot="1" x14ac:dyDescent="0.3">
      <c r="C18" s="48"/>
      <c r="D18" s="49" t="s">
        <v>41</v>
      </c>
      <c r="E18" s="49" t="s">
        <v>42</v>
      </c>
      <c r="F18" s="50" t="s">
        <v>43</v>
      </c>
      <c r="G18" s="51" t="s">
        <v>44</v>
      </c>
      <c r="H18" s="52" t="s">
        <v>45</v>
      </c>
    </row>
    <row r="19" spans="3:8" x14ac:dyDescent="0.25">
      <c r="C19" s="53">
        <v>1</v>
      </c>
      <c r="D19" s="54">
        <v>23677</v>
      </c>
      <c r="E19" s="54" t="s">
        <v>46</v>
      </c>
      <c r="F19" s="55" t="s">
        <v>47</v>
      </c>
      <c r="G19" s="55" t="s">
        <v>48</v>
      </c>
      <c r="H19" s="56" t="s">
        <v>49</v>
      </c>
    </row>
    <row r="20" spans="3:8" x14ac:dyDescent="0.25">
      <c r="C20" s="57">
        <v>2</v>
      </c>
      <c r="D20" s="58">
        <v>23678</v>
      </c>
      <c r="E20" s="58" t="s">
        <v>50</v>
      </c>
      <c r="F20" s="59">
        <v>709723</v>
      </c>
      <c r="G20" s="59" t="s">
        <v>48</v>
      </c>
      <c r="H20" s="60" t="s">
        <v>49</v>
      </c>
    </row>
    <row r="21" spans="3:8" x14ac:dyDescent="0.25">
      <c r="C21" s="57">
        <v>3</v>
      </c>
      <c r="D21" s="58">
        <v>23679</v>
      </c>
      <c r="E21" s="58" t="s">
        <v>46</v>
      </c>
      <c r="F21" s="59" t="s">
        <v>51</v>
      </c>
      <c r="G21" s="59" t="s">
        <v>48</v>
      </c>
      <c r="H21" s="60" t="s">
        <v>49</v>
      </c>
    </row>
    <row r="22" spans="3:8" x14ac:dyDescent="0.25">
      <c r="C22" s="57">
        <v>4</v>
      </c>
      <c r="D22" s="58">
        <v>23680</v>
      </c>
      <c r="E22" s="58" t="s">
        <v>46</v>
      </c>
      <c r="F22" s="59" t="s">
        <v>52</v>
      </c>
      <c r="G22" s="59" t="s">
        <v>48</v>
      </c>
      <c r="H22" s="60" t="s">
        <v>49</v>
      </c>
    </row>
    <row r="23" spans="3:8" x14ac:dyDescent="0.25">
      <c r="C23" s="57">
        <v>5</v>
      </c>
      <c r="D23" s="58">
        <v>23681</v>
      </c>
      <c r="E23" s="58" t="s">
        <v>46</v>
      </c>
      <c r="F23" s="59" t="s">
        <v>53</v>
      </c>
      <c r="G23" s="59" t="s">
        <v>48</v>
      </c>
      <c r="H23" s="60" t="s">
        <v>49</v>
      </c>
    </row>
    <row r="24" spans="3:8" x14ac:dyDescent="0.25">
      <c r="C24" s="57">
        <v>6</v>
      </c>
      <c r="D24" s="58">
        <v>23682</v>
      </c>
      <c r="E24" s="58" t="s">
        <v>46</v>
      </c>
      <c r="F24" s="59" t="s">
        <v>54</v>
      </c>
      <c r="G24" s="59" t="s">
        <v>48</v>
      </c>
      <c r="H24" s="60" t="s">
        <v>49</v>
      </c>
    </row>
    <row r="25" spans="3:8" x14ac:dyDescent="0.25">
      <c r="C25" s="57">
        <v>7</v>
      </c>
      <c r="D25" s="58">
        <v>23683</v>
      </c>
      <c r="E25" s="58" t="s">
        <v>46</v>
      </c>
      <c r="F25" s="59" t="s">
        <v>55</v>
      </c>
      <c r="G25" s="59" t="s">
        <v>48</v>
      </c>
      <c r="H25" s="60" t="s">
        <v>49</v>
      </c>
    </row>
    <row r="26" spans="3:8" x14ac:dyDescent="0.25">
      <c r="C26" s="57">
        <v>8</v>
      </c>
      <c r="D26" s="58">
        <v>23684</v>
      </c>
      <c r="E26" s="58" t="s">
        <v>50</v>
      </c>
      <c r="F26" s="59">
        <v>708197</v>
      </c>
      <c r="G26" s="59" t="s">
        <v>48</v>
      </c>
      <c r="H26" s="60" t="s">
        <v>49</v>
      </c>
    </row>
    <row r="27" spans="3:8" x14ac:dyDescent="0.25">
      <c r="C27" s="57">
        <v>9</v>
      </c>
      <c r="D27" s="58">
        <v>23685</v>
      </c>
      <c r="E27" s="58" t="s">
        <v>46</v>
      </c>
      <c r="F27" s="59" t="s">
        <v>56</v>
      </c>
      <c r="G27" s="59" t="s">
        <v>48</v>
      </c>
      <c r="H27" s="60" t="s">
        <v>49</v>
      </c>
    </row>
    <row r="28" spans="3:8" x14ac:dyDescent="0.25">
      <c r="C28" s="57">
        <v>10</v>
      </c>
      <c r="D28" s="58">
        <v>23686</v>
      </c>
      <c r="E28" s="58" t="s">
        <v>46</v>
      </c>
      <c r="F28" s="59" t="s">
        <v>57</v>
      </c>
      <c r="G28" s="59" t="s">
        <v>48</v>
      </c>
      <c r="H28" s="60" t="s">
        <v>49</v>
      </c>
    </row>
    <row r="29" spans="3:8" x14ac:dyDescent="0.25">
      <c r="C29" s="57">
        <v>11</v>
      </c>
      <c r="D29" s="58">
        <v>23687</v>
      </c>
      <c r="E29" s="58" t="s">
        <v>46</v>
      </c>
      <c r="F29" s="59" t="s">
        <v>58</v>
      </c>
      <c r="G29" s="59" t="s">
        <v>48</v>
      </c>
      <c r="H29" s="60" t="s">
        <v>49</v>
      </c>
    </row>
    <row r="30" spans="3:8" x14ac:dyDescent="0.25">
      <c r="C30" s="57">
        <v>12</v>
      </c>
      <c r="D30" s="58">
        <v>23688</v>
      </c>
      <c r="E30" s="58" t="s">
        <v>46</v>
      </c>
      <c r="F30" s="59" t="s">
        <v>59</v>
      </c>
      <c r="G30" s="59" t="s">
        <v>48</v>
      </c>
      <c r="H30" s="60" t="s">
        <v>49</v>
      </c>
    </row>
    <row r="31" spans="3:8" x14ac:dyDescent="0.25">
      <c r="C31" s="57">
        <v>13</v>
      </c>
      <c r="D31" s="58">
        <v>23689</v>
      </c>
      <c r="E31" s="58" t="s">
        <v>46</v>
      </c>
      <c r="F31" s="59" t="s">
        <v>60</v>
      </c>
      <c r="G31" s="59" t="s">
        <v>48</v>
      </c>
      <c r="H31" s="60" t="s">
        <v>49</v>
      </c>
    </row>
    <row r="32" spans="3:8" x14ac:dyDescent="0.25">
      <c r="C32" s="57">
        <v>14</v>
      </c>
      <c r="D32" s="58">
        <v>23690</v>
      </c>
      <c r="E32" s="58" t="s">
        <v>46</v>
      </c>
      <c r="F32" s="59" t="s">
        <v>61</v>
      </c>
      <c r="G32" s="59" t="s">
        <v>48</v>
      </c>
      <c r="H32" s="60" t="s">
        <v>49</v>
      </c>
    </row>
    <row r="33" spans="3:9" ht="16.5" thickBot="1" x14ac:dyDescent="0.3">
      <c r="C33" s="61">
        <v>15</v>
      </c>
      <c r="D33" s="62">
        <v>23691</v>
      </c>
      <c r="E33" s="62" t="s">
        <v>46</v>
      </c>
      <c r="F33" s="63" t="s">
        <v>62</v>
      </c>
      <c r="G33" s="63" t="s">
        <v>48</v>
      </c>
      <c r="H33" s="64" t="s">
        <v>49</v>
      </c>
    </row>
    <row r="35" spans="3:9" ht="15.6" customHeight="1" x14ac:dyDescent="0.25">
      <c r="C35" s="115" t="s">
        <v>69</v>
      </c>
      <c r="D35" s="115"/>
      <c r="E35" s="115"/>
      <c r="F35" s="115"/>
      <c r="G35" s="115"/>
      <c r="H35" s="115"/>
      <c r="I35" s="115"/>
    </row>
    <row r="36" spans="3:9" x14ac:dyDescent="0.25">
      <c r="C36" s="115"/>
      <c r="D36" s="115"/>
      <c r="E36" s="115"/>
      <c r="F36" s="115"/>
      <c r="G36" s="115"/>
      <c r="H36" s="115"/>
      <c r="I36" s="115"/>
    </row>
  </sheetData>
  <mergeCells count="18">
    <mergeCell ref="C35:I36"/>
    <mergeCell ref="F13:G13"/>
    <mergeCell ref="C14:G14"/>
    <mergeCell ref="F15:G15"/>
    <mergeCell ref="C16:E16"/>
    <mergeCell ref="F16:G16"/>
    <mergeCell ref="C15:E15"/>
    <mergeCell ref="C10:G10"/>
    <mergeCell ref="C12:E12"/>
    <mergeCell ref="F11:G11"/>
    <mergeCell ref="C3:G3"/>
    <mergeCell ref="C5:G5"/>
    <mergeCell ref="C7:G7"/>
    <mergeCell ref="C8:E8"/>
    <mergeCell ref="F8:G8"/>
    <mergeCell ref="F9:G9"/>
    <mergeCell ref="C9:E9"/>
    <mergeCell ref="F12:G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ESTUDIO DE MERCADO</vt:lpstr>
      <vt:lpstr>TASAS PROMEDIO</vt:lpstr>
      <vt:lpstr>RELACION BICICLETAS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Claudia Alexandra Triana Lugo</cp:lastModifiedBy>
  <cp:lastPrinted>2020-02-28T21:23:43Z</cp:lastPrinted>
  <dcterms:created xsi:type="dcterms:W3CDTF">2019-03-31T15:38:58Z</dcterms:created>
  <dcterms:modified xsi:type="dcterms:W3CDTF">2026-06-03T20:47:04Z</dcterms:modified>
</cp:coreProperties>
</file>