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0A1525A-F0C2-4BB7-81E9-80371B758285}" xr6:coauthVersionLast="47" xr6:coauthVersionMax="47" xr10:uidLastSave="{00000000-0000-0000-0000-000000000000}"/>
  <bookViews>
    <workbookView xWindow="-120" yWindow="-120" windowWidth="20730" windowHeight="11040" tabRatio="753" firstSheet="2" activeTab="2" xr2:uid="{CDB32953-F206-486F-9057-2E6CC714F08C}"/>
  </bookViews>
  <sheets>
    <sheet name="PLAN DE CARGAS" sheetId="7" state="hidden" r:id="rId1"/>
    <sheet name="PPTO_FASEII" sheetId="33" state="hidden" r:id="rId2"/>
    <sheet name="PRESUPUESTO" sheetId="47" r:id="rId3"/>
    <sheet name="FORMULARIO 1 - DETALLADO" sheetId="28" r:id="rId4"/>
    <sheet name=" F. M-INTERFASEII (2)" sheetId="46" r:id="rId5"/>
    <sheet name=" F. M-INTERFASEII" sheetId="30" r:id="rId6"/>
    <sheet name="FAC. PRES_INTER_2026" sheetId="43" r:id="rId7"/>
    <sheet name="CRONOGRAMA DE PERSONAL" sheetId="42" state="hidden" r:id="rId8"/>
    <sheet name="ENSAYOS OBRA" sheetId="41" state="hidden" r:id="rId9"/>
  </sheets>
  <externalReferences>
    <externalReference r:id="rId10"/>
    <externalReference r:id="rId11"/>
  </externalReferences>
  <definedNames>
    <definedName name="\0" localSheetId="2">#REF!</definedName>
    <definedName name="\0">#REF!</definedName>
    <definedName name="\00" localSheetId="2">#REF!</definedName>
    <definedName name="\00">#REF!</definedName>
    <definedName name="\a" localSheetId="8">#REF!</definedName>
    <definedName name="\a">#REF!</definedName>
    <definedName name="\AA">#REF!</definedName>
    <definedName name="\b" localSheetId="8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 localSheetId="8">#REF!</definedName>
    <definedName name="\i">#REF!</definedName>
    <definedName name="\k">#REF!</definedName>
    <definedName name="\L" localSheetId="8">#REF!</definedName>
    <definedName name="\L">#REF!</definedName>
    <definedName name="\m" localSheetId="8">#REF!</definedName>
    <definedName name="\m">#REF!</definedName>
    <definedName name="\ñ">#REF!</definedName>
    <definedName name="\P" localSheetId="8">#REF!</definedName>
    <definedName name="\P">#REF!</definedName>
    <definedName name="\r" localSheetId="8">#REF!</definedName>
    <definedName name="\r">#REF!</definedName>
    <definedName name="\s" localSheetId="8">#REF!</definedName>
    <definedName name="\s">#REF!</definedName>
    <definedName name="\t" localSheetId="8">#REF!</definedName>
    <definedName name="\t">#REF!</definedName>
    <definedName name="\V">#REF!</definedName>
    <definedName name="\x" localSheetId="8">#REF!</definedName>
    <definedName name="\X" localSheetId="2">PRESUPUESTO!err</definedName>
    <definedName name="\X">err</definedName>
    <definedName name="\y" localSheetId="2">#REF!</definedName>
    <definedName name="\y">#REF!</definedName>
    <definedName name="\Z" localSheetId="8">'ENSAYOS OBRA'!err</definedName>
    <definedName name="\Z" localSheetId="2">PRESUPUESTO!err</definedName>
    <definedName name="\Z">err</definedName>
    <definedName name="_" localSheetId="2">#REF!</definedName>
    <definedName name="_">#REF!</definedName>
    <definedName name="_________________________________________________i1" localSheetId="8">#REF!</definedName>
    <definedName name="_________________________________________________i1" localSheetId="2">#REF!</definedName>
    <definedName name="_________________________________________________i1">#REF!</definedName>
    <definedName name="________________________________________________i1" localSheetId="8">#REF!</definedName>
    <definedName name="________________________________________________i1">#REF!</definedName>
    <definedName name="_______________________________________________i1" localSheetId="8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_Rc">#REF!</definedName>
    <definedName name="__________________A1" localSheetId="8">IF('ENSAYOS OBRA'!Values_Entered,[0]!Header_Row+'ENSAYOS OBRA'!Number_of_Payments,[0]!Header_Row)</definedName>
    <definedName name="__________________A1" localSheetId="2">IF(PRESUPUESTO!Values_Entered,Header_Row+PRESUPUESTO!Number_of_Payments,Header_Row)</definedName>
    <definedName name="__________________A1">IF(Values_Entered,Header_Row+Number_of_Payments,Header_Row)</definedName>
    <definedName name="__________________A17000" localSheetId="8">#REF!</definedName>
    <definedName name="__________________A17000" localSheetId="2">#REF!</definedName>
    <definedName name="__________________A17000">#REF!</definedName>
    <definedName name="__________________A20000" localSheetId="8">#REF!</definedName>
    <definedName name="__________________A20000">#REF!</definedName>
    <definedName name="__________________A30000" localSheetId="8">#REF!</definedName>
    <definedName name="__________________A30000">#REF!</definedName>
    <definedName name="__________________AFC1" localSheetId="8">#REF!</definedName>
    <definedName name="__________________AFC1">#REF!</definedName>
    <definedName name="__________________AFC3" localSheetId="8">#REF!</definedName>
    <definedName name="__________________AFC3">#REF!</definedName>
    <definedName name="__________________AFC5" localSheetId="8">#REF!</definedName>
    <definedName name="__________________AFC5">#REF!</definedName>
    <definedName name="__________________BGC1" localSheetId="8">#REF!</definedName>
    <definedName name="__________________BGC1">#REF!</definedName>
    <definedName name="__________________BGC3" localSheetId="8">#REF!</definedName>
    <definedName name="__________________BGC3">#REF!</definedName>
    <definedName name="__________________BGC5" localSheetId="8">#REF!</definedName>
    <definedName name="__________________BGC5">#REF!</definedName>
    <definedName name="__________________CAC1" localSheetId="8">#REF!</definedName>
    <definedName name="__________________CAC1">#REF!</definedName>
    <definedName name="__________________CAC3" localSheetId="8">#REF!</definedName>
    <definedName name="__________________CAC3">#REF!</definedName>
    <definedName name="__________________CAC5" localSheetId="8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Rc">#REF!</definedName>
    <definedName name="__________________SBC1" localSheetId="8">#REF!</definedName>
    <definedName name="__________________SBC1">#REF!</definedName>
    <definedName name="__________________SBC3" localSheetId="8">#REF!</definedName>
    <definedName name="__________________SBC3">#REF!</definedName>
    <definedName name="__________________SBC5" localSheetId="8">#REF!</definedName>
    <definedName name="__________________SBC5">#REF!</definedName>
    <definedName name="__________________v1" localSheetId="8">IF([0]!__________________v8,[0]!Header_Row+[0]!__________________v4,[0]!Header_Row)</definedName>
    <definedName name="__________________v1" localSheetId="2">IF(__________________v8,Header_Row+__________________v4,Header_Row)</definedName>
    <definedName name="__________________v1">IF(__________________v8,Header_Row+__________________v4,Header_Row)</definedName>
    <definedName name="__________________v2" localSheetId="8">IF([0]!__________________v8,[0]!Header_Row+[0]!__________________v4,[0]!Header_Row)</definedName>
    <definedName name="__________________v2" localSheetId="2">IF(__________________v8,Header_Row+__________________v4,Header_Row)</definedName>
    <definedName name="__________________v2">IF(__________________v8,Header_Row+__________________v4,Header_Row)</definedName>
    <definedName name="__________________v4">#N/A</definedName>
    <definedName name="__________________v5">#N/A</definedName>
    <definedName name="__________________v6">#N/A</definedName>
    <definedName name="__________________v7" localSheetId="4">Scheduled_Payment+Extra_Payment</definedName>
    <definedName name="__________________v7" localSheetId="8">Scheduled_Payment+Extra_Payment</definedName>
    <definedName name="__________________v7" localSheetId="2">Scheduled_Payment+Extra_Payment</definedName>
    <definedName name="__________________v7">Scheduled_Payment+Extra_Payment</definedName>
    <definedName name="__________________v8">#N/A</definedName>
    <definedName name="__________________w1" localSheetId="8">IF([0]!__________________w7,[0]!Header_Row+[0]!__________________w3,[0]!Header_Row)</definedName>
    <definedName name="__________________w1" localSheetId="2">IF(__________________w7,Header_Row+__________________w3,Header_Row)</definedName>
    <definedName name="__________________w1">IF(__________________w7,Header_Row+__________________w3,Header_Row)</definedName>
    <definedName name="__________________w2" localSheetId="8">IF([0]!__________________w7,[0]!Header_Row+[0]!__________________w3,[0]!Header_Row)</definedName>
    <definedName name="__________________w2" localSheetId="2">IF(__________________w7,Header_Row+__________________w3,Header_Row)</definedName>
    <definedName name="__________________w2">IF(__________________w7,Header_Row+__________________w3,Header_Row)</definedName>
    <definedName name="__________________w3">#N/A</definedName>
    <definedName name="__________________w4">#N/A</definedName>
    <definedName name="__________________w5">#N/A</definedName>
    <definedName name="__________________w6" localSheetId="4">Scheduled_Payment+Extra_Payment</definedName>
    <definedName name="__________________w6" localSheetId="8">Scheduled_Payment+Extra_Payment</definedName>
    <definedName name="__________________w6" localSheetId="2">Scheduled_Payment+Extra_Payment</definedName>
    <definedName name="__________________w6">Scheduled_Payment+Extra_Payment</definedName>
    <definedName name="__________________w7">#N/A</definedName>
    <definedName name="__________________X1" localSheetId="8">IF([0]!__________________X7,[0]!Header_Row+[0]!__________________X3,[0]!Header_Row)</definedName>
    <definedName name="__________________X1" localSheetId="2">IF(__________________X7,Header_Row+__________________X3,Header_Row)</definedName>
    <definedName name="__________________X1">IF(__________________X7,Header_Row+__________________X3,Header_Row)</definedName>
    <definedName name="__________________X2" localSheetId="8">IF([0]!__________________X7,[0]!Header_Row+[0]!__________________X3,[0]!Header_Row)</definedName>
    <definedName name="__________________X2" localSheetId="2">IF(__________________X7,Header_Row+__________________X3,Header_Row)</definedName>
    <definedName name="__________________X2">IF(__________________X7,Header_Row+__________________X3,Header_Row)</definedName>
    <definedName name="__________________X3">#N/A</definedName>
    <definedName name="__________________X4">#N/A</definedName>
    <definedName name="__________________X5">#N/A</definedName>
    <definedName name="__________________X6" localSheetId="4">Scheduled_Payment+Extra_Payment</definedName>
    <definedName name="__________________X6" localSheetId="8">Scheduled_Payment+Extra_Payment</definedName>
    <definedName name="__________________X6" localSheetId="2">Scheduled_Payment+Extra_Payment</definedName>
    <definedName name="__________________X6">Scheduled_Payment+Extra_Payment</definedName>
    <definedName name="__________________X7">#N/A</definedName>
    <definedName name="__________________y2" localSheetId="8">IF([0]!__________________y7,[0]!Header_Row+[0]!__________________y3,[0]!Header_Row)</definedName>
    <definedName name="__________________y2" localSheetId="2">IF(__________________y7,Header_Row+__________________y3,Header_Row)</definedName>
    <definedName name="__________________y2">IF(__________________y7,Header_Row+__________________y3,Header_Row)</definedName>
    <definedName name="__________________y3">#N/A</definedName>
    <definedName name="__________________y4">#N/A</definedName>
    <definedName name="__________________y5">#N/A</definedName>
    <definedName name="__________________y6" localSheetId="4">Scheduled_Payment+Extra_Payment</definedName>
    <definedName name="__________________y6" localSheetId="8">Scheduled_Payment+Extra_Payment</definedName>
    <definedName name="__________________y6" localSheetId="2">Scheduled_Payment+Extra_Payment</definedName>
    <definedName name="__________________y6">Scheduled_Payment+Extra_Payment</definedName>
    <definedName name="__________________y7">#N/A</definedName>
    <definedName name="__________________z1" localSheetId="8">IF([0]!__________________z7,[0]!Header_Row+[0]!__________________z3,[0]!Header_Row)</definedName>
    <definedName name="__________________z1" localSheetId="2">IF(__________________z7,Header_Row+__________________z3,Header_Row)</definedName>
    <definedName name="__________________z1">IF(__________________z7,Header_Row+__________________z3,Header_Row)</definedName>
    <definedName name="__________________z2" localSheetId="8">IF([0]!__________________z7,[0]!Header_Row+[0]!__________________z3,[0]!Header_Row)</definedName>
    <definedName name="__________________z2" localSheetId="2">IF(__________________z7,Header_Row+__________________z3,Header_Row)</definedName>
    <definedName name="__________________z2">IF(__________________z7,Header_Row+__________________z3,Header_Row)</definedName>
    <definedName name="__________________z3">#N/A</definedName>
    <definedName name="__________________z4">#N/A</definedName>
    <definedName name="__________________z5">#N/A</definedName>
    <definedName name="__________________z6" localSheetId="4">Scheduled_Payment+Extra_Payment</definedName>
    <definedName name="__________________z6" localSheetId="8">Scheduled_Payment+Extra_Payment</definedName>
    <definedName name="__________________z6" localSheetId="2">Scheduled_Payment+Extra_Payment</definedName>
    <definedName name="__________________z6">Scheduled_Payment+Extra_Payment</definedName>
    <definedName name="__________________z7">#N/A</definedName>
    <definedName name="_________________AFC1" localSheetId="8">#REF!</definedName>
    <definedName name="_________________AFC1" localSheetId="2">#REF!</definedName>
    <definedName name="_________________AFC1">#REF!</definedName>
    <definedName name="_________________AFC3" localSheetId="8">#REF!</definedName>
    <definedName name="_________________AFC3">#REF!</definedName>
    <definedName name="_________________AFC5" localSheetId="8">#REF!</definedName>
    <definedName name="_________________AFC5">#REF!</definedName>
    <definedName name="_________________BGC1" localSheetId="8">#REF!</definedName>
    <definedName name="_________________BGC1">#REF!</definedName>
    <definedName name="_________________BGC3" localSheetId="8">#REF!</definedName>
    <definedName name="_________________BGC3">#REF!</definedName>
    <definedName name="_________________BGC5" localSheetId="8">#REF!</definedName>
    <definedName name="_________________BGC5">#REF!</definedName>
    <definedName name="_________________CAC1" localSheetId="8">#REF!</definedName>
    <definedName name="_________________CAC1">#REF!</definedName>
    <definedName name="_________________CAC3" localSheetId="8">#REF!</definedName>
    <definedName name="_________________CAC3">#REF!</definedName>
    <definedName name="_________________CAC5" localSheetId="8">#REF!</definedName>
    <definedName name="_________________CAC5">#REF!</definedName>
    <definedName name="_________________i1" localSheetId="8">#REF!</definedName>
    <definedName name="_________________i1">#REF!</definedName>
    <definedName name="_________________IPC2002" localSheetId="8">#REF!</definedName>
    <definedName name="_________________IPC2002">#REF!</definedName>
    <definedName name="_________________MA2" localSheetId="8">#REF!</definedName>
    <definedName name="_________________MA2">#REF!</definedName>
    <definedName name="_________________Rc">#REF!</definedName>
    <definedName name="_________________SBC1" localSheetId="8">#REF!</definedName>
    <definedName name="_________________SBC1">#REF!</definedName>
    <definedName name="_________________SBC3" localSheetId="8">#REF!</definedName>
    <definedName name="_________________SBC3">#REF!</definedName>
    <definedName name="_________________SBC5" localSheetId="8">#REF!</definedName>
    <definedName name="_________________SBC5">#REF!</definedName>
    <definedName name="________________A1" localSheetId="8">IF('ENSAYOS OBRA'!Values_Entered,[0]!Header_Row+'ENSAYOS OBRA'!Number_of_Payments,[0]!Header_Row)</definedName>
    <definedName name="________________A1" localSheetId="2">IF(PRESUPUESTO!Values_Entered,Header_Row+PRESUPUESTO!Number_of_Payments,Header_Row)</definedName>
    <definedName name="________________A1">IF(Values_Entered,Header_Row+Number_of_Payments,Header_Row)</definedName>
    <definedName name="________________A17000" localSheetId="8">#REF!</definedName>
    <definedName name="________________A17000" localSheetId="2">#REF!</definedName>
    <definedName name="________________A17000">#REF!</definedName>
    <definedName name="________________A20000" localSheetId="8">#REF!</definedName>
    <definedName name="________________A20000">#REF!</definedName>
    <definedName name="________________A30000" localSheetId="8">#REF!</definedName>
    <definedName name="________________A30000">#REF!</definedName>
    <definedName name="________________AFC1" localSheetId="8">#REF!</definedName>
    <definedName name="________________AFC1">#REF!</definedName>
    <definedName name="________________AFC3" localSheetId="8">#REF!</definedName>
    <definedName name="________________AFC3">#REF!</definedName>
    <definedName name="________________AFC5" localSheetId="8">#REF!</definedName>
    <definedName name="________________AFC5">#REF!</definedName>
    <definedName name="________________BGC1" localSheetId="8">#REF!</definedName>
    <definedName name="________________BGC1">#REF!</definedName>
    <definedName name="________________BGC3" localSheetId="8">#REF!</definedName>
    <definedName name="________________BGC3">#REF!</definedName>
    <definedName name="________________BGC5" localSheetId="8">#REF!</definedName>
    <definedName name="________________BGC5">#REF!</definedName>
    <definedName name="________________CAC1" localSheetId="8">#REF!</definedName>
    <definedName name="________________CAC1">#REF!</definedName>
    <definedName name="________________CAC3" localSheetId="8">#REF!</definedName>
    <definedName name="________________CAC3">#REF!</definedName>
    <definedName name="________________CAC5" localSheetId="8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Rc">#REF!</definedName>
    <definedName name="________________SBC1" localSheetId="8">#REF!</definedName>
    <definedName name="________________SBC1">#REF!</definedName>
    <definedName name="________________SBC3" localSheetId="8">#REF!</definedName>
    <definedName name="________________SBC3">#REF!</definedName>
    <definedName name="________________SBC5" localSheetId="8">#REF!</definedName>
    <definedName name="________________SBC5">#REF!</definedName>
    <definedName name="________________v1" localSheetId="8">IF([0]!________________v8,[0]!Header_Row+[0]!________________v4,[0]!Header_Row)</definedName>
    <definedName name="________________v1" localSheetId="2">IF(________________v8,Header_Row+________________v4,Header_Row)</definedName>
    <definedName name="________________v1">IF(________________v8,Header_Row+________________v4,Header_Row)</definedName>
    <definedName name="________________v2" localSheetId="8">IF([0]!________________v8,[0]!Header_Row+[0]!________________v4,[0]!Header_Row)</definedName>
    <definedName name="________________v2" localSheetId="2">IF(________________v8,Header_Row+________________v4,Header_Row)</definedName>
    <definedName name="________________v2">IF(________________v8,Header_Row+________________v4,Header_Row)</definedName>
    <definedName name="________________v4">#N/A</definedName>
    <definedName name="________________v5">#N/A</definedName>
    <definedName name="________________v6">#N/A</definedName>
    <definedName name="________________v7" localSheetId="4">Scheduled_Payment+Extra_Payment</definedName>
    <definedName name="________________v7" localSheetId="8">Scheduled_Payment+Extra_Payment</definedName>
    <definedName name="________________v7" localSheetId="2">Scheduled_Payment+Extra_Payment</definedName>
    <definedName name="________________v7">Scheduled_Payment+Extra_Payment</definedName>
    <definedName name="________________v8">#N/A</definedName>
    <definedName name="________________w1" localSheetId="8">IF([0]!________________w7,[0]!Header_Row+[0]!________________w3,[0]!Header_Row)</definedName>
    <definedName name="________________w1" localSheetId="2">IF(________________w7,Header_Row+________________w3,Header_Row)</definedName>
    <definedName name="________________w1">IF(________________w7,Header_Row+________________w3,Header_Row)</definedName>
    <definedName name="________________w2" localSheetId="8">IF([0]!________________w7,[0]!Header_Row+[0]!________________w3,[0]!Header_Row)</definedName>
    <definedName name="________________w2" localSheetId="2">IF(________________w7,Header_Row+________________w3,Header_Row)</definedName>
    <definedName name="________________w2">IF(________________w7,Header_Row+________________w3,Header_Row)</definedName>
    <definedName name="________________w3">#N/A</definedName>
    <definedName name="________________w4">#N/A</definedName>
    <definedName name="________________w5">#N/A</definedName>
    <definedName name="________________w6" localSheetId="4">Scheduled_Payment+Extra_Payment</definedName>
    <definedName name="________________w6" localSheetId="8">Scheduled_Payment+Extra_Payment</definedName>
    <definedName name="________________w6" localSheetId="2">Scheduled_Payment+Extra_Payment</definedName>
    <definedName name="________________w6">Scheduled_Payment+Extra_Payment</definedName>
    <definedName name="________________w7">#N/A</definedName>
    <definedName name="________________X1" localSheetId="8">IF([0]!________________X7,[0]!Header_Row+[0]!________________X3,[0]!Header_Row)</definedName>
    <definedName name="________________X1" localSheetId="2">IF(________________X7,Header_Row+________________X3,Header_Row)</definedName>
    <definedName name="________________X1">IF(________________X7,Header_Row+________________X3,Header_Row)</definedName>
    <definedName name="________________X2" localSheetId="8">IF([0]!________________X7,[0]!Header_Row+[0]!________________X3,[0]!Header_Row)</definedName>
    <definedName name="________________X2" localSheetId="2">IF(________________X7,Header_Row+________________X3,Header_Row)</definedName>
    <definedName name="________________X2">IF(________________X7,Header_Row+________________X3,Header_Row)</definedName>
    <definedName name="________________X3">#N/A</definedName>
    <definedName name="________________X4">#N/A</definedName>
    <definedName name="________________X5">#N/A</definedName>
    <definedName name="________________X6" localSheetId="4">Scheduled_Payment+Extra_Payment</definedName>
    <definedName name="________________X6" localSheetId="8">Scheduled_Payment+Extra_Payment</definedName>
    <definedName name="________________X6" localSheetId="2">Scheduled_Payment+Extra_Payment</definedName>
    <definedName name="________________X6">Scheduled_Payment+Extra_Payment</definedName>
    <definedName name="________________X7">#N/A</definedName>
    <definedName name="________________y1" localSheetId="8">IF([0]!__________________y7,[0]!Header_Row+[0]!__________________y3,[0]!Header_Row)</definedName>
    <definedName name="________________y1" localSheetId="2">IF(__________________y7,Header_Row+__________________y3,Header_Row)</definedName>
    <definedName name="________________y1">IF(__________________y7,Header_Row+__________________y3,Header_Row)</definedName>
    <definedName name="________________y2" localSheetId="8">IF([0]!________________y7,[0]!Header_Row+[0]!________________y3,[0]!Header_Row)</definedName>
    <definedName name="________________y2" localSheetId="2">IF(________________y7,Header_Row+________________y3,Header_Row)</definedName>
    <definedName name="________________y2">IF(________________y7,Header_Row+________________y3,Header_Row)</definedName>
    <definedName name="________________y3">#N/A</definedName>
    <definedName name="________________y4">#N/A</definedName>
    <definedName name="________________y5">#N/A</definedName>
    <definedName name="________________y6" localSheetId="4">Scheduled_Payment+Extra_Payment</definedName>
    <definedName name="________________y6" localSheetId="8">Scheduled_Payment+Extra_Payment</definedName>
    <definedName name="________________y6" localSheetId="2">Scheduled_Payment+Extra_Payment</definedName>
    <definedName name="________________y6">Scheduled_Payment+Extra_Payment</definedName>
    <definedName name="________________y7">#N/A</definedName>
    <definedName name="________________z1" localSheetId="8">IF([0]!________________z7,[0]!Header_Row+[0]!________________z3,[0]!Header_Row)</definedName>
    <definedName name="________________z1" localSheetId="2">IF(________________z7,Header_Row+________________z3,Header_Row)</definedName>
    <definedName name="________________z1">IF(________________z7,Header_Row+________________z3,Header_Row)</definedName>
    <definedName name="________________z2" localSheetId="8">IF([0]!________________z7,[0]!Header_Row+[0]!________________z3,[0]!Header_Row)</definedName>
    <definedName name="________________z2" localSheetId="2">IF(________________z7,Header_Row+________________z3,Header_Row)</definedName>
    <definedName name="________________z2">IF(________________z7,Header_Row+________________z3,Header_Row)</definedName>
    <definedName name="________________z3">#N/A</definedName>
    <definedName name="________________z4">#N/A</definedName>
    <definedName name="________________z5">#N/A</definedName>
    <definedName name="________________z6" localSheetId="4">Scheduled_Payment+Extra_Payment</definedName>
    <definedName name="________________z6" localSheetId="8">Scheduled_Payment+Extra_Payment</definedName>
    <definedName name="________________z6" localSheetId="2">Scheduled_Payment+Extra_Payment</definedName>
    <definedName name="________________z6">Scheduled_Payment+Extra_Payment</definedName>
    <definedName name="________________z7">#N/A</definedName>
    <definedName name="_______________A2" localSheetId="2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_AFC1" localSheetId="8">#REF!</definedName>
    <definedName name="_______________AFC1">#REF!</definedName>
    <definedName name="_______________AFC3" localSheetId="8">#REF!</definedName>
    <definedName name="_______________AFC3">#REF!</definedName>
    <definedName name="_______________AFC5" localSheetId="8">#REF!</definedName>
    <definedName name="_______________AFC5">#REF!</definedName>
    <definedName name="_______________BGC1" localSheetId="8">#REF!</definedName>
    <definedName name="_______________BGC1">#REF!</definedName>
    <definedName name="_______________BGC3" localSheetId="8">#REF!</definedName>
    <definedName name="_______________BGC3">#REF!</definedName>
    <definedName name="_______________BGC5" localSheetId="8">#REF!</definedName>
    <definedName name="_______________BGC5">#REF!</definedName>
    <definedName name="_______________CAC1" localSheetId="8">#REF!</definedName>
    <definedName name="_______________CAC1">#REF!</definedName>
    <definedName name="_______________CAC3" localSheetId="8">#REF!</definedName>
    <definedName name="_______________CAC3">#REF!</definedName>
    <definedName name="_______________CAC5" localSheetId="8">#REF!</definedName>
    <definedName name="_______________CAC5">#REF!</definedName>
    <definedName name="_______________i1" localSheetId="8">#REF!</definedName>
    <definedName name="_______________i1">#REF!</definedName>
    <definedName name="_______________IPC2002" localSheetId="8">#REF!</definedName>
    <definedName name="_______________IPC2002">#REF!</definedName>
    <definedName name="_______________MA2" localSheetId="8">#REF!</definedName>
    <definedName name="_______________MA2">#REF!</definedName>
    <definedName name="_______________oa55">#REF!</definedName>
    <definedName name="_______________Rc">#REF!</definedName>
    <definedName name="_______________SBC1" localSheetId="8">#REF!</definedName>
    <definedName name="_______________SBC1">#REF!</definedName>
    <definedName name="_______________SBC3" localSheetId="8">#REF!</definedName>
    <definedName name="_______________SBC3">#REF!</definedName>
    <definedName name="_______________SBC5" localSheetId="8">#REF!</definedName>
    <definedName name="_______________SBC5">#REF!</definedName>
    <definedName name="______________A1" localSheetId="8">IF('ENSAYOS OBRA'!Values_Entered,[0]!Header_Row+'ENSAYOS OBRA'!Number_of_Payments,[0]!Header_Row)</definedName>
    <definedName name="______________A1" localSheetId="2">IF(PRESUPUESTO!Values_Entered,Header_Row+PRESUPUESTO!Number_of_Payments,Header_Row)</definedName>
    <definedName name="______________A1">IF(Values_Entered,Header_Row+Number_of_Payments,Header_Row)</definedName>
    <definedName name="______________A17000" localSheetId="8">#REF!</definedName>
    <definedName name="______________A17000" localSheetId="2">#REF!</definedName>
    <definedName name="______________A17000">#REF!</definedName>
    <definedName name="______________A2" localSheetId="2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_A20000" localSheetId="8">#REF!</definedName>
    <definedName name="______________A20000">#REF!</definedName>
    <definedName name="______________A30000" localSheetId="8">#REF!</definedName>
    <definedName name="______________A30000">#REF!</definedName>
    <definedName name="______________AFC1" localSheetId="8">#REF!</definedName>
    <definedName name="______________AFC1">#REF!</definedName>
    <definedName name="______________AFC3" localSheetId="8">#REF!</definedName>
    <definedName name="______________AFC3">#REF!</definedName>
    <definedName name="______________AFC5" localSheetId="8">#REF!</definedName>
    <definedName name="______________AFC5">#REF!</definedName>
    <definedName name="______________BGC1" localSheetId="8">#REF!</definedName>
    <definedName name="______________BGC1">#REF!</definedName>
    <definedName name="______________BGC3" localSheetId="8">#REF!</definedName>
    <definedName name="______________BGC3">#REF!</definedName>
    <definedName name="______________BGC5" localSheetId="8">#REF!</definedName>
    <definedName name="______________BGC5">#REF!</definedName>
    <definedName name="______________CAC1" localSheetId="8">#REF!</definedName>
    <definedName name="______________CAC1">#REF!</definedName>
    <definedName name="______________CAC3" localSheetId="8">#REF!</definedName>
    <definedName name="______________CAC3">#REF!</definedName>
    <definedName name="______________CAC5" localSheetId="8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Rc">#REF!</definedName>
    <definedName name="______________SBC1" localSheetId="8">#REF!</definedName>
    <definedName name="______________SBC1">#REF!</definedName>
    <definedName name="______________SBC3" localSheetId="8">#REF!</definedName>
    <definedName name="______________SBC3">#REF!</definedName>
    <definedName name="______________SBC5" localSheetId="8">#REF!</definedName>
    <definedName name="______________SBC5">#REF!</definedName>
    <definedName name="______________v1" localSheetId="8">IF([0]!______________v8,[0]!Header_Row+[0]!______________v4,[0]!Header_Row)</definedName>
    <definedName name="______________v1" localSheetId="2">IF(______________v8,Header_Row+______________v4,Header_Row)</definedName>
    <definedName name="______________v1">IF(______________v8,Header_Row+______________v4,Header_Row)</definedName>
    <definedName name="______________v2" localSheetId="8">IF([0]!______________v8,[0]!Header_Row+[0]!______________v4,[0]!Header_Row)</definedName>
    <definedName name="______________v2" localSheetId="2">IF(______________v8,Header_Row+______________v4,Header_Row)</definedName>
    <definedName name="______________v2">IF(______________v8,Header_Row+______________v4,Header_Row)</definedName>
    <definedName name="______________v4">#N/A</definedName>
    <definedName name="______________v5">#N/A</definedName>
    <definedName name="______________v6">#N/A</definedName>
    <definedName name="______________v7" localSheetId="4">Scheduled_Payment+Extra_Payment</definedName>
    <definedName name="______________v7" localSheetId="8">Scheduled_Payment+Extra_Payment</definedName>
    <definedName name="______________v7" localSheetId="2">Scheduled_Payment+Extra_Payment</definedName>
    <definedName name="______________v7">Scheduled_Payment+Extra_Payment</definedName>
    <definedName name="______________v8">#N/A</definedName>
    <definedName name="______________w1" localSheetId="8">IF([0]!______________w7,[0]!Header_Row+[0]!______________w3,[0]!Header_Row)</definedName>
    <definedName name="______________w1" localSheetId="2">IF(______________w7,Header_Row+______________w3,Header_Row)</definedName>
    <definedName name="______________w1">IF(______________w7,Header_Row+______________w3,Header_Row)</definedName>
    <definedName name="______________w2" localSheetId="8">IF([0]!______________w7,[0]!Header_Row+[0]!______________w3,[0]!Header_Row)</definedName>
    <definedName name="______________w2" localSheetId="2">IF(______________w7,Header_Row+______________w3,Header_Row)</definedName>
    <definedName name="______________w2">IF(______________w7,Header_Row+______________w3,Header_Row)</definedName>
    <definedName name="______________w3">#N/A</definedName>
    <definedName name="______________w4">#N/A</definedName>
    <definedName name="______________w5">#N/A</definedName>
    <definedName name="______________w6" localSheetId="4">Scheduled_Payment+Extra_Payment</definedName>
    <definedName name="______________w6" localSheetId="8">Scheduled_Payment+Extra_Payment</definedName>
    <definedName name="______________w6" localSheetId="2">Scheduled_Payment+Extra_Payment</definedName>
    <definedName name="______________w6">Scheduled_Payment+Extra_Payment</definedName>
    <definedName name="______________w7">#N/A</definedName>
    <definedName name="______________X1" localSheetId="8">IF([0]!______________X7,[0]!Header_Row+[0]!______________X3,[0]!Header_Row)</definedName>
    <definedName name="______________X1" localSheetId="2">IF(______________X7,Header_Row+______________X3,Header_Row)</definedName>
    <definedName name="______________X1">IF(______________X7,Header_Row+______________X3,Header_Row)</definedName>
    <definedName name="______________X2" localSheetId="8">IF([0]!______________X7,[0]!Header_Row+[0]!______________X3,[0]!Header_Row)</definedName>
    <definedName name="______________X2" localSheetId="2">IF(______________X7,Header_Row+______________X3,Header_Row)</definedName>
    <definedName name="______________X2">IF(______________X7,Header_Row+______________X3,Header_Row)</definedName>
    <definedName name="______________X3">#N/A</definedName>
    <definedName name="______________X4">#N/A</definedName>
    <definedName name="______________X5">#N/A</definedName>
    <definedName name="______________X6" localSheetId="4">Scheduled_Payment+Extra_Payment</definedName>
    <definedName name="______________X6" localSheetId="8">Scheduled_Payment+Extra_Payment</definedName>
    <definedName name="______________X6" localSheetId="2">Scheduled_Payment+Extra_Payment</definedName>
    <definedName name="______________X6">Scheduled_Payment+Extra_Payment</definedName>
    <definedName name="______________X7">#N/A</definedName>
    <definedName name="______________y1" localSheetId="8">IF([0]!________________y7,[0]!Header_Row+[0]!________________y3,[0]!Header_Row)</definedName>
    <definedName name="______________y1" localSheetId="2">IF(________________y7,Header_Row+________________y3,Header_Row)</definedName>
    <definedName name="______________y1">IF(________________y7,Header_Row+________________y3,Header_Row)</definedName>
    <definedName name="______________y2" localSheetId="8">IF([0]!______________y7,[0]!Header_Row+[0]!______________y3,[0]!Header_Row)</definedName>
    <definedName name="______________y2" localSheetId="2">IF(______________y7,Header_Row+______________y3,Header_Row)</definedName>
    <definedName name="______________y2">IF(______________y7,Header_Row+______________y3,Header_Row)</definedName>
    <definedName name="______________y3">#N/A</definedName>
    <definedName name="______________y4">#N/A</definedName>
    <definedName name="______________y5">#N/A</definedName>
    <definedName name="______________y6" localSheetId="4">Scheduled_Payment+Extra_Payment</definedName>
    <definedName name="______________y6" localSheetId="8">Scheduled_Payment+Extra_Payment</definedName>
    <definedName name="______________y6" localSheetId="2">Scheduled_Payment+Extra_Payment</definedName>
    <definedName name="______________y6">Scheduled_Payment+Extra_Payment</definedName>
    <definedName name="______________y7">#N/A</definedName>
    <definedName name="______________z1" localSheetId="8">IF([0]!______________z7,[0]!Header_Row+[0]!______________z3,[0]!Header_Row)</definedName>
    <definedName name="______________z1" localSheetId="2">IF(______________z7,Header_Row+______________z3,Header_Row)</definedName>
    <definedName name="______________z1">IF(______________z7,Header_Row+______________z3,Header_Row)</definedName>
    <definedName name="______________z2" localSheetId="8">IF([0]!______________z7,[0]!Header_Row+[0]!______________z3,[0]!Header_Row)</definedName>
    <definedName name="______________z2" localSheetId="2">IF(______________z7,Header_Row+______________z3,Header_Row)</definedName>
    <definedName name="______________z2">IF(______________z7,Header_Row+______________z3,Header_Row)</definedName>
    <definedName name="______________z3">#N/A</definedName>
    <definedName name="______________z4">#N/A</definedName>
    <definedName name="______________z5">#N/A</definedName>
    <definedName name="______________z6" localSheetId="4">Scheduled_Payment+Extra_Payment</definedName>
    <definedName name="______________z6" localSheetId="8">Scheduled_Payment+Extra_Payment</definedName>
    <definedName name="______________z6" localSheetId="2">Scheduled_Payment+Extra_Payment</definedName>
    <definedName name="______________z6">Scheduled_Payment+Extra_Payment</definedName>
    <definedName name="______________z7">#N/A</definedName>
    <definedName name="_____________A2" localSheetId="2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_AFC1" localSheetId="8">#REF!</definedName>
    <definedName name="_____________AFC1">#REF!</definedName>
    <definedName name="_____________AFC3" localSheetId="8">#REF!</definedName>
    <definedName name="_____________AFC3">#REF!</definedName>
    <definedName name="_____________AFC5" localSheetId="8">#REF!</definedName>
    <definedName name="_____________AFC5">#REF!</definedName>
    <definedName name="_____________BGC1" localSheetId="8">#REF!</definedName>
    <definedName name="_____________BGC1">#REF!</definedName>
    <definedName name="_____________BGC3" localSheetId="8">#REF!</definedName>
    <definedName name="_____________BGC3">#REF!</definedName>
    <definedName name="_____________BGC5" localSheetId="8">#REF!</definedName>
    <definedName name="_____________BGC5">#REF!</definedName>
    <definedName name="_____________CAC1" localSheetId="8">#REF!</definedName>
    <definedName name="_____________CAC1">#REF!</definedName>
    <definedName name="_____________CAC3" localSheetId="8">#REF!</definedName>
    <definedName name="_____________CAC3">#REF!</definedName>
    <definedName name="_____________CAC5" localSheetId="8">#REF!</definedName>
    <definedName name="_____________CAC5">#REF!</definedName>
    <definedName name="_____________i1" localSheetId="8">#REF!</definedName>
    <definedName name="_____________i1">#REF!</definedName>
    <definedName name="_____________IPC2002" localSheetId="8">#REF!</definedName>
    <definedName name="_____________IPC2002">#REF!</definedName>
    <definedName name="_____________Lo1">#REF!</definedName>
    <definedName name="_____________MA2" localSheetId="8">#REF!</definedName>
    <definedName name="_____________MA2">#REF!</definedName>
    <definedName name="_____________med20">#REF!</definedName>
    <definedName name="_____________oa55">#REF!</definedName>
    <definedName name="_____________Rc">#REF!</definedName>
    <definedName name="_____________SBC1" localSheetId="8">#REF!</definedName>
    <definedName name="_____________SBC1">#REF!</definedName>
    <definedName name="_____________SBC3" localSheetId="8">#REF!</definedName>
    <definedName name="_____________SBC3">#REF!</definedName>
    <definedName name="_____________SBC5" localSheetId="8">#REF!</definedName>
    <definedName name="_____________SBC5">#REF!</definedName>
    <definedName name="_____________tg4">#REF!</definedName>
    <definedName name="_____________ug1">#REF!</definedName>
    <definedName name="____________A1" localSheetId="8">IF('ENSAYOS OBRA'!Values_Entered,[0]!Header_Row+'ENSAYOS OBRA'!Number_of_Payments,[0]!Header_Row)</definedName>
    <definedName name="____________A1" localSheetId="2">IF(PRESUPUESTO!Values_Entered,Header_Row+PRESUPUESTO!Number_of_Payments,Header_Row)</definedName>
    <definedName name="____________A1">IF(Values_Entered,Header_Row+Number_of_Payments,Header_Row)</definedName>
    <definedName name="____________A17000" localSheetId="8">#REF!</definedName>
    <definedName name="____________A17000" localSheetId="2">#REF!</definedName>
    <definedName name="____________A17000">#REF!</definedName>
    <definedName name="____________A20000" localSheetId="8">#REF!</definedName>
    <definedName name="____________A20000">#REF!</definedName>
    <definedName name="____________A30000" localSheetId="8">#REF!</definedName>
    <definedName name="____________A30000">#REF!</definedName>
    <definedName name="____________AFC1" localSheetId="8">#REF!</definedName>
    <definedName name="____________AFC1">#REF!</definedName>
    <definedName name="____________AFC3" localSheetId="8">#REF!</definedName>
    <definedName name="____________AFC3">#REF!</definedName>
    <definedName name="____________AFC5" localSheetId="8">#REF!</definedName>
    <definedName name="____________AFC5">#REF!</definedName>
    <definedName name="____________BGC1" localSheetId="8">#REF!</definedName>
    <definedName name="____________BGC1">#REF!</definedName>
    <definedName name="____________BGC3" localSheetId="8">#REF!</definedName>
    <definedName name="____________BGC3">#REF!</definedName>
    <definedName name="____________BGC5" localSheetId="8">#REF!</definedName>
    <definedName name="____________BGC5">#REF!</definedName>
    <definedName name="____________CAC1" localSheetId="8">#REF!</definedName>
    <definedName name="____________CAC1">#REF!</definedName>
    <definedName name="____________CAC3" localSheetId="8">#REF!</definedName>
    <definedName name="____________CAC3">#REF!</definedName>
    <definedName name="____________CAC5" localSheetId="8">#REF!</definedName>
    <definedName name="____________CAC5">#REF!</definedName>
    <definedName name="____________G1">#N/A</definedName>
    <definedName name="____________i1">#REF!</definedName>
    <definedName name="____________Lo1">#REF!</definedName>
    <definedName name="____________MA2">#REF!</definedName>
    <definedName name="____________med20">#REF!</definedName>
    <definedName name="____________oa55">#REF!</definedName>
    <definedName name="____________PJ50">#REF!</definedName>
    <definedName name="____________Rc">#REF!</definedName>
    <definedName name="____________SBC1" localSheetId="8">#REF!</definedName>
    <definedName name="____________SBC1">#REF!</definedName>
    <definedName name="____________SBC3" localSheetId="8">#REF!</definedName>
    <definedName name="____________SBC3">#REF!</definedName>
    <definedName name="____________SBC5" localSheetId="8">#REF!</definedName>
    <definedName name="____________SBC5">#REF!</definedName>
    <definedName name="____________tg4">#REF!</definedName>
    <definedName name="____________ug1">#REF!</definedName>
    <definedName name="____________v1" localSheetId="8">IF([0]!____________v8,[0]!Header_Row+[0]!____________v4,[0]!Header_Row)</definedName>
    <definedName name="____________v1" localSheetId="2">IF(____________v8,Header_Row+____________v4,Header_Row)</definedName>
    <definedName name="____________v1">IF(____________v8,Header_Row+____________v4,Header_Row)</definedName>
    <definedName name="____________v2" localSheetId="8">IF([0]!____________v8,[0]!Header_Row+[0]!____________v4,[0]!Header_Row)</definedName>
    <definedName name="____________v2" localSheetId="2">IF(____________v8,Header_Row+____________v4,Header_Row)</definedName>
    <definedName name="____________v2">IF(____________v8,Header_Row+____________v4,Header_Row)</definedName>
    <definedName name="____________v4">#N/A</definedName>
    <definedName name="____________v5">#N/A</definedName>
    <definedName name="____________v6">#N/A</definedName>
    <definedName name="____________v7" localSheetId="4">Scheduled_Payment+Extra_Payment</definedName>
    <definedName name="____________v7" localSheetId="8">Scheduled_Payment+Extra_Payment</definedName>
    <definedName name="____________v7" localSheetId="2">Scheduled_Payment+Extra_Payment</definedName>
    <definedName name="____________v7">Scheduled_Payment+Extra_Payment</definedName>
    <definedName name="____________v8">#N/A</definedName>
    <definedName name="____________w1" localSheetId="8">IF([0]!____________w7,[0]!Header_Row+[0]!____________w3,[0]!Header_Row)</definedName>
    <definedName name="____________w1" localSheetId="2">IF(____________w7,Header_Row+____________w3,Header_Row)</definedName>
    <definedName name="____________w1">IF(____________w7,Header_Row+____________w3,Header_Row)</definedName>
    <definedName name="____________w2" localSheetId="8">IF([0]!____________w7,[0]!Header_Row+[0]!____________w3,[0]!Header_Row)</definedName>
    <definedName name="____________w2" localSheetId="2">IF(____________w7,Header_Row+____________w3,Header_Row)</definedName>
    <definedName name="____________w2">IF(____________w7,Header_Row+____________w3,Header_Row)</definedName>
    <definedName name="____________w3">#N/A</definedName>
    <definedName name="____________w4">#N/A</definedName>
    <definedName name="____________w5">#N/A</definedName>
    <definedName name="____________w6" localSheetId="4">Scheduled_Payment+Extra_Payment</definedName>
    <definedName name="____________w6" localSheetId="8">Scheduled_Payment+Extra_Payment</definedName>
    <definedName name="____________w6" localSheetId="2">Scheduled_Payment+Extra_Payment</definedName>
    <definedName name="____________w6">Scheduled_Payment+Extra_Payment</definedName>
    <definedName name="____________w7">#N/A</definedName>
    <definedName name="____________X1" localSheetId="8">IF([0]!____________X7,[0]!Header_Row+[0]!____________X3,[0]!Header_Row)</definedName>
    <definedName name="____________X1" localSheetId="2">IF(____________X7,Header_Row+____________X3,Header_Row)</definedName>
    <definedName name="____________X1">IF(____________X7,Header_Row+____________X3,Header_Row)</definedName>
    <definedName name="____________X2" localSheetId="8">IF([0]!____________X7,[0]!Header_Row+[0]!____________X3,[0]!Header_Row)</definedName>
    <definedName name="____________X2" localSheetId="2">IF(____________X7,Header_Row+____________X3,Header_Row)</definedName>
    <definedName name="____________X2">IF(____________X7,Header_Row+____________X3,Header_Row)</definedName>
    <definedName name="____________X3">#N/A</definedName>
    <definedName name="____________X4">#N/A</definedName>
    <definedName name="____________X5">#N/A</definedName>
    <definedName name="____________X6" localSheetId="4">Scheduled_Payment+Extra_Payment</definedName>
    <definedName name="____________X6" localSheetId="8">Scheduled_Payment+Extra_Payment</definedName>
    <definedName name="____________X6" localSheetId="2">Scheduled_Payment+Extra_Payment</definedName>
    <definedName name="____________X6">Scheduled_Payment+Extra_Payment</definedName>
    <definedName name="____________X7">#N/A</definedName>
    <definedName name="____________y1" localSheetId="8">IF([0]!______________y7,[0]!Header_Row+[0]!______________y3,[0]!Header_Row)</definedName>
    <definedName name="____________y1" localSheetId="2">IF(______________y7,Header_Row+______________y3,Header_Row)</definedName>
    <definedName name="____________y1">IF(______________y7,Header_Row+______________y3,Header_Row)</definedName>
    <definedName name="____________y2" localSheetId="8">IF([0]!____________y7,[0]!Header_Row+[0]!____________y3,[0]!Header_Row)</definedName>
    <definedName name="____________y2" localSheetId="2">IF(____________y7,Header_Row+____________y3,Header_Row)</definedName>
    <definedName name="____________y2">IF(____________y7,Header_Row+____________y3,Header_Row)</definedName>
    <definedName name="____________y3">#N/A</definedName>
    <definedName name="____________y4">#N/A</definedName>
    <definedName name="____________y5">#N/A</definedName>
    <definedName name="____________y6" localSheetId="4">Scheduled_Payment+Extra_Payment</definedName>
    <definedName name="____________y6" localSheetId="8">Scheduled_Payment+Extra_Payment</definedName>
    <definedName name="____________y6" localSheetId="2">Scheduled_Payment+Extra_Payment</definedName>
    <definedName name="____________y6">Scheduled_Payment+Extra_Payment</definedName>
    <definedName name="____________y7">#N/A</definedName>
    <definedName name="____________z1" localSheetId="8">IF([0]!____________z7,[0]!Header_Row+[0]!____________z3,[0]!Header_Row)</definedName>
    <definedName name="____________z1" localSheetId="2">IF(____________z7,Header_Row+____________z3,Header_Row)</definedName>
    <definedName name="____________z1">IF(____________z7,Header_Row+____________z3,Header_Row)</definedName>
    <definedName name="____________z2" localSheetId="8">IF([0]!____________z7,[0]!Header_Row+[0]!____________z3,[0]!Header_Row)</definedName>
    <definedName name="____________z2" localSheetId="2">IF(____________z7,Header_Row+____________z3,Header_Row)</definedName>
    <definedName name="____________z2">IF(____________z7,Header_Row+____________z3,Header_Row)</definedName>
    <definedName name="____________z3">#N/A</definedName>
    <definedName name="____________z4">#N/A</definedName>
    <definedName name="____________z5">#N/A</definedName>
    <definedName name="____________z6" localSheetId="4">Scheduled_Payment+Extra_Payment</definedName>
    <definedName name="____________z6" localSheetId="8">Scheduled_Payment+Extra_Payment</definedName>
    <definedName name="____________z6" localSheetId="2">Scheduled_Payment+Extra_Payment</definedName>
    <definedName name="____________z6">Scheduled_Payment+Extra_Payment</definedName>
    <definedName name="____________z7">#N/A</definedName>
    <definedName name="___________A2" localSheetId="2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AFC1" localSheetId="8">#REF!</definedName>
    <definedName name="___________AFC1">#REF!</definedName>
    <definedName name="___________AFC3" localSheetId="8">#REF!</definedName>
    <definedName name="___________AFC3">#REF!</definedName>
    <definedName name="___________AFC5" localSheetId="8">#REF!</definedName>
    <definedName name="___________AFC5">#REF!</definedName>
    <definedName name="___________BGC1" localSheetId="8">#REF!</definedName>
    <definedName name="___________BGC1">#REF!</definedName>
    <definedName name="___________BGC3" localSheetId="8">#REF!</definedName>
    <definedName name="___________BGC3">#REF!</definedName>
    <definedName name="___________BGC5" localSheetId="8">#REF!</definedName>
    <definedName name="___________BGC5">#REF!</definedName>
    <definedName name="___________CAC1" localSheetId="8">#REF!</definedName>
    <definedName name="___________CAC1">#REF!</definedName>
    <definedName name="___________CAC3" localSheetId="8">#REF!</definedName>
    <definedName name="___________CAC3">#REF!</definedName>
    <definedName name="___________CAC5" localSheetId="8">#REF!</definedName>
    <definedName name="___________CAC5">#REF!</definedName>
    <definedName name="___________F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i1" localSheetId="8">#REF!</definedName>
    <definedName name="___________i1">#REF!</definedName>
    <definedName name="___________IPC2002" localSheetId="8">#REF!</definedName>
    <definedName name="___________IPC2002">#REF!</definedName>
    <definedName name="___________Lo1">#REF!</definedName>
    <definedName name="___________MA2" localSheetId="8">#REF!</definedName>
    <definedName name="___________MA2">#REF!</definedName>
    <definedName name="___________med20">#REF!</definedName>
    <definedName name="___________oa55">#REF!</definedName>
    <definedName name="___________PJ50">#REF!</definedName>
    <definedName name="___________Rc">#REF!</definedName>
    <definedName name="___________SBC1" localSheetId="8">#REF!</definedName>
    <definedName name="___________SBC1">#REF!</definedName>
    <definedName name="___________SBC3" localSheetId="8">#REF!</definedName>
    <definedName name="___________SBC3">#REF!</definedName>
    <definedName name="___________SBC5" localSheetId="8">#REF!</definedName>
    <definedName name="___________SBC5">#REF!</definedName>
    <definedName name="___________tg4">#REF!</definedName>
    <definedName name="___________ug1">#REF!</definedName>
    <definedName name="__________A1" localSheetId="8">IF('ENSAYOS OBRA'!Values_Entered,[0]!Header_Row+'ENSAYOS OBRA'!Number_of_Payments,[0]!Header_Row)</definedName>
    <definedName name="__________A1" localSheetId="2">IF(PRESUPUESTO!Values_Entered,Header_Row+PRESUPUESTO!Number_of_Payments,Header_Row)</definedName>
    <definedName name="__________A1">IF(Values_Entered,Header_Row+Number_of_Payments,Header_Row)</definedName>
    <definedName name="__________A17000" localSheetId="8">#REF!</definedName>
    <definedName name="__________A17000" localSheetId="2">#REF!</definedName>
    <definedName name="__________A17000">#REF!</definedName>
    <definedName name="__________A20000" localSheetId="8">#REF!</definedName>
    <definedName name="__________A20000">#REF!</definedName>
    <definedName name="__________A30000" localSheetId="8">#REF!</definedName>
    <definedName name="__________A30000">#REF!</definedName>
    <definedName name="__________AFC1" localSheetId="8">#REF!</definedName>
    <definedName name="__________AFC1">#REF!</definedName>
    <definedName name="__________AFC3" localSheetId="8">#REF!</definedName>
    <definedName name="__________AFC3">#REF!</definedName>
    <definedName name="__________AFC5" localSheetId="8">#REF!</definedName>
    <definedName name="__________AFC5">#REF!</definedName>
    <definedName name="__________APU221" localSheetId="8">#REF!</definedName>
    <definedName name="__________APU221">#REF!</definedName>
    <definedName name="__________APU465" localSheetId="8">#REF!</definedName>
    <definedName name="__________APU465">#REF!</definedName>
    <definedName name="__________BGC1" localSheetId="8">#REF!</definedName>
    <definedName name="__________BGC1">#REF!</definedName>
    <definedName name="__________BGC3" localSheetId="8">#REF!</definedName>
    <definedName name="__________BGC3">#REF!</definedName>
    <definedName name="__________BGC5" localSheetId="8">#REF!</definedName>
    <definedName name="__________BGC5">#REF!</definedName>
    <definedName name="__________CAC1" localSheetId="8">#REF!</definedName>
    <definedName name="__________CAC1">#REF!</definedName>
    <definedName name="__________CAC3" localSheetId="8">#REF!</definedName>
    <definedName name="__________CAC3">#REF!</definedName>
    <definedName name="__________CAC5" localSheetId="8">#REF!</definedName>
    <definedName name="__________CAC5">#REF!</definedName>
    <definedName name="__________F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G1">#N/A</definedName>
    <definedName name="__________i1">#REF!</definedName>
    <definedName name="__________Lo1">#REF!</definedName>
    <definedName name="__________MA2">#REF!</definedName>
    <definedName name="__________med20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 localSheetId="8">#REF!</definedName>
    <definedName name="__________SBC1">#REF!</definedName>
    <definedName name="__________SBC3" localSheetId="8">#REF!</definedName>
    <definedName name="__________SBC3">#REF!</definedName>
    <definedName name="__________SBC5" localSheetId="8">#REF!</definedName>
    <definedName name="__________SBC5">#REF!</definedName>
    <definedName name="__________tg4">#REF!</definedName>
    <definedName name="__________ug1">#REF!</definedName>
    <definedName name="__________v1" localSheetId="8">IF([0]!__________v8,[0]!Header_Row+[0]!__________v4,[0]!Header_Row)</definedName>
    <definedName name="__________v1" localSheetId="2">IF(__________v8,Header_Row+__________v4,Header_Row)</definedName>
    <definedName name="__________v1">IF(__________v8,Header_Row+__________v4,Header_Row)</definedName>
    <definedName name="__________v2" localSheetId="8">IF([0]!__________v8,[0]!Header_Row+[0]!__________v4,[0]!Header_Row)</definedName>
    <definedName name="__________v2" localSheetId="2">IF(__________v8,Header_Row+__________v4,Header_Row)</definedName>
    <definedName name="__________v2">IF(__________v8,Header_Row+__________v4,Header_Row)</definedName>
    <definedName name="__________v4">#N/A</definedName>
    <definedName name="__________v5">#N/A</definedName>
    <definedName name="__________v6">#N/A</definedName>
    <definedName name="__________v7" localSheetId="4">Scheduled_Payment+Extra_Payment</definedName>
    <definedName name="__________v7" localSheetId="8">Scheduled_Payment+Extra_Payment</definedName>
    <definedName name="__________v7" localSheetId="2">Scheduled_Payment+Extra_Payment</definedName>
    <definedName name="__________v7">Scheduled_Payment+Extra_Payment</definedName>
    <definedName name="__________v8">#N/A</definedName>
    <definedName name="__________w1" localSheetId="8">IF([0]!__________w7,[0]!Header_Row+[0]!__________w3,[0]!Header_Row)</definedName>
    <definedName name="__________w1" localSheetId="2">IF(__________w7,Header_Row+__________w3,Header_Row)</definedName>
    <definedName name="__________w1">IF(__________w7,Header_Row+__________w3,Header_Row)</definedName>
    <definedName name="__________w2" localSheetId="8">IF([0]!__________w7,[0]!Header_Row+[0]!__________w3,[0]!Header_Row)</definedName>
    <definedName name="__________w2" localSheetId="2">IF(__________w7,Header_Row+__________w3,Header_Row)</definedName>
    <definedName name="__________w2">IF(__________w7,Header_Row+__________w3,Header_Row)</definedName>
    <definedName name="__________w3">#N/A</definedName>
    <definedName name="__________w4">#N/A</definedName>
    <definedName name="__________w5">#N/A</definedName>
    <definedName name="__________w6" localSheetId="4">Scheduled_Payment+Extra_Payment</definedName>
    <definedName name="__________w6" localSheetId="8">Scheduled_Payment+Extra_Payment</definedName>
    <definedName name="__________w6" localSheetId="2">Scheduled_Payment+Extra_Payment</definedName>
    <definedName name="__________w6">Scheduled_Payment+Extra_Payment</definedName>
    <definedName name="__________w7">#N/A</definedName>
    <definedName name="__________X1" localSheetId="8">IF([0]!__________X7,[0]!Header_Row+[0]!__________X3,[0]!Header_Row)</definedName>
    <definedName name="__________X1" localSheetId="2">IF(__________X7,Header_Row+__________X3,Header_Row)</definedName>
    <definedName name="__________X1">IF(__________X7,Header_Row+__________X3,Header_Row)</definedName>
    <definedName name="__________X2" localSheetId="8">IF([0]!__________X7,[0]!Header_Row+[0]!__________X3,[0]!Header_Row)</definedName>
    <definedName name="__________X2" localSheetId="2">IF(__________X7,Header_Row+__________X3,Header_Row)</definedName>
    <definedName name="__________X2">IF(__________X7,Header_Row+__________X3,Header_Row)</definedName>
    <definedName name="__________X3">#N/A</definedName>
    <definedName name="__________X4">#N/A</definedName>
    <definedName name="__________X5">#N/A</definedName>
    <definedName name="__________X6" localSheetId="4">Scheduled_Payment+Extra_Payment</definedName>
    <definedName name="__________X6" localSheetId="8">Scheduled_Payment+Extra_Payment</definedName>
    <definedName name="__________X6" localSheetId="2">Scheduled_Payment+Extra_Payment</definedName>
    <definedName name="__________X6">Scheduled_Payment+Extra_Payment</definedName>
    <definedName name="__________X7">#N/A</definedName>
    <definedName name="__________y1" localSheetId="8">IF([0]!____________y7,[0]!Header_Row+[0]!____________y3,[0]!Header_Row)</definedName>
    <definedName name="__________y1" localSheetId="2">IF(____________y7,Header_Row+____________y3,Header_Row)</definedName>
    <definedName name="__________y1">IF(____________y7,Header_Row+____________y3,Header_Row)</definedName>
    <definedName name="__________y2" localSheetId="8">IF([0]!__________y7,[0]!Header_Row+[0]!__________y3,[0]!Header_Row)</definedName>
    <definedName name="__________y2" localSheetId="2">IF(__________y7,Header_Row+__________y3,Header_Row)</definedName>
    <definedName name="__________y2">IF(__________y7,Header_Row+__________y3,Header_Row)</definedName>
    <definedName name="__________y3">#N/A</definedName>
    <definedName name="__________y4">#N/A</definedName>
    <definedName name="__________y5">#N/A</definedName>
    <definedName name="__________y6" localSheetId="4">Scheduled_Payment+Extra_Payment</definedName>
    <definedName name="__________y6" localSheetId="8">Scheduled_Payment+Extra_Payment</definedName>
    <definedName name="__________y6" localSheetId="2">Scheduled_Payment+Extra_Payment</definedName>
    <definedName name="__________y6">Scheduled_Payment+Extra_Payment</definedName>
    <definedName name="__________y7">#N/A</definedName>
    <definedName name="__________z1" localSheetId="8">IF([0]!__________z7,[0]!Header_Row+[0]!__________z3,[0]!Header_Row)</definedName>
    <definedName name="__________z1" localSheetId="2">IF(__________z7,Header_Row+__________z3,Header_Row)</definedName>
    <definedName name="__________z1">IF(__________z7,Header_Row+__________z3,Header_Row)</definedName>
    <definedName name="__________z2" localSheetId="8">IF([0]!__________z7,[0]!Header_Row+[0]!__________z3,[0]!Header_Row)</definedName>
    <definedName name="__________z2" localSheetId="2">IF(__________z7,Header_Row+__________z3,Header_Row)</definedName>
    <definedName name="__________z2">IF(__________z7,Header_Row+__________z3,Header_Row)</definedName>
    <definedName name="__________z3">#N/A</definedName>
    <definedName name="__________z4">#N/A</definedName>
    <definedName name="__________z5">#N/A</definedName>
    <definedName name="__________z6" localSheetId="4">Scheduled_Payment+Extra_Payment</definedName>
    <definedName name="__________z6" localSheetId="8">Scheduled_Payment+Extra_Payment</definedName>
    <definedName name="__________z6" localSheetId="2">Scheduled_Payment+Extra_Payment</definedName>
    <definedName name="__________z6">Scheduled_Payment+Extra_Payment</definedName>
    <definedName name="__________z7">#N/A</definedName>
    <definedName name="_________A2" localSheetId="2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AFC1" localSheetId="8">#REF!</definedName>
    <definedName name="_________AFC1">#REF!</definedName>
    <definedName name="_________AFC3" localSheetId="8">#REF!</definedName>
    <definedName name="_________AFC3">#REF!</definedName>
    <definedName name="_________AFC5" localSheetId="8">#REF!</definedName>
    <definedName name="_________AFC5">#REF!</definedName>
    <definedName name="_________APU221" localSheetId="8">#REF!</definedName>
    <definedName name="_________APU221">#REF!</definedName>
    <definedName name="_________APU465" localSheetId="8">#REF!</definedName>
    <definedName name="_________APU465">#REF!</definedName>
    <definedName name="_________BGC1" localSheetId="8">#REF!</definedName>
    <definedName name="_________BGC1">#REF!</definedName>
    <definedName name="_________BGC3" localSheetId="8">#REF!</definedName>
    <definedName name="_________BGC3">#REF!</definedName>
    <definedName name="_________BGC5" localSheetId="8">#REF!</definedName>
    <definedName name="_________BGC5">#REF!</definedName>
    <definedName name="_________CAC1" localSheetId="8">#REF!</definedName>
    <definedName name="_________CAC1">#REF!</definedName>
    <definedName name="_________CAC3" localSheetId="8">#REF!</definedName>
    <definedName name="_________CAC3">#REF!</definedName>
    <definedName name="_________CAC5" localSheetId="8">#REF!</definedName>
    <definedName name="_________CAC5">#REF!</definedName>
    <definedName name="_________EST6" localSheetId="8">#REF!</definedName>
    <definedName name="_________EST6">#REF!</definedName>
    <definedName name="_________i1" localSheetId="8">#REF!</definedName>
    <definedName name="_________i1">#REF!</definedName>
    <definedName name="_________IPC2002" localSheetId="8">#REF!</definedName>
    <definedName name="_________IPC2002">#REF!</definedName>
    <definedName name="_________key2" hidden="1">#REF!</definedName>
    <definedName name="_________Lo1">#REF!</definedName>
    <definedName name="_________MA2">#REF!</definedName>
    <definedName name="_________med20">#REF!</definedName>
    <definedName name="_________oa55">#REF!</definedName>
    <definedName name="_________PJ50">#REF!</definedName>
    <definedName name="_________pj51">#REF!</definedName>
    <definedName name="_________Rc">#REF!</definedName>
    <definedName name="_________SBC1" localSheetId="8">#REF!</definedName>
    <definedName name="_________SBC1">#REF!</definedName>
    <definedName name="_________SBC3" localSheetId="8">#REF!</definedName>
    <definedName name="_________SBC3">#REF!</definedName>
    <definedName name="_________SBC5" localSheetId="8">#REF!</definedName>
    <definedName name="_________SBC5">#REF!</definedName>
    <definedName name="_________tg4">#REF!</definedName>
    <definedName name="_________ug1">#REF!</definedName>
    <definedName name="________A1" localSheetId="8">IF('ENSAYOS OBRA'!Values_Entered,[0]!Header_Row+'ENSAYOS OBRA'!Number_of_Payments,[0]!Header_Row)</definedName>
    <definedName name="________a1" localSheetId="0" hidden="1">{"TAB1",#N/A,TRUE,"GENERAL";"TAB2",#N/A,TRUE,"GENERAL";"TAB3",#N/A,TRUE,"GENERAL";"TAB4",#N/A,TRUE,"GENERAL";"TAB5",#N/A,TRUE,"GENERAL"}</definedName>
    <definedName name="________A1" localSheetId="2">IF(PRESUPUESTO!Values_Entered,Header_Row+PRESUPUESTO!Number_of_Payments,Header_Row)</definedName>
    <definedName name="________A1">IF(Values_Entered,Header_Row+Number_of_Payments,Header_Row)</definedName>
    <definedName name="________A17000" localSheetId="8">#REF!</definedName>
    <definedName name="________A17000" localSheetId="2">#REF!</definedName>
    <definedName name="________A17000">#REF!</definedName>
    <definedName name="________A20000" localSheetId="8">#REF!</definedName>
    <definedName name="________A20000">#REF!</definedName>
    <definedName name="________A30000" localSheetId="8">#REF!</definedName>
    <definedName name="________A30000">#REF!</definedName>
    <definedName name="________AFC1" localSheetId="8">#REF!</definedName>
    <definedName name="________AFC1">#REF!</definedName>
    <definedName name="________AFC3" localSheetId="8">#REF!</definedName>
    <definedName name="________AFC3">#REF!</definedName>
    <definedName name="________AFC5" localSheetId="8">#REF!</definedName>
    <definedName name="________AFC5">#REF!</definedName>
    <definedName name="________APU221" localSheetId="8">#REF!</definedName>
    <definedName name="________APU221">#REF!</definedName>
    <definedName name="________APU465" localSheetId="8">#REF!</definedName>
    <definedName name="________APU465">#REF!</definedName>
    <definedName name="________BGC1" localSheetId="8">#REF!</definedName>
    <definedName name="________BGC1">#REF!</definedName>
    <definedName name="________BGC3" localSheetId="8">#REF!</definedName>
    <definedName name="________BGC3">#REF!</definedName>
    <definedName name="________BGC5" localSheetId="8">#REF!</definedName>
    <definedName name="________BGC5">#REF!</definedName>
    <definedName name="________CAC1" localSheetId="8">#REF!</definedName>
    <definedName name="________CAC1">#REF!</definedName>
    <definedName name="________CAC3" localSheetId="8">#REF!</definedName>
    <definedName name="________CAC3">#REF!</definedName>
    <definedName name="________CAC5" localSheetId="8">#REF!</definedName>
    <definedName name="________CAC5">#REF!</definedName>
    <definedName name="________EST1" localSheetId="8">#REF!</definedName>
    <definedName name="________EST1">#REF!</definedName>
    <definedName name="________EST10" localSheetId="8">#REF!</definedName>
    <definedName name="________EST10">#REF!</definedName>
    <definedName name="________EST11" localSheetId="8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Lo1">#REF!</definedName>
    <definedName name="________MA2">#REF!</definedName>
    <definedName name="________med20">#REF!</definedName>
    <definedName name="________oa55">#REF!</definedName>
    <definedName name="________PJ50">#REF!</definedName>
    <definedName name="________pj51">#REF!</definedName>
    <definedName name="________r" localSheetId="8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8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8">#REF!</definedName>
    <definedName name="________SBC1">#REF!</definedName>
    <definedName name="________SBC3" localSheetId="8">#REF!</definedName>
    <definedName name="________SBC3">#REF!</definedName>
    <definedName name="________SBC5" localSheetId="8">#REF!</definedName>
    <definedName name="________SBC5">#REF!</definedName>
    <definedName name="________tg4">#REF!</definedName>
    <definedName name="________ug1">#REF!</definedName>
    <definedName name="________v1" localSheetId="8">IF([0]!________v8,[0]!Header_Row+[0]!________v4,[0]!Header_Row)</definedName>
    <definedName name="________v1" localSheetId="2">IF(________v8,Header_Row+________v4,Header_Row)</definedName>
    <definedName name="________v1">IF(________v8,Header_Row+________v4,Header_Row)</definedName>
    <definedName name="________v2" localSheetId="8">IF([0]!________v8,[0]!Header_Row+[0]!________v4,[0]!Header_Row)</definedName>
    <definedName name="________v2" localSheetId="0" hidden="1">{"via1",#N/A,TRUE,"general";"via2",#N/A,TRUE,"general";"via3",#N/A,TRUE,"general"}</definedName>
    <definedName name="________v2" localSheetId="2">IF(________v8,Header_Row+________v4,Header_Row)</definedName>
    <definedName name="________v2">IF(________v8,Header_Row+________v4,Header_Row)</definedName>
    <definedName name="________v4" localSheetId="0" hidden="1">{"TAB1",#N/A,TRUE,"GENERAL";"TAB2",#N/A,TRUE,"GENERAL";"TAB3",#N/A,TRUE,"GENERAL";"TAB4",#N/A,TRUE,"GENERAL";"TAB5",#N/A,TRUE,"GENERAL"}</definedName>
    <definedName name="________v4">#N/A</definedName>
    <definedName name="________v5" localSheetId="0" hidden="1">{"TAB1",#N/A,TRUE,"GENERAL";"TAB2",#N/A,TRUE,"GENERAL";"TAB3",#N/A,TRUE,"GENERAL";"TAB4",#N/A,TRUE,"GENERAL";"TAB5",#N/A,TRUE,"GENERAL"}</definedName>
    <definedName name="________v5">#N/A</definedName>
    <definedName name="________v6" localSheetId="0" hidden="1">{"TAB1",#N/A,TRUE,"GENERAL";"TAB2",#N/A,TRUE,"GENERAL";"TAB3",#N/A,TRUE,"GENERAL";"TAB4",#N/A,TRUE,"GENERAL";"TAB5",#N/A,TRUE,"GENERAL"}</definedName>
    <definedName name="________v6">#N/A</definedName>
    <definedName name="________v7" localSheetId="4">Scheduled_Payment+Extra_Payment</definedName>
    <definedName name="________v7" localSheetId="8">Scheduled_Payment+Extra_Payment</definedName>
    <definedName name="________v7" localSheetId="0" hidden="1">{"via1",#N/A,TRUE,"general";"via2",#N/A,TRUE,"general";"via3",#N/A,TRUE,"general"}</definedName>
    <definedName name="________v7" localSheetId="2">Scheduled_Payment+Extra_Payment</definedName>
    <definedName name="________v7">Scheduled_Payment+Extra_Payment</definedName>
    <definedName name="________v8" localSheetId="0" hidden="1">{"TAB1",#N/A,TRUE,"GENERAL";"TAB2",#N/A,TRUE,"GENERAL";"TAB3",#N/A,TRUE,"GENERAL";"TAB4",#N/A,TRUE,"GENERAL";"TAB5",#N/A,TRUE,"GENERAL"}</definedName>
    <definedName name="________v8">#N/A</definedName>
    <definedName name="________w1" localSheetId="8">IF([0]!________w7,[0]!Header_Row+[0]!________w3,[0]!Header_Row)</definedName>
    <definedName name="________w1" localSheetId="2">IF(________w7,Header_Row+________w3,Header_Row)</definedName>
    <definedName name="________w1">IF(________w7,Header_Row+________w3,Header_Row)</definedName>
    <definedName name="________w2" localSheetId="8">IF([0]!________w7,[0]!Header_Row+[0]!________w3,[0]!Header_Row)</definedName>
    <definedName name="________w2" localSheetId="2">IF(________w7,Header_Row+________w3,Header_Row)</definedName>
    <definedName name="________w2">IF(________w7,Header_Row+________w3,Header_Row)</definedName>
    <definedName name="________w3">#N/A</definedName>
    <definedName name="________w4">#N/A</definedName>
    <definedName name="________w5">#N/A</definedName>
    <definedName name="________w6" localSheetId="4">Scheduled_Payment+Extra_Payment</definedName>
    <definedName name="________w6" localSheetId="8">Scheduled_Payment+Extra_Payment</definedName>
    <definedName name="________w6" localSheetId="2">Scheduled_Payment+Extra_Payment</definedName>
    <definedName name="________w6">Scheduled_Payment+Extra_Payment</definedName>
    <definedName name="________w7">#N/A</definedName>
    <definedName name="________X1" localSheetId="8">IF([0]!________X7,[0]!Header_Row+[0]!________X3,[0]!Header_Row)</definedName>
    <definedName name="________x1" localSheetId="0" hidden="1">{"TAB1",#N/A,TRUE,"GENERAL";"TAB2",#N/A,TRUE,"GENERAL";"TAB3",#N/A,TRUE,"GENERAL";"TAB4",#N/A,TRUE,"GENERAL";"TAB5",#N/A,TRUE,"GENERAL"}</definedName>
    <definedName name="________X1" localSheetId="2">IF(________X7,Header_Row+________X3,Header_Row)</definedName>
    <definedName name="________X1">IF(________X7,Header_Row+________X3,Header_Row)</definedName>
    <definedName name="________X2" localSheetId="8">IF([0]!________X7,[0]!Header_Row+[0]!________X3,[0]!Header_Row)</definedName>
    <definedName name="________x2" localSheetId="0" hidden="1">{"via1",#N/A,TRUE,"general";"via2",#N/A,TRUE,"general";"via3",#N/A,TRUE,"general"}</definedName>
    <definedName name="________X2" localSheetId="2">IF(________X7,Header_Row+________X3,Header_Row)</definedName>
    <definedName name="________X2">IF(________X7,Header_Row+________X3,Header_Row)</definedName>
    <definedName name="________x3" localSheetId="0" hidden="1">{"via1",#N/A,TRUE,"general";"via2",#N/A,TRUE,"general";"via3",#N/A,TRUE,"general"}</definedName>
    <definedName name="________X3">#N/A</definedName>
    <definedName name="________x4" localSheetId="0" hidden="1">{"via1",#N/A,TRUE,"general";"via2",#N/A,TRUE,"general";"via3",#N/A,TRUE,"general"}</definedName>
    <definedName name="________X4">#N/A</definedName>
    <definedName name="________x5" localSheetId="0" hidden="1">{"TAB1",#N/A,TRUE,"GENERAL";"TAB2",#N/A,TRUE,"GENERAL";"TAB3",#N/A,TRUE,"GENERAL";"TAB4",#N/A,TRUE,"GENERAL";"TAB5",#N/A,TRUE,"GENERAL"}</definedName>
    <definedName name="________X5">#N/A</definedName>
    <definedName name="________X6" localSheetId="4">Scheduled_Payment+Extra_Payment</definedName>
    <definedName name="________X6" localSheetId="8">Scheduled_Payment+Extra_Payment</definedName>
    <definedName name="________x6" localSheetId="0" hidden="1">{"TAB1",#N/A,TRUE,"GENERAL";"TAB2",#N/A,TRUE,"GENERAL";"TAB3",#N/A,TRUE,"GENERAL";"TAB4",#N/A,TRUE,"GENERAL";"TAB5",#N/A,TRUE,"GENERAL"}</definedName>
    <definedName name="________X6" localSheetId="2">Scheduled_Payment+Extra_Payment</definedName>
    <definedName name="________X6">Scheduled_Payment+Extra_Payment</definedName>
    <definedName name="________x7" localSheetId="0" hidden="1">{"TAB1",#N/A,TRUE,"GENERAL";"TAB2",#N/A,TRUE,"GENERAL";"TAB3",#N/A,TRUE,"GENERAL";"TAB4",#N/A,TRUE,"GENERAL";"TAB5",#N/A,TRUE,"GENERAL"}</definedName>
    <definedName name="________X7">#N/A</definedName>
    <definedName name="________y1" localSheetId="8">IF([0]!__________y7,[0]!Header_Row+[0]!__________y3,[0]!Header_Row)</definedName>
    <definedName name="________y1" localSheetId="2">IF(__________y7,Header_Row+__________y3,Header_Row)</definedName>
    <definedName name="________y1">IF(__________y7,Header_Row+__________y3,Header_Row)</definedName>
    <definedName name="________y2" localSheetId="8">IF([0]!________y7,[0]!Header_Row+[0]!________y3,[0]!Header_Row)</definedName>
    <definedName name="________y2" localSheetId="0" hidden="1">{"TAB1",#N/A,TRUE,"GENERAL";"TAB2",#N/A,TRUE,"GENERAL";"TAB3",#N/A,TRUE,"GENERAL";"TAB4",#N/A,TRUE,"GENERAL";"TAB5",#N/A,TRUE,"GENERAL"}</definedName>
    <definedName name="________y2" localSheetId="2">IF(________y7,Header_Row+________y3,Header_Row)</definedName>
    <definedName name="________y2">IF(________y7,Header_Row+________y3,Header_Row)</definedName>
    <definedName name="________y3" localSheetId="0" hidden="1">{"via1",#N/A,TRUE,"general";"via2",#N/A,TRUE,"general";"via3",#N/A,TRUE,"general"}</definedName>
    <definedName name="________y3">#N/A</definedName>
    <definedName name="________y4" localSheetId="0" hidden="1">{"via1",#N/A,TRUE,"general";"via2",#N/A,TRUE,"general";"via3",#N/A,TRUE,"general"}</definedName>
    <definedName name="________y4">#N/A</definedName>
    <definedName name="________y5" localSheetId="0" hidden="1">{"TAB1",#N/A,TRUE,"GENERAL";"TAB2",#N/A,TRUE,"GENERAL";"TAB3",#N/A,TRUE,"GENERAL";"TAB4",#N/A,TRUE,"GENERAL";"TAB5",#N/A,TRUE,"GENERAL"}</definedName>
    <definedName name="________y5">#N/A</definedName>
    <definedName name="________y6" localSheetId="4">Scheduled_Payment+Extra_Payment</definedName>
    <definedName name="________y6" localSheetId="8">Scheduled_Payment+Extra_Payment</definedName>
    <definedName name="________y6" localSheetId="0" hidden="1">{"via1",#N/A,TRUE,"general";"via2",#N/A,TRUE,"general";"via3",#N/A,TRUE,"general"}</definedName>
    <definedName name="________y6" localSheetId="2">Scheduled_Payment+Extra_Payment</definedName>
    <definedName name="________y6">Scheduled_Payment+Extra_Payment</definedName>
    <definedName name="________y7" localSheetId="0" hidden="1">{"via1",#N/A,TRUE,"general";"via2",#N/A,TRUE,"general";"via3",#N/A,TRUE,"general"}</definedName>
    <definedName name="________y7">#N/A</definedName>
    <definedName name="________z1" localSheetId="8">IF([0]!________z7,[0]!Header_Row+[0]!________z3,[0]!Header_Row)</definedName>
    <definedName name="________z1" localSheetId="0" hidden="1">{"TAB1",#N/A,TRUE,"GENERAL";"TAB2",#N/A,TRUE,"GENERAL";"TAB3",#N/A,TRUE,"GENERAL";"TAB4",#N/A,TRUE,"GENERAL";"TAB5",#N/A,TRUE,"GENERAL"}</definedName>
    <definedName name="________z1" localSheetId="2">IF(________z7,Header_Row+________z3,Header_Row)</definedName>
    <definedName name="________z1">IF(________z7,Header_Row+________z3,Header_Row)</definedName>
    <definedName name="________z2" localSheetId="8">IF([0]!________z7,[0]!Header_Row+[0]!________z3,[0]!Header_Row)</definedName>
    <definedName name="________z2" localSheetId="0" hidden="1">{"via1",#N/A,TRUE,"general";"via2",#N/A,TRUE,"general";"via3",#N/A,TRUE,"general"}</definedName>
    <definedName name="________z2" localSheetId="2">IF(________z7,Header_Row+________z3,Header_Row)</definedName>
    <definedName name="________z2">IF(________z7,Header_Row+________z3,Header_Row)</definedName>
    <definedName name="________z3">#N/A</definedName>
    <definedName name="________z4" localSheetId="0" hidden="1">{"TAB1",#N/A,TRUE,"GENERAL";"TAB2",#N/A,TRUE,"GENERAL";"TAB3",#N/A,TRUE,"GENERAL";"TAB4",#N/A,TRUE,"GENERAL";"TAB5",#N/A,TRUE,"GENERAL"}</definedName>
    <definedName name="________z4">#N/A</definedName>
    <definedName name="________z5" localSheetId="0" hidden="1">{"via1",#N/A,TRUE,"general";"via2",#N/A,TRUE,"general";"via3",#N/A,TRUE,"general"}</definedName>
    <definedName name="________z5">#N/A</definedName>
    <definedName name="________z6" localSheetId="4">Scheduled_Payment+Extra_Payment</definedName>
    <definedName name="________z6" localSheetId="8">Scheduled_Payment+Extra_Payment</definedName>
    <definedName name="________z6" localSheetId="0" hidden="1">{"TAB1",#N/A,TRUE,"GENERAL";"TAB2",#N/A,TRUE,"GENERAL";"TAB3",#N/A,TRUE,"GENERAL";"TAB4",#N/A,TRUE,"GENERAL";"TAB5",#N/A,TRUE,"GENERAL"}</definedName>
    <definedName name="________z6" localSheetId="2">Scheduled_Payment+Extra_Payment</definedName>
    <definedName name="________z6">Scheduled_Payment+Extra_Payment</definedName>
    <definedName name="________z7">#N/A</definedName>
    <definedName name="_______a1" localSheetId="8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localSheetId="2" hidden="1">{#N/A,#N/A,FALSE,"Costos Productos 6A";#N/A,#N/A,FALSE,"Costo Unitario Total H-94-12"}</definedName>
    <definedName name="_______A2" hidden="1">{#N/A,#N/A,FALSE,"Costos Productos 6A";#N/A,#N/A,FALSE,"Costo Unitario Total H-94-12"}</definedName>
    <definedName name="_______a3" localSheetId="8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8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8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8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8">#REF!</definedName>
    <definedName name="_______AFC1">#REF!</definedName>
    <definedName name="_______AFC3" localSheetId="8">#REF!</definedName>
    <definedName name="_______AFC3">#REF!</definedName>
    <definedName name="_______AFC5" localSheetId="8">#REF!</definedName>
    <definedName name="_______AFC5">#REF!</definedName>
    <definedName name="_______APU221" localSheetId="8">#REF!</definedName>
    <definedName name="_______APU221">#REF!</definedName>
    <definedName name="_______APU465" localSheetId="8">#REF!</definedName>
    <definedName name="_______APU465">#REF!</definedName>
    <definedName name="_______b2" localSheetId="8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8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8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8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8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8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8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8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8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8">#REF!</definedName>
    <definedName name="_______BGC1">#REF!</definedName>
    <definedName name="_______BGC3" localSheetId="8">#REF!</definedName>
    <definedName name="_______BGC3">#REF!</definedName>
    <definedName name="_______BGC5" localSheetId="8">#REF!</definedName>
    <definedName name="_______BGC5">#REF!</definedName>
    <definedName name="_______CAC1" localSheetId="8">#REF!</definedName>
    <definedName name="_______CAC1">#REF!</definedName>
    <definedName name="_______CAC3" localSheetId="8">#REF!</definedName>
    <definedName name="_______CAC3">#REF!</definedName>
    <definedName name="_______CAC5" localSheetId="8">#REF!</definedName>
    <definedName name="_______CAC5">#REF!</definedName>
    <definedName name="_______EST1" localSheetId="8">#REF!</definedName>
    <definedName name="_______EST1">#REF!</definedName>
    <definedName name="_______EST10" localSheetId="8">#REF!</definedName>
    <definedName name="_______EST10">#REF!</definedName>
    <definedName name="_______EST11" localSheetId="8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8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8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8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8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8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8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8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8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8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8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8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8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8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8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8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8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8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8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8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8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8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8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8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8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8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8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8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8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8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8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o1">#REF!</definedName>
    <definedName name="_______m3" localSheetId="8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8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8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8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8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8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ed20">#REF!</definedName>
    <definedName name="_______n3" localSheetId="8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8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8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8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8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8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8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8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8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8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8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8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8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8">#REF!</definedName>
    <definedName name="_______PJ50">#REF!</definedName>
    <definedName name="_______pj51">#REF!</definedName>
    <definedName name="_______r" localSheetId="8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8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8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8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8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8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8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8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8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8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8">#REF!</definedName>
    <definedName name="_______SBC1">#REF!</definedName>
    <definedName name="_______SBC3" localSheetId="8">#REF!</definedName>
    <definedName name="_______SBC3">#REF!</definedName>
    <definedName name="_______SBC5" localSheetId="8">#REF!</definedName>
    <definedName name="_______SBC5">#REF!</definedName>
    <definedName name="_______t3" localSheetId="8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8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8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8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8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8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8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8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8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8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8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g4">#REF!</definedName>
    <definedName name="_______u4" localSheetId="8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8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8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8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8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g1">#REF!</definedName>
    <definedName name="_______ur7" localSheetId="8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8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8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8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8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8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8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8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8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8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8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8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8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8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8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8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8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8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8">IF([0]!________y7,[0]!Header_Row+[0]!________y3,[0]!Header_Row)</definedName>
    <definedName name="_______y1" localSheetId="2">IF(________y7,Header_Row+________y3,Header_Row)</definedName>
    <definedName name="_______y1">IF(________y7,Header_Row+________y3,Header_Row)</definedName>
    <definedName name="_______y2" localSheetId="8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8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8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8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8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8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8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8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8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8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8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8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8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8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8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8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8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8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8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8">#REF!</definedName>
    <definedName name="______AFC1">#REF!</definedName>
    <definedName name="______AFC3" localSheetId="8">#REF!</definedName>
    <definedName name="______AFC3">#REF!</definedName>
    <definedName name="______AFC5" localSheetId="8">#REF!</definedName>
    <definedName name="______AFC5">#REF!</definedName>
    <definedName name="______APU221" localSheetId="8">#REF!</definedName>
    <definedName name="______APU221">#REF!</definedName>
    <definedName name="______APU465" localSheetId="8">#REF!</definedName>
    <definedName name="______APU465">#REF!</definedName>
    <definedName name="______b2" localSheetId="8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8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8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8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8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8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8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8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8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8">#REF!</definedName>
    <definedName name="______BGC1">#REF!</definedName>
    <definedName name="______BGC3" localSheetId="8">#REF!</definedName>
    <definedName name="______BGC3">#REF!</definedName>
    <definedName name="______BGC5" localSheetId="8">#REF!</definedName>
    <definedName name="______BGC5">#REF!</definedName>
    <definedName name="______CAC1" localSheetId="8">#REF!</definedName>
    <definedName name="______CAC1">#REF!</definedName>
    <definedName name="______CAC3" localSheetId="8">#REF!</definedName>
    <definedName name="______CAC3">#REF!</definedName>
    <definedName name="______CAC5" localSheetId="8">#REF!</definedName>
    <definedName name="______CAC5">#REF!</definedName>
    <definedName name="______EST1" localSheetId="8">#REF!</definedName>
    <definedName name="______EST1">#REF!</definedName>
    <definedName name="______EST10" localSheetId="8">#REF!</definedName>
    <definedName name="______EST10">#REF!</definedName>
    <definedName name="______EST11" localSheetId="8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8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8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8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8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8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8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8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8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8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8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8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8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8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8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8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8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8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8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8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8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8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8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8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8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8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8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8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8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8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8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o1">#REF!</definedName>
    <definedName name="______m3" localSheetId="8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8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8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8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8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8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ed20">#REF!</definedName>
    <definedName name="______n3" localSheetId="8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8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8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8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8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8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8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8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8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8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8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8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8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8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8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8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8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8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8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8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8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8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8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8">#REF!</definedName>
    <definedName name="______SBC1">#REF!</definedName>
    <definedName name="______SBC3" localSheetId="8">#REF!</definedName>
    <definedName name="______SBC3">#REF!</definedName>
    <definedName name="______SBC5" localSheetId="8">#REF!</definedName>
    <definedName name="______SBC5">#REF!</definedName>
    <definedName name="______t3" localSheetId="8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8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8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8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8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8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8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8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8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8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8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g4">#REF!</definedName>
    <definedName name="______u4" localSheetId="8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8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8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8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8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g1">#REF!</definedName>
    <definedName name="______ur7" localSheetId="8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8">IF('ENSAYOS OBRA'!______v8,[0]!Header_Row+'ENSAYOS OBRA'!______v4,[0]!Header_Row)</definedName>
    <definedName name="______v1" localSheetId="2">IF(PRESUPUESTO!______v8,Header_Row+PRESUPUESTO!______v4,Header_Row)</definedName>
    <definedName name="______v1">IF(______v8,Header_Row+______v4,Header_Row)</definedName>
    <definedName name="______v2" localSheetId="8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8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8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8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8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8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8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8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8">IF([0]!______w7,[0]!Header_Row+[0]!______w3,[0]!Header_Row)</definedName>
    <definedName name="______w1" localSheetId="2">IF(______w7,Header_Row+______w3,Header_Row)</definedName>
    <definedName name="______w1">IF(______w7,Header_Row+______w3,Header_Row)</definedName>
    <definedName name="______w2" localSheetId="8">IF([0]!______w7,[0]!Header_Row+[0]!______w3,[0]!Header_Row)</definedName>
    <definedName name="______w2" localSheetId="2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 localSheetId="4">Scheduled_Payment+Extra_Payment</definedName>
    <definedName name="______w6" localSheetId="8">Scheduled_Payment+Extra_Payment</definedName>
    <definedName name="______w6" localSheetId="2">Scheduled_Payment+Extra_Payment</definedName>
    <definedName name="______w6">Scheduled_Payment+Extra_Payment</definedName>
    <definedName name="______w7">#N/A</definedName>
    <definedName name="______x1" localSheetId="8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8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8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8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8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8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8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8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8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8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8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8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8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8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8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8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8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8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8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8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8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8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8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8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" localSheetId="2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_A20000">#REF!</definedName>
    <definedName name="_____a3" localSheetId="8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8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8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8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8">#REF!</definedName>
    <definedName name="_____adi1">#REF!</definedName>
    <definedName name="_____adi2" localSheetId="8">#REF!</definedName>
    <definedName name="_____adi2">#REF!</definedName>
    <definedName name="_____AFC1" localSheetId="8">#REF!</definedName>
    <definedName name="_____AFC1">#REF!</definedName>
    <definedName name="_____AFC3" localSheetId="8">#REF!</definedName>
    <definedName name="_____AFC3">#REF!</definedName>
    <definedName name="_____AFC5" localSheetId="8">#REF!</definedName>
    <definedName name="_____AFC5">#REF!</definedName>
    <definedName name="_____ane7">#REF!</definedName>
    <definedName name="_____ane8">#REF!</definedName>
    <definedName name="_____APU221" localSheetId="8">#REF!</definedName>
    <definedName name="_____APU221">#REF!</definedName>
    <definedName name="_____APU465" localSheetId="8">#REF!</definedName>
    <definedName name="_____APU465">#REF!</definedName>
    <definedName name="_____Atp2">#REF!</definedName>
    <definedName name="_____b2" localSheetId="8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8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8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8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8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8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8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8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8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8">#REF!</definedName>
    <definedName name="_____BGC1">#REF!</definedName>
    <definedName name="_____BGC3" localSheetId="8">#REF!</definedName>
    <definedName name="_____BGC3">#REF!</definedName>
    <definedName name="_____BGC5" localSheetId="8">#REF!</definedName>
    <definedName name="_____BGC5">#REF!</definedName>
    <definedName name="_____CAC1" localSheetId="8">#REF!</definedName>
    <definedName name="_____CAC1">#REF!</definedName>
    <definedName name="_____CAC3" localSheetId="8">#REF!</definedName>
    <definedName name="_____CAC3">#REF!</definedName>
    <definedName name="_____CAC5" localSheetId="8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 localSheetId="8">#REF!</definedName>
    <definedName name="_____EST1">#REF!</definedName>
    <definedName name="_____EST10" localSheetId="8">#REF!</definedName>
    <definedName name="_____EST10">#REF!</definedName>
    <definedName name="_____EST11" localSheetId="8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8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8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8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8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8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8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8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8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8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8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8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8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8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8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8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8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8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8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8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8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8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8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localSheetId="8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8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8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8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8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8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8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8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o1">#REF!</definedName>
    <definedName name="_____m3" localSheetId="8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8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8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8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8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8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ed20">#REF!</definedName>
    <definedName name="_____n3" localSheetId="8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8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8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8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8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8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8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8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8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8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localSheetId="8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8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8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8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8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8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8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8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8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8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8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8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8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8">#REF!</definedName>
    <definedName name="_____SBC1">#REF!</definedName>
    <definedName name="_____SBC3" localSheetId="8">#REF!</definedName>
    <definedName name="_____SBC3">#REF!</definedName>
    <definedName name="_____SBC5" localSheetId="8">#REF!</definedName>
    <definedName name="_____SBC5">#REF!</definedName>
    <definedName name="_____t3" localSheetId="8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8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8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8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8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8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8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8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8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8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8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g4">#REF!</definedName>
    <definedName name="_____u4" localSheetId="8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8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8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8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8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g1">#REF!</definedName>
    <definedName name="_____ur7" localSheetId="8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8">IF('ENSAYOS OBRA'!_____v8,[0]!Header_Row+'ENSAYOS OBRA'!_____v4,[0]!Header_Row)</definedName>
    <definedName name="_____v1" localSheetId="2">IF(PRESUPUESTO!_____v8,Header_Row+PRESUPUESTO!_____v4,Header_Row)</definedName>
    <definedName name="_____v1">IF(_____v8,Header_Row+_____v4,Header_Row)</definedName>
    <definedName name="_____v2" localSheetId="8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8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8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8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8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8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8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8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 localSheetId="8">IF([0]!_____w7,[0]!Header_Row+[0]!_____w3,[0]!Header_Row)</definedName>
    <definedName name="_____w1" localSheetId="2">IF(_____w7,Header_Row+_____w3,Header_Row)</definedName>
    <definedName name="_____w1">IF(_____w7,Header_Row+_____w3,Header_Row)</definedName>
    <definedName name="_____w2" localSheetId="8">IF([0]!_____w7,[0]!Header_Row+[0]!_____w3,[0]!Header_Row)</definedName>
    <definedName name="_____w2" localSheetId="2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 localSheetId="4">Scheduled_Payment+Extra_Payment</definedName>
    <definedName name="_____w6" localSheetId="8">Scheduled_Payment+Extra_Payment</definedName>
    <definedName name="_____w6" localSheetId="2">Scheduled_Payment+Extra_Payment</definedName>
    <definedName name="_____w6">Scheduled_Payment+Extra_Payment</definedName>
    <definedName name="_____w7">#N/A</definedName>
    <definedName name="_____x1" localSheetId="8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8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8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8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8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8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8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8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8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8">IF('ENSAYOS OBRA'!______y7,[0]!Header_Row+'ENSAYOS OBRA'!______y3,[0]!Header_Row)</definedName>
    <definedName name="_____y1" localSheetId="2">IF(PRESUPUESTO!______y7,Header_Row+PRESUPUESTO!______y3,Header_Row)</definedName>
    <definedName name="_____y1">IF(______y7,Header_Row+______y3,Header_Row)</definedName>
    <definedName name="_____y2" localSheetId="8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8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8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8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8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8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8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8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8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8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8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8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8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8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8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" localSheetId="2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_A20000">#REF!</definedName>
    <definedName name="____a3" localSheetId="8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8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8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8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8">#REF!</definedName>
    <definedName name="____adi1">#REF!</definedName>
    <definedName name="____adi2" localSheetId="8">#REF!</definedName>
    <definedName name="____adi2">#REF!</definedName>
    <definedName name="____AFC1" localSheetId="8">#REF!</definedName>
    <definedName name="____AFC1">#REF!</definedName>
    <definedName name="____AFC3" localSheetId="8">#REF!</definedName>
    <definedName name="____AFC3">#REF!</definedName>
    <definedName name="____AFC5" localSheetId="8">#REF!</definedName>
    <definedName name="____AFC5">#REF!</definedName>
    <definedName name="____ane7">#REF!</definedName>
    <definedName name="____ane8">#REF!</definedName>
    <definedName name="____APU221" localSheetId="8">#REF!</definedName>
    <definedName name="____APU221">#REF!</definedName>
    <definedName name="____APU465" localSheetId="8">#REF!</definedName>
    <definedName name="____APU465">#REF!</definedName>
    <definedName name="____Atp2">#REF!</definedName>
    <definedName name="____b2" localSheetId="8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8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8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8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8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8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8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8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8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8">#REF!</definedName>
    <definedName name="____BGC1">#REF!</definedName>
    <definedName name="____BGC3" localSheetId="8">#REF!</definedName>
    <definedName name="____BGC3">#REF!</definedName>
    <definedName name="____BGC5" localSheetId="8">#REF!</definedName>
    <definedName name="____BGC5">#REF!</definedName>
    <definedName name="____CAC1" localSheetId="8">#REF!</definedName>
    <definedName name="____CAC1">#REF!</definedName>
    <definedName name="____CAC3" localSheetId="8">#REF!</definedName>
    <definedName name="____CAC3">#REF!</definedName>
    <definedName name="____CAC5" localSheetId="8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 localSheetId="8">#REF!</definedName>
    <definedName name="____EST1">#REF!</definedName>
    <definedName name="____EST10" localSheetId="8">#REF!</definedName>
    <definedName name="____EST10">#REF!</definedName>
    <definedName name="____EST11" localSheetId="8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8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8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8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8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8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8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8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8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8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8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8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8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8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8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8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8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8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8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8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8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8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8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localSheetId="8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8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8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8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8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8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8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localSheetId="8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Lo1">#REF!</definedName>
    <definedName name="____m3" localSheetId="8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8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8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8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8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8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ed20">#REF!</definedName>
    <definedName name="____n3" localSheetId="8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8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8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8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8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8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8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8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8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8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localSheetId="8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8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8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8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8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8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8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8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8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8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8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8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8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8">#REF!</definedName>
    <definedName name="____SBC1">#REF!</definedName>
    <definedName name="____SBC3" localSheetId="8">#REF!</definedName>
    <definedName name="____SBC3">#REF!</definedName>
    <definedName name="____SBC5" localSheetId="8">#REF!</definedName>
    <definedName name="____SBC5">#REF!</definedName>
    <definedName name="____t3" localSheetId="8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8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8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8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8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8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8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8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8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8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8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g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8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8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8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8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8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g1">#REF!</definedName>
    <definedName name="____ur7" localSheetId="8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8">IF('ENSAYOS OBRA'!____v8,[0]!Header_Row+'ENSAYOS OBRA'!____v4,[0]!Header_Row)</definedName>
    <definedName name="____v1" localSheetId="2">IF(PRESUPUESTO!____v8,Header_Row+PRESUPUESTO!____v4,Header_Row)</definedName>
    <definedName name="____v1">IF(____v8,Header_Row+____v4,Header_Row)</definedName>
    <definedName name="____v2" localSheetId="8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8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8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8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8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8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8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8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 localSheetId="8">IF([0]!____w7,[0]!Header_Row+[0]!____w3,[0]!Header_Row)</definedName>
    <definedName name="____w1" localSheetId="2">IF(____w7,Header_Row+____w3,Header_Row)</definedName>
    <definedName name="____w1">IF(____w7,Header_Row+____w3,Header_Row)</definedName>
    <definedName name="____w2" localSheetId="8">IF([0]!____w7,[0]!Header_Row+[0]!____w3,[0]!Header_Row)</definedName>
    <definedName name="____w2" localSheetId="2">IF(____w7,Header_Row+____w3,Header_Row)</definedName>
    <definedName name="____w2">IF(____w7,Header_Row+____w3,Header_Row)</definedName>
    <definedName name="____w3">#N/A</definedName>
    <definedName name="____w4">#N/A</definedName>
    <definedName name="____w5">#N/A</definedName>
    <definedName name="____w6" localSheetId="4">Scheduled_Payment+Extra_Payment</definedName>
    <definedName name="____w6" localSheetId="8">Scheduled_Payment+Extra_Payment</definedName>
    <definedName name="____w6" localSheetId="2">Scheduled_Payment+Extra_Payment</definedName>
    <definedName name="____w6">Scheduled_Payment+Extra_Payment</definedName>
    <definedName name="____w7">#N/A</definedName>
    <definedName name="____x1" localSheetId="8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8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8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8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8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8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8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8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8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8">IF('ENSAYOS OBRA'!____y7,[0]!Header_Row+'ENSAYOS OBRA'!____y3,[0]!Header_Row)</definedName>
    <definedName name="____y1" localSheetId="2">IF(PRESUPUESTO!____y7,Header_Row+PRESUPUESTO!____y3,Header_Row)</definedName>
    <definedName name="____y1">IF(____y7,Header_Row+____y3,Header_Row)</definedName>
    <definedName name="____y2" localSheetId="8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8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8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8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8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8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8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8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8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8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8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8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8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8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8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" localSheetId="2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A20000">#REF!</definedName>
    <definedName name="___a3" localSheetId="8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8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8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8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8">#REF!</definedName>
    <definedName name="___adi1">#REF!</definedName>
    <definedName name="___adi2" localSheetId="8">#REF!</definedName>
    <definedName name="___adi2">#REF!</definedName>
    <definedName name="___AFC1" localSheetId="8">#REF!</definedName>
    <definedName name="___AFC1">#REF!</definedName>
    <definedName name="___AFC3" localSheetId="8">#REF!</definedName>
    <definedName name="___AFC3">#REF!</definedName>
    <definedName name="___AFC5" localSheetId="8">#REF!</definedName>
    <definedName name="___AFC5">#REF!</definedName>
    <definedName name="___ane7">#REF!</definedName>
    <definedName name="___ane8">#REF!</definedName>
    <definedName name="___APU221" localSheetId="8">#REF!</definedName>
    <definedName name="___APU221">#REF!</definedName>
    <definedName name="___APU465" localSheetId="8">#REF!</definedName>
    <definedName name="___APU465">#REF!</definedName>
    <definedName name="___Atp2">#REF!</definedName>
    <definedName name="___b2" localSheetId="8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8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8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8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8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8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8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8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8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8">#REF!</definedName>
    <definedName name="___BGC1">#REF!</definedName>
    <definedName name="___BGC3" localSheetId="8">#REF!</definedName>
    <definedName name="___BGC3">#REF!</definedName>
    <definedName name="___BGC5" localSheetId="8">#REF!</definedName>
    <definedName name="___BGC5">#REF!</definedName>
    <definedName name="___CAC1" localSheetId="8">#REF!</definedName>
    <definedName name="___CAC1">#REF!</definedName>
    <definedName name="___CAC3" localSheetId="8">#REF!</definedName>
    <definedName name="___CAC3">#REF!</definedName>
    <definedName name="___CAC5" localSheetId="8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 localSheetId="8">#REF!</definedName>
    <definedName name="___EST1">#REF!</definedName>
    <definedName name="___EST10" localSheetId="8">#REF!</definedName>
    <definedName name="___EST10">#REF!</definedName>
    <definedName name="___EST11" localSheetId="8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8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8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8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8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8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8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8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8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8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8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8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8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8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8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8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8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8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8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8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8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8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8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localSheetId="8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8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8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8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8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8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8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8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Lo1">#REF!</definedName>
    <definedName name="___m3" localSheetId="8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8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8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8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8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8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ed20">#REF!</definedName>
    <definedName name="___n3" localSheetId="8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8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8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8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8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8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8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8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8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8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p6" localSheetId="8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8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8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8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8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8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8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8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8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8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8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8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8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8">#REF!</definedName>
    <definedName name="___SBC1">#REF!</definedName>
    <definedName name="___SBC3" localSheetId="8">#REF!</definedName>
    <definedName name="___SBC3">#REF!</definedName>
    <definedName name="___SBC5" localSheetId="8">#REF!</definedName>
    <definedName name="___SBC5">#REF!</definedName>
    <definedName name="___t3" localSheetId="8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8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8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8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8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8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8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8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8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8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8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g4">#REF!</definedName>
    <definedName name="___TLL3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">#REF!</definedName>
    <definedName name="___u4" localSheetId="8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8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8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8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8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1">#REF!</definedName>
    <definedName name="___ur7" localSheetId="8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8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8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8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8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8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8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8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8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4">Scheduled_Payment+Extra_Payment</definedName>
    <definedName name="___w6" localSheetId="8">Scheduled_Payment+Extra_Payment</definedName>
    <definedName name="___w6" localSheetId="2">Scheduled_Payment+Extra_Payment</definedName>
    <definedName name="___w6">Scheduled_Payment+Extra_Payment</definedName>
    <definedName name="___w7">#N/A</definedName>
    <definedName name="___x1" localSheetId="8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8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8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8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8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8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8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8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8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nm._FilterDatabase">#REF!</definedName>
    <definedName name="___xlnm.Print_Area">"#N/A"</definedName>
    <definedName name="___xz2">#REF!</definedName>
    <definedName name="___y1">#N/A</definedName>
    <definedName name="___y2" localSheetId="8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8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8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8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8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8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8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8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8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8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8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8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8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8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 hidden="1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 hidden="1">#REF!</definedName>
    <definedName name="__123Graph_XPROFILE" hidden="1">#REF!</definedName>
    <definedName name="__a1" localSheetId="8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" localSheetId="2" hidden="1">{#N/A,#N/A,FALSE,"Costos Productos 6A";#N/A,#N/A,FALSE,"Costo Unitario Total H-94-12"}</definedName>
    <definedName name="__A2" hidden="1">{#N/A,#N/A,FALSE,"Costos Productos 6A";#N/A,#N/A,FALSE,"Costo Unitario Total H-94-12"}</definedName>
    <definedName name="__A20000">#REF!</definedName>
    <definedName name="__a3" localSheetId="8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8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8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8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2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2" hidden="1">{#N/A,#N/A,TRUE,"1842CWN0"}</definedName>
    <definedName name="__ABC1" hidden="1">{#N/A,#N/A,TRUE,"1842CWN0"}</definedName>
    <definedName name="__abc2" localSheetId="2" hidden="1">{#N/A,#N/A,TRUE,"1842CWN0"}</definedName>
    <definedName name="__abc2" hidden="1">{#N/A,#N/A,TRUE,"1842CWN0"}</definedName>
    <definedName name="__adi1" localSheetId="8">#REF!</definedName>
    <definedName name="__adi1">#REF!</definedName>
    <definedName name="__adi2" localSheetId="8">#REF!</definedName>
    <definedName name="__adi2">#REF!</definedName>
    <definedName name="__ADM2">#REF!</definedName>
    <definedName name="__AFC1" localSheetId="8">#REF!</definedName>
    <definedName name="__AFC1">#REF!</definedName>
    <definedName name="__AFC3" localSheetId="8">#REF!</definedName>
    <definedName name="__AFC3">#REF!</definedName>
    <definedName name="__AFC5" localSheetId="8">#REF!</definedName>
    <definedName name="__AFC5">#REF!</definedName>
    <definedName name="__AIU1">#REF!</definedName>
    <definedName name="__AIU2">#REF!</definedName>
    <definedName name="__ane7">#REF!</definedName>
    <definedName name="__ane8">#REF!</definedName>
    <definedName name="__APU221" localSheetId="8">#REF!</definedName>
    <definedName name="__APU221">#REF!</definedName>
    <definedName name="__APU465" localSheetId="8">#REF!</definedName>
    <definedName name="__APU465">#REF!</definedName>
    <definedName name="__Atp2">#REF!</definedName>
    <definedName name="__b2" localSheetId="8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8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8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8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8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8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8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8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8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8">#REF!</definedName>
    <definedName name="__BGC1">#REF!</definedName>
    <definedName name="__BGC3" localSheetId="8">#REF!</definedName>
    <definedName name="__BGC3">#REF!</definedName>
    <definedName name="__BGC5" localSheetId="8">#REF!</definedName>
    <definedName name="__BGC5">#REF!</definedName>
    <definedName name="__CAC1" localSheetId="8">#REF!</definedName>
    <definedName name="__CAC1">#REF!</definedName>
    <definedName name="__CAC3" localSheetId="8">#REF!</definedName>
    <definedName name="__CAC3">#REF!</definedName>
    <definedName name="__CAC5" localSheetId="8">#REF!</definedName>
    <definedName name="__CAC5">#REF!</definedName>
    <definedName name="__CAN28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 localSheetId="8">#REF!</definedName>
    <definedName name="__EST1">#REF!</definedName>
    <definedName name="__EST10" localSheetId="8">#REF!</definedName>
    <definedName name="__EST10">#REF!</definedName>
    <definedName name="__EST11" localSheetId="8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8">'ENSAYOS OBRA'!err</definedName>
    <definedName name="__F" localSheetId="2">PRESUPUESTO!err</definedName>
    <definedName name="__F">err</definedName>
    <definedName name="__FS01" localSheetId="8">'ENSAYOS OBRA'!err</definedName>
    <definedName name="__FS01" localSheetId="2">PRESUPUESTO!err</definedName>
    <definedName name="__FS01">err</definedName>
    <definedName name="__G1">#N/A</definedName>
    <definedName name="__g2" localSheetId="8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8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8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8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8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8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8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8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8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8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8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8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8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8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8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localSheetId="2" hidden="1">{#N/A,#N/A,TRUE,"1842CWN0"}</definedName>
    <definedName name="__hhg1" hidden="1">{#N/A,#N/A,TRUE,"1842CWN0"}</definedName>
    <definedName name="__i1">#REF!</definedName>
    <definedName name="__i4" localSheetId="8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8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8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8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8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8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8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localSheetId="8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8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8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8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8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8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8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8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Lo1">#REF!</definedName>
    <definedName name="__m3" localSheetId="8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8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8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8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8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8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ed20">#REF!</definedName>
    <definedName name="__mun2" localSheetId="8">#REF!</definedName>
    <definedName name="__mun2">#REF!</definedName>
    <definedName name="__n3" localSheetId="8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8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8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8">IF(#REF!*#REF!*#REF!*#REF!&gt;0,1,0)</definedName>
    <definedName name="__nO" localSheetId="2">IF(#REF!*#REF!*#REF!*#REF!&gt;0,1,0)</definedName>
    <definedName name="__nO">IF(#REF!*#REF!*#REF!*#REF!&gt;0,1,0)</definedName>
    <definedName name="__num10" localSheetId="8">#REF!</definedName>
    <definedName name="__num10">#REF!</definedName>
    <definedName name="__num2" localSheetId="8">#REF!</definedName>
    <definedName name="__num2">#REF!</definedName>
    <definedName name="__num3" localSheetId="8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8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8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8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8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8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8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8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p6" localSheetId="8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8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8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8">#REF!</definedName>
    <definedName name="__PJ50">#REF!</definedName>
    <definedName name="__pj51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8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32JH">#REF!</definedName>
    <definedName name="__r4r" localSheetId="8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64JH">#REF!</definedName>
    <definedName name="__rc">#REF!</definedName>
    <definedName name="__ref4">#REF!</definedName>
    <definedName name="__REP43">#REF!</definedName>
    <definedName name="__rtu6" localSheetId="8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8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8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8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8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8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8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8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8">#REF!</definedName>
    <definedName name="__SBC1">#REF!</definedName>
    <definedName name="__SBC3" localSheetId="8">#REF!</definedName>
    <definedName name="__SBC3">#REF!</definedName>
    <definedName name="__SBC5" localSheetId="8">#REF!</definedName>
    <definedName name="__SBC5">#REF!</definedName>
    <definedName name="__t3" localSheetId="8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8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8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8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8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8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8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8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8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8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8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g4">#REF!</definedName>
    <definedName name="__THF12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N1210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4" localSheetId="8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8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8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8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8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1">#REF!</definedName>
    <definedName name="__ur7" localSheetId="8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8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8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8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8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8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8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8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8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4">Scheduled_Payment+Extra_Payment</definedName>
    <definedName name="__w6" localSheetId="8">Scheduled_Payment+Extra_Payment</definedName>
    <definedName name="__w6" localSheetId="2">Scheduled_Payment+Extra_Payment</definedName>
    <definedName name="__w6">Scheduled_Payment+Extra_Payment</definedName>
    <definedName name="__w7">#N/A</definedName>
    <definedName name="__x1" localSheetId="8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8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8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8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8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8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8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8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8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#N/A</definedName>
    <definedName name="__xz2">#REF!</definedName>
    <definedName name="__y1">#N/A</definedName>
    <definedName name="__y2" localSheetId="8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8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8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8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8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8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8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8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8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8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8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8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8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8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2_DER_K13_000_–_K13_650" localSheetId="8">#REF!</definedName>
    <definedName name="_02_DER_K13_000_–_K13_650">#REF!</definedName>
    <definedName name="_02_DER_K15_700_–_K16_100" localSheetId="8">#REF!</definedName>
    <definedName name="_02_DER_K15_700_–_K16_100">#REF!</definedName>
    <definedName name="_03_K15_140_–_K20_540" localSheetId="8">#REF!</definedName>
    <definedName name="_03_K15_140_–_K20_540">#REF!</definedName>
    <definedName name="_04" localSheetId="8">#REF!</definedName>
    <definedName name="_04">#REF!</definedName>
    <definedName name="_05_DER_K35_250_–_K35_605.41" localSheetId="8">#REF!</definedName>
    <definedName name="_05_DER_K35_250_–_K35_605.41">#REF!</definedName>
    <definedName name="_05_IZQ_K25_695_–_K35_327.62" localSheetId="8">#REF!</definedName>
    <definedName name="_05_IZQ_K25_695_–_K35_327.62">#REF!</definedName>
    <definedName name="_05_IZQ_K35_420_–_K36_462.29" localSheetId="8">#REF!</definedName>
    <definedName name="_05_IZQ_K35_420_–_K36_462.29">#REF!</definedName>
    <definedName name="_06_K41_785.67_–_K48_083.55" localSheetId="8">#REF!</definedName>
    <definedName name="_06_K41_785.67_–_K48_083.55">#REF!</definedName>
    <definedName name="_07_DER_K48_000_–_K49_563.19" localSheetId="8">#REF!</definedName>
    <definedName name="_07_DER_K48_000_–_K49_563.19">#REF!</definedName>
    <definedName name="_07_IZQ_K49_320_–_K52_112.74" localSheetId="8">#REF!</definedName>
    <definedName name="_07_IZQ_K49_320_–_K52_112.74">#REF!</definedName>
    <definedName name="_08_DER_K57_040_–_K61_476.50" localSheetId="8">#REF!</definedName>
    <definedName name="_08_DER_K57_040_–_K61_476.50">#REF!</definedName>
    <definedName name="_08_IZQ_K52_300_–_K57_577.97" localSheetId="8">#REF!</definedName>
    <definedName name="_08_IZQ_K52_300_–_K57_577.97">#REF!</definedName>
    <definedName name="_08_K24_723__A_K55_717.28" localSheetId="8">#REF!</definedName>
    <definedName name="_08_K24_723__A_K55_717.28">#REF!</definedName>
    <definedName name="_09_K61_520_A_K61_144" localSheetId="8">#REF!</definedName>
    <definedName name="_09_K61_520_A_K61_144">#REF!</definedName>
    <definedName name="_1">#REF!</definedName>
    <definedName name="_1__123Graph_ACart_Utilidad" hidden="1">#REF!</definedName>
    <definedName name="_1__123Graph_BGRAFICO_1" hidden="1">#REF!</definedName>
    <definedName name="_1_25">#REF!</definedName>
    <definedName name="_10__123Graph_EGRAFICO_1" hidden="1">#REF!</definedName>
    <definedName name="_10_PR64_500_–_PR_69_541.49" localSheetId="8">#REF!</definedName>
    <definedName name="_10_PR64_500_–_PR_69_541.49">#REF!</definedName>
    <definedName name="_116B">#REF!</definedName>
    <definedName name="_117A">#REF!</definedName>
    <definedName name="_117B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_123Graph_AGráfico_4A" hidden="1">#REF!</definedName>
    <definedName name="_3__123Graph_CCart_Utilidad" hidden="1">#REF!</definedName>
    <definedName name="_3__123Graph_CKW_H" hidden="1">#REF!</definedName>
    <definedName name="_31GH">#REF!</definedName>
    <definedName name="_3ane_o10">#REF!</definedName>
    <definedName name="_4_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7__123Graph_XCart_Utilidad" hidden="1">#REF!</definedName>
    <definedName name="_7_4_0__123Grap" hidden="1">#REF!</definedName>
    <definedName name="_8__123Graph_DGRAFICO_1" hidden="1">#REF!</definedName>
    <definedName name="_911A">#REF!</definedName>
    <definedName name="_912A">#REF!</definedName>
    <definedName name="_921A">#REF!</definedName>
    <definedName name="_922A">#REF!</definedName>
    <definedName name="_a1" localSheetId="8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" localSheetId="2" hidden="1">{#N/A,#N/A,FALSE,"Costos Productos 6A";#N/A,#N/A,FALSE,"Costo Unitario Total H-94-12"}</definedName>
    <definedName name="_A2" hidden="1">{#N/A,#N/A,FALSE,"Costos Productos 6A";#N/A,#N/A,FALSE,"Costo Unitario Total H-94-12"}</definedName>
    <definedName name="_A20000">#REF!</definedName>
    <definedName name="_a3" localSheetId="8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8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cc2">#REF!</definedName>
    <definedName name="_acc4">#REF!</definedName>
    <definedName name="_ADH12">#REF!</definedName>
    <definedName name="_adi1" localSheetId="8">#REF!</definedName>
    <definedName name="_adi1">#REF!</definedName>
    <definedName name="_adi2" localSheetId="8">#REF!</definedName>
    <definedName name="_adi2">#REF!</definedName>
    <definedName name="_ADM12">#REF!</definedName>
    <definedName name="_ADM2">#REF!</definedName>
    <definedName name="_ADM3">#REF!</definedName>
    <definedName name="_ADM4">#REF!</definedName>
    <definedName name="_ADN3">#REF!</definedName>
    <definedName name="_ADP1">#REF!</definedName>
    <definedName name="_AFC1" localSheetId="8">#REF!</definedName>
    <definedName name="_AFC1">#REF!</definedName>
    <definedName name="_AFC3" localSheetId="8">#REF!</definedName>
    <definedName name="_AFC3">#REF!</definedName>
    <definedName name="_AFC5" localSheetId="8">#REF!</definedName>
    <definedName name="_AFC5">#REF!</definedName>
    <definedName name="_AIU1">#REF!</definedName>
    <definedName name="_AIU2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 localSheetId="8">#REF!</definedName>
    <definedName name="_APU221">#REF!</definedName>
    <definedName name="_APU3">#REF!</definedName>
    <definedName name="_APU465" localSheetId="8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ultipleCPUManualCount" hidden="1">4</definedName>
    <definedName name="_AtRisk_SimSetting_MultipleCPUMode" hidden="1">0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0</definedName>
    <definedName name="_AtRisk_SimSetting_ReportOptionReportsFileType" hidden="1">1</definedName>
    <definedName name="_AtRisk_SimSetting_ReportOptionReportStyle" hidden="1">1</definedName>
    <definedName name="_AtRisk_SimSetting_ReportOptionSelectiveQR" hidden="1">FALSE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8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8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lancexPartes" hidden="1">#REF!</definedName>
    <definedName name="_BAZ10">#REF!</definedName>
    <definedName name="_bb9" localSheetId="8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8">#REF!</definedName>
    <definedName name="_BGC1">#REF!</definedName>
    <definedName name="_BGC3" localSheetId="8">#REF!</definedName>
    <definedName name="_BGC3">#REF!</definedName>
    <definedName name="_BGC5" localSheetId="8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8J">#REF!</definedName>
    <definedName name="_CAC1" localSheetId="8">#REF!</definedName>
    <definedName name="_CAC1">#REF!</definedName>
    <definedName name="_CAC3" localSheetId="8">#REF!</definedName>
    <definedName name="_CAC3">#REF!</definedName>
    <definedName name="_CAC5" localSheetId="8">#REF!</definedName>
    <definedName name="_CAC5">#REF!</definedName>
    <definedName name="_CAN28">#REF!</definedName>
    <definedName name="_CAP1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500">#REF!</definedName>
    <definedName name="_con1800">#REF!</definedName>
    <definedName name="_con2000">#REF!</definedName>
    <definedName name="_CON2200">#REF!</definedName>
    <definedName name="_con2500">#REF!</definedName>
    <definedName name="_con3000">#REF!</definedName>
    <definedName name="_con3500">#REF!</definedName>
    <definedName name="_CUA44">#REF!</definedName>
    <definedName name="_DCI1">#REF!</definedName>
    <definedName name="_DDS1">#REF!</definedName>
    <definedName name="_DGO1">#REF!</definedName>
    <definedName name="_DGP1">#REF!</definedName>
    <definedName name="_dhc1" localSheetId="8">#REF!</definedName>
    <definedName name="_dhc1">#REF!</definedName>
    <definedName name="_dhc2" localSheetId="8">#REF!</definedName>
    <definedName name="_dhc2">#REF!</definedName>
    <definedName name="_dhc3" localSheetId="8">#REF!</definedName>
    <definedName name="_dhc3">#REF!</definedName>
    <definedName name="_dhc4" localSheetId="8">#REF!</definedName>
    <definedName name="_dhc4">#REF!</definedName>
    <definedName name="_dhc5" localSheetId="8">#REF!</definedName>
    <definedName name="_dhc5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 localSheetId="8">#REF!</definedName>
    <definedName name="_dvc1">#REF!</definedName>
    <definedName name="_dvc2" localSheetId="8">#REF!</definedName>
    <definedName name="_dvc2">#REF!</definedName>
    <definedName name="_dvc3" localSheetId="8">#REF!</definedName>
    <definedName name="_dvc3">#REF!</definedName>
    <definedName name="_dvc4" localSheetId="8">#REF!</definedName>
    <definedName name="_dvc4">#REF!</definedName>
    <definedName name="_dvc5" localSheetId="8">#REF!</definedName>
    <definedName name="_dvc5">#REF!</definedName>
    <definedName name="_eac1" localSheetId="8">#REF!</definedName>
    <definedName name="_eac1">#REF!</definedName>
    <definedName name="_eac2" localSheetId="8">#REF!</definedName>
    <definedName name="_eac2">#REF!</definedName>
    <definedName name="_eac3" localSheetId="8">#REF!</definedName>
    <definedName name="_eac3">#REF!</definedName>
    <definedName name="_eac4" localSheetId="8">#REF!</definedName>
    <definedName name="_eac4">#REF!</definedName>
    <definedName name="_eac5" localSheetId="8">#REF!</definedName>
    <definedName name="_eac5">#REF!</definedName>
    <definedName name="_ECP1">#REF!</definedName>
    <definedName name="_EEF110">#REF!</definedName>
    <definedName name="_EQP1">#REF!</definedName>
    <definedName name="_EQP1_1">#N/A</definedName>
    <definedName name="_EQP10">#REF!</definedName>
    <definedName name="_EQP10_1">#N/A</definedName>
    <definedName name="_EQP11">#REF!</definedName>
    <definedName name="_EQP11_1">#N/A</definedName>
    <definedName name="_EQP12">#REF!</definedName>
    <definedName name="_EQP12_1">#N/A</definedName>
    <definedName name="_EQP13">#REF!</definedName>
    <definedName name="_EQP13_1">#N/A</definedName>
    <definedName name="_EQP14">#REF!</definedName>
    <definedName name="_EQP14_1">#N/A</definedName>
    <definedName name="_EQP15">#REF!</definedName>
    <definedName name="_EQP15_1">#N/A</definedName>
    <definedName name="_EQP16">#REF!</definedName>
    <definedName name="_EQP16_1">#N/A</definedName>
    <definedName name="_EQP17">#REF!</definedName>
    <definedName name="_EQP17_1">#N/A</definedName>
    <definedName name="_EQP18">#REF!</definedName>
    <definedName name="_EQP18_1">#N/A</definedName>
    <definedName name="_EQP19">#REF!</definedName>
    <definedName name="_EQP19_1">#N/A</definedName>
    <definedName name="_EQP2">#REF!</definedName>
    <definedName name="_EQP2_1">#N/A</definedName>
    <definedName name="_EQP20">#REF!</definedName>
    <definedName name="_EQP20_1">#N/A</definedName>
    <definedName name="_EQP3">#REF!</definedName>
    <definedName name="_EQP3_1">#N/A</definedName>
    <definedName name="_EQP4">#REF!</definedName>
    <definedName name="_EQP4_1">#N/A</definedName>
    <definedName name="_EQP5">#REF!</definedName>
    <definedName name="_EQP5_1">#N/A</definedName>
    <definedName name="_EQP6">#REF!</definedName>
    <definedName name="_EQP6_1">#N/A</definedName>
    <definedName name="_EQP7">#REF!</definedName>
    <definedName name="_EQP7_1">#N/A</definedName>
    <definedName name="_EQP8">#REF!</definedName>
    <definedName name="_EQP8_1">#N/A</definedName>
    <definedName name="_EQP9">#REF!</definedName>
    <definedName name="_EQP9_1">#N/A</definedName>
    <definedName name="_EST1" localSheetId="8">#REF!</definedName>
    <definedName name="_EST1">#REF!</definedName>
    <definedName name="_EST10" localSheetId="8">#REF!</definedName>
    <definedName name="_EST10">#REF!</definedName>
    <definedName name="_EST11" localSheetId="8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8">'ENSAYOS OBRA'!err</definedName>
    <definedName name="_F" localSheetId="2">PRESUPUESTO!err</definedName>
    <definedName name="_F">err</definedName>
    <definedName name="_F10" localSheetId="2">#REF!</definedName>
    <definedName name="_F10">#REF!</definedName>
    <definedName name="_F4" localSheetId="2" hidden="1">{"SUMINISTRO E INSTALACIÓN CANALETAS L=7.50"}</definedName>
    <definedName name="_F4" hidden="1">{"SUMINISTRO E INSTALACIÓN CANALETAS L=7.50"}</definedName>
    <definedName name="_fc" localSheetId="8">#REF!</definedName>
    <definedName name="_fc">#REF!</definedName>
    <definedName name="_Fill" localSheetId="5" hidden="1">#REF!</definedName>
    <definedName name="_Fill" localSheetId="4" hidden="1">#REF!</definedName>
    <definedName name="_Fill" localSheetId="0" hidden="1">#REF!</definedName>
    <definedName name="_Fill" localSheetId="1" hidden="1">#REF!</definedName>
    <definedName name="_Fill" hidden="1">#REF!</definedName>
    <definedName name="_Fill_1">#N/A</definedName>
    <definedName name="_xlnm._FilterDatabase" localSheetId="6" hidden="1">'FAC. PRES_INTER_2026'!$A$3:$AC$73</definedName>
    <definedName name="_xlnm._FilterDatabase" localSheetId="0" hidden="1">'PLAN DE CARGAS'!$A$10:$AU$26</definedName>
    <definedName name="_xlnm._FilterDatabase" localSheetId="1" hidden="1">PPTO_FASEII!$B$11:$I$14</definedName>
    <definedName name="_xlnm._FilterDatabase" hidden="1">#REF!</definedName>
    <definedName name="_FS01" localSheetId="8">'ENSAYOS OBRA'!err</definedName>
    <definedName name="_FS01" localSheetId="2">PRESUPUESTO!err</definedName>
    <definedName name="_FS01">err</definedName>
    <definedName name="_FYB02" localSheetId="2">#REF!</definedName>
    <definedName name="_FYB02">#REF!</definedName>
    <definedName name="_FYB03" localSheetId="2">#REF!</definedName>
    <definedName name="_FYB03">#REF!</definedName>
    <definedName name="_FYB04" localSheetId="2">#REF!</definedName>
    <definedName name="_FYB04">#REF!</definedName>
    <definedName name="_FYB08">#REF!</definedName>
    <definedName name="_FYB10">#REF!</definedName>
    <definedName name="_G1">#N/A</definedName>
    <definedName name="_g2" localSheetId="8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8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8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8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8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8">#REF!</definedName>
    <definedName name="_hac1">#REF!</definedName>
    <definedName name="_hac2" localSheetId="8">#REF!</definedName>
    <definedName name="_hac2">#REF!</definedName>
    <definedName name="_hac3" localSheetId="8">#REF!</definedName>
    <definedName name="_hac3">#REF!</definedName>
    <definedName name="_hac4" localSheetId="8">#REF!</definedName>
    <definedName name="_hac4">#REF!</definedName>
    <definedName name="_hac5" localSheetId="8">#REF!</definedName>
    <definedName name="_hac5">#REF!</definedName>
    <definedName name="_HED1" localSheetId="8">#REF!</definedName>
    <definedName name="_HED1">#REF!</definedName>
    <definedName name="_HED10" localSheetId="8">#REF!</definedName>
    <definedName name="_HED10">#REF!</definedName>
    <definedName name="_HED11" localSheetId="8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HMM2">#REF!</definedName>
    <definedName name="_HMM3">#REF!</definedName>
    <definedName name="_i1">#REF!</definedName>
    <definedName name="_i4" localSheetId="8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8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8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 localSheetId="8">#REF!</definedName>
    <definedName name="_IPC2002">#REF!</definedName>
    <definedName name="_IVA1">#REF!</definedName>
    <definedName name="_k3" localSheetId="8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8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8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localSheetId="8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8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" localSheetId="8">#REF!</definedName>
    <definedName name="_lac1">#REF!</definedName>
    <definedName name="_LAC18">#REF!</definedName>
    <definedName name="_lac2" localSheetId="8">#REF!</definedName>
    <definedName name="_lac2">#REF!</definedName>
    <definedName name="_lac3" localSheetId="8">#REF!</definedName>
    <definedName name="_lac3">#REF!</definedName>
    <definedName name="_lac4" localSheetId="8">#REF!</definedName>
    <definedName name="_lac4">#REF!</definedName>
    <definedName name="_lac5" localSheetId="8">#REF!</definedName>
    <definedName name="_lac5">#REF!</definedName>
    <definedName name="_lar03" localSheetId="8">#REF!</definedName>
    <definedName name="_lar03">#REF!</definedName>
    <definedName name="_LEY80">#REF!</definedName>
    <definedName name="_Lo1">#REF!</definedName>
    <definedName name="_m3" localSheetId="8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8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8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_1">#N/A</definedName>
    <definedName name="_MAT10">#REF!</definedName>
    <definedName name="_MAT10_1">#N/A</definedName>
    <definedName name="_MAT11">#REF!</definedName>
    <definedName name="_MAT11_1">#N/A</definedName>
    <definedName name="_MAT12">#REF!</definedName>
    <definedName name="_MAT12_1">#N/A</definedName>
    <definedName name="_MAT13">#REF!</definedName>
    <definedName name="_MAT13_1">#N/A</definedName>
    <definedName name="_MAT14">#REF!</definedName>
    <definedName name="_MAT14_1">#N/A</definedName>
    <definedName name="_MAT15">#REF!</definedName>
    <definedName name="_MAT15_1">#N/A</definedName>
    <definedName name="_MAT16">#REF!</definedName>
    <definedName name="_MAT16_1">#N/A</definedName>
    <definedName name="_MAT17">#REF!</definedName>
    <definedName name="_MAT17_1">#N/A</definedName>
    <definedName name="_MAT18">#REF!</definedName>
    <definedName name="_MAT18_1">#N/A</definedName>
    <definedName name="_MAT19">#REF!</definedName>
    <definedName name="_MAT19_1">#N/A</definedName>
    <definedName name="_MAT2">#REF!</definedName>
    <definedName name="_MAT2_1">#N/A</definedName>
    <definedName name="_MAT20">#REF!</definedName>
    <definedName name="_MAT20_1">#N/A</definedName>
    <definedName name="_MAT21">#REF!</definedName>
    <definedName name="_MAT21_1">#N/A</definedName>
    <definedName name="_MAT22">#REF!</definedName>
    <definedName name="_MAT22_1">#N/A</definedName>
    <definedName name="_MAT23">#REF!</definedName>
    <definedName name="_MAT23_1">#N/A</definedName>
    <definedName name="_MAT24">#REF!</definedName>
    <definedName name="_MAT24_1">#N/A</definedName>
    <definedName name="_MAT25">#REF!</definedName>
    <definedName name="_MAT25_1">#N/A</definedName>
    <definedName name="_MAT26">#REF!</definedName>
    <definedName name="_MAT26_1">#N/A</definedName>
    <definedName name="_MAT27">#REF!</definedName>
    <definedName name="_MAT27_1">#N/A</definedName>
    <definedName name="_MAT28">#REF!</definedName>
    <definedName name="_MAT28_1">#N/A</definedName>
    <definedName name="_MAT29">#REF!</definedName>
    <definedName name="_MAT29_1">#N/A</definedName>
    <definedName name="_MAT3">#REF!</definedName>
    <definedName name="_MAT3_1">#N/A</definedName>
    <definedName name="_MAT30">#REF!</definedName>
    <definedName name="_MAT30_1">#N/A</definedName>
    <definedName name="_MAT31">#REF!</definedName>
    <definedName name="_MAT31_1">#N/A</definedName>
    <definedName name="_MAT32">#REF!</definedName>
    <definedName name="_MAT32_1">#N/A</definedName>
    <definedName name="_MAT33">#REF!</definedName>
    <definedName name="_MAT33_1">#N/A</definedName>
    <definedName name="_MAT34">#REF!</definedName>
    <definedName name="_MAT34_1">#N/A</definedName>
    <definedName name="_MAT35">#REF!</definedName>
    <definedName name="_MAT35_1">#N/A</definedName>
    <definedName name="_MAT36">#REF!</definedName>
    <definedName name="_MAT36_1">#N/A</definedName>
    <definedName name="_MAT37">#REF!</definedName>
    <definedName name="_MAT37_1">#N/A</definedName>
    <definedName name="_MAT38">#REF!</definedName>
    <definedName name="_MAT38_1">#N/A</definedName>
    <definedName name="_MAT39">#REF!</definedName>
    <definedName name="_MAT39_1">#N/A</definedName>
    <definedName name="_MAT4">#REF!</definedName>
    <definedName name="_MAT4_1">#N/A</definedName>
    <definedName name="_MAT40">#REF!</definedName>
    <definedName name="_MAT40_1">#N/A</definedName>
    <definedName name="_MAT5">#REF!</definedName>
    <definedName name="_MAT5_1">#N/A</definedName>
    <definedName name="_MAT6">#REF!</definedName>
    <definedName name="_MAT6_1">#N/A</definedName>
    <definedName name="_MAT7">#REF!</definedName>
    <definedName name="_MAT7_1">#N/A</definedName>
    <definedName name="_MAT8">#REF!</definedName>
    <definedName name="_MAT8_1">#N/A</definedName>
    <definedName name="_MAT9">#REF!</definedName>
    <definedName name="_MAT9_1">#N/A</definedName>
    <definedName name="_med20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_1">#N/A</definedName>
    <definedName name="_MO10">#REF!</definedName>
    <definedName name="_MO10_1">#N/A</definedName>
    <definedName name="_MO2">#REF!</definedName>
    <definedName name="_MO2_1">#N/A</definedName>
    <definedName name="_MO3">#REF!</definedName>
    <definedName name="_MO3_1">#N/A</definedName>
    <definedName name="_MO4">#REF!</definedName>
    <definedName name="_MO4_1">#N/A</definedName>
    <definedName name="_MO5">#REF!</definedName>
    <definedName name="_MO5_1">#N/A</definedName>
    <definedName name="_MO6">#REF!</definedName>
    <definedName name="_MO6_1">#N/A</definedName>
    <definedName name="_MO7">#REF!</definedName>
    <definedName name="_MO7_1">#N/A</definedName>
    <definedName name="_MO8">#REF!</definedName>
    <definedName name="_MO8_1">#N/A</definedName>
    <definedName name="_MO9">#REF!</definedName>
    <definedName name="_MO9_1">#N/A</definedName>
    <definedName name="_MOD1">#REF!</definedName>
    <definedName name="_MOR14">#REF!</definedName>
    <definedName name="_MOR15">#REF!</definedName>
    <definedName name="_MOR16">#REF!</definedName>
    <definedName name="_mun2" localSheetId="8">#REF!</definedName>
    <definedName name="_mun2">#REF!</definedName>
    <definedName name="_MV1">#REF!</definedName>
    <definedName name="_MV1_1">#N/A</definedName>
    <definedName name="_MV10">#REF!</definedName>
    <definedName name="_MV10_1">#N/A</definedName>
    <definedName name="_MV11">#REF!</definedName>
    <definedName name="_MV11_1">#N/A</definedName>
    <definedName name="_MV12">#REF!</definedName>
    <definedName name="_MV12_1">#N/A</definedName>
    <definedName name="_MV13">#REF!</definedName>
    <definedName name="_MV13_1">#N/A</definedName>
    <definedName name="_MV14">#REF!</definedName>
    <definedName name="_MV14_1">#N/A</definedName>
    <definedName name="_MV15">#REF!</definedName>
    <definedName name="_MV15_1">#N/A</definedName>
    <definedName name="_MV16">#REF!</definedName>
    <definedName name="_MV16_1">#N/A</definedName>
    <definedName name="_MV17">#REF!</definedName>
    <definedName name="_MV17_1">#N/A</definedName>
    <definedName name="_MV18">#REF!</definedName>
    <definedName name="_MV18_1">#N/A</definedName>
    <definedName name="_MV19">#REF!</definedName>
    <definedName name="_MV19_1">#N/A</definedName>
    <definedName name="_MV2">#REF!</definedName>
    <definedName name="_MV2_1">#N/A</definedName>
    <definedName name="_MV20">#REF!</definedName>
    <definedName name="_MV20_1">#N/A</definedName>
    <definedName name="_MV3">#REF!</definedName>
    <definedName name="_MV3_1">#N/A</definedName>
    <definedName name="_MV4">#REF!</definedName>
    <definedName name="_MV4_1">#N/A</definedName>
    <definedName name="_MV5">#REF!</definedName>
    <definedName name="_MV5_1">#N/A</definedName>
    <definedName name="_MV6">#REF!</definedName>
    <definedName name="_MV6_1">#N/A</definedName>
    <definedName name="_MV7">#REF!</definedName>
    <definedName name="_MV7_1">#N/A</definedName>
    <definedName name="_MV8">#REF!</definedName>
    <definedName name="_MV8_1">#N/A</definedName>
    <definedName name="_MV9">#REF!</definedName>
    <definedName name="_MV9_1">#N/A</definedName>
    <definedName name="_n3" localSheetId="8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8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8">#REF!</definedName>
    <definedName name="_NEC1">#REF!</definedName>
    <definedName name="_nrf10">#REF!</definedName>
    <definedName name="_num10" localSheetId="8">#REF!</definedName>
    <definedName name="_num10">#REF!</definedName>
    <definedName name="_num2" localSheetId="8">#REF!</definedName>
    <definedName name="_num2">#REF!</definedName>
    <definedName name="_num3" localSheetId="8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8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8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8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8">#REF!</definedName>
    <definedName name="_OB">#REF!</definedName>
    <definedName name="_OCD1">#REF!</definedName>
    <definedName name="_OCI1">#REF!</definedName>
    <definedName name="_OCT2" localSheetId="8">#REF!</definedName>
    <definedName name="_OCT2">#REF!</definedName>
    <definedName name="_OF" localSheetId="8">#REF!</definedName>
    <definedName name="_OF">#REF!</definedName>
    <definedName name="_Order1" localSheetId="8" hidden="1">255</definedName>
    <definedName name="_Order1" hidden="1">0</definedName>
    <definedName name="_Order2" hidden="1">0</definedName>
    <definedName name="_P">#REF!</definedName>
    <definedName name="_p6" localSheetId="8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 localSheetId="8">#REF!</definedName>
    <definedName name="_PAL">#REF!</definedName>
    <definedName name="_Parse_Out" localSheetId="8" hidden="1">#REF!</definedName>
    <definedName name="_Parse_Out" localSheetId="0" hidden="1">#REF!</definedName>
    <definedName name="_Parse_Out" hidden="1">#REF!</definedName>
    <definedName name="_PJ50">#REF!</definedName>
    <definedName name="_pj51">#REF!</definedName>
    <definedName name="_Po2">#REF!</definedName>
    <definedName name="_POR1">#REF!</definedName>
    <definedName name="_POR1_1">#N/A</definedName>
    <definedName name="_POR2">#REF!</definedName>
    <definedName name="_POR2_1">#N/A</definedName>
    <definedName name="_POR3">#REF!</definedName>
    <definedName name="_POR3_1">#N/A</definedName>
    <definedName name="_POR4">#REF!</definedName>
    <definedName name="_POR4_1">#N/A</definedName>
    <definedName name="_POR5">#REF!</definedName>
    <definedName name="_POR5_1">#N/A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W2">#REF!</definedName>
    <definedName name="_QTY1">#REF!</definedName>
    <definedName name="_r" localSheetId="8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 localSheetId="8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AS" localSheetId="8">#REF!</definedName>
    <definedName name="_RAS">#REF!</definedName>
    <definedName name="_rc" localSheetId="8">#REF!</definedName>
    <definedName name="_rc">#REF!</definedName>
    <definedName name="_REC1">"Rectángulo 31"</definedName>
    <definedName name="_RED32">#REF!</definedName>
    <definedName name="_ref4" localSheetId="8">#REF!</definedName>
    <definedName name="_ref4">#REF!</definedName>
    <definedName name="_REF40">#REF!</definedName>
    <definedName name="_REF60">#REF!</definedName>
    <definedName name="_Regression_Out" hidden="1">#REF!</definedName>
    <definedName name="_Regression_X" hidden="1">#REF!</definedName>
    <definedName name="_Regression_Y" hidden="1">#REF!</definedName>
    <definedName name="_REP21">#REF!</definedName>
    <definedName name="_REP42">#REF!</definedName>
    <definedName name="_REP43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 localSheetId="8">#REF!</definedName>
    <definedName name="_rf8">#REF!</definedName>
    <definedName name="_RF9">#REF!</definedName>
    <definedName name="_rtu6" localSheetId="8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8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8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8">#REF!</definedName>
    <definedName name="_SBC1">#REF!</definedName>
    <definedName name="_SBC3" localSheetId="8">#REF!</definedName>
    <definedName name="_SBC3">#REF!</definedName>
    <definedName name="_SBC5" localSheetId="8">#REF!</definedName>
    <definedName name="_SBC5">#REF!</definedName>
    <definedName name="_scenchg1" hidden="1">#REF!</definedName>
    <definedName name="_sif2">#REF!</definedName>
    <definedName name="_sif3">#REF!</definedName>
    <definedName name="_Sort" localSheetId="8" hidden="1">#REF!</definedName>
    <definedName name="_Sort" localSheetId="0" hidden="1">#REF!</definedName>
    <definedName name="_Sort" localSheetId="1" hidden="1">#REF!</definedName>
    <definedName name="_Sort" hidden="1">#REF!</definedName>
    <definedName name="_srn001" localSheetId="8">#REF!</definedName>
    <definedName name="_srn001">#REF!</definedName>
    <definedName name="_ST10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8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8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8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8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8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8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P2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EE2">#REF!</definedName>
    <definedName name="_TEE3">#REF!</definedName>
    <definedName name="_TEE3_1">#N/A</definedName>
    <definedName name="_TEE32">#REF!</definedName>
    <definedName name="_TEE33">#REF!</definedName>
    <definedName name="_TEE4">#REF!</definedName>
    <definedName name="_TEE4_1">#N/A</definedName>
    <definedName name="_TEE6">#REF!</definedName>
    <definedName name="_TEE6_1">#N/A</definedName>
    <definedName name="_TEP44">#REF!</definedName>
    <definedName name="_TES44">#REF!</definedName>
    <definedName name="_TES64">#REF!</definedName>
    <definedName name="_TES66">#REF!</definedName>
    <definedName name="_tg4">#REF!</definedName>
    <definedName name="_THF12">#REF!</definedName>
    <definedName name="_TLL3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8">#REF!</definedName>
    <definedName name="_TPN1010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R114">#REF!</definedName>
    <definedName name="_tub1">#REF!</definedName>
    <definedName name="_TUB3">#REF!</definedName>
    <definedName name="_TUZ22">#REF!</definedName>
    <definedName name="_TUZ36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8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8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g1">#REF!</definedName>
    <definedName name="_UG3">#REF!</definedName>
    <definedName name="_UG3_1">#N/A</definedName>
    <definedName name="_UG4">#REF!</definedName>
    <definedName name="_UG4_1">#N/A</definedName>
    <definedName name="_UG6">#REF!</definedName>
    <definedName name="_UG6_1">#N/A</definedName>
    <definedName name="_UG8">#REF!</definedName>
    <definedName name="_UG8_1">#N/A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8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8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8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#REF!</definedName>
    <definedName name="_VEN04">#REF!</definedName>
    <definedName name="_VEX1">#REF!</definedName>
    <definedName name="_VFA1">#REF!</definedName>
    <definedName name="_vfv4" localSheetId="8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4">Scheduled_Payment+Extra_Payment</definedName>
    <definedName name="_w6" localSheetId="8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x1" localSheetId="8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8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8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8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8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8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8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8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8">#REF!</definedName>
    <definedName name="A">#REF!</definedName>
    <definedName name="A._PRODUCCION">#REF!</definedName>
    <definedName name="a.1">#REF!</definedName>
    <definedName name="a.1.1">#REF!</definedName>
    <definedName name="A_1">#REF!</definedName>
    <definedName name="A_impresión_IM" localSheetId="8">#REF!</definedName>
    <definedName name="A_impresión_IM">#REF!</definedName>
    <definedName name="A_IMPRESIÓN_IM_1">#N/A</definedName>
    <definedName name="A0">#REF!</definedName>
    <definedName name="A000" localSheetId="8">#REF!</definedName>
    <definedName name="A000">#REF!</definedName>
    <definedName name="A1.2">#REF!</definedName>
    <definedName name="A18A200">#REF!</definedName>
    <definedName name="a2a" localSheetId="8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>#REF!</definedName>
    <definedName name="A60FI">#REF!</definedName>
    <definedName name="a6d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8">#REF!</definedName>
    <definedName name="AA">#REF!</definedName>
    <definedName name="AAA" localSheetId="8">'ENSAYOS OBRA'!err</definedName>
    <definedName name="AAA" localSheetId="2">PRESUPUESTO!err</definedName>
    <definedName name="AAA">err</definedName>
    <definedName name="AAA_DOCTOPS" hidden="1">"AAA_SET"</definedName>
    <definedName name="AAA_duser" hidden="1">"OFF"</definedName>
    <definedName name="AAAAA" localSheetId="8">#REF!</definedName>
    <definedName name="AAAAA">#REF!</definedName>
    <definedName name="AAAAAA" localSheetId="8">#REF!</definedName>
    <definedName name="AAAAAA">#REF!</definedName>
    <definedName name="aaaaaaaa" localSheetId="2" hidden="1">{#N/A,#N/A,FALSE,"c_finanz";#N/A,#N/A,FALSE,"c_eco";#N/A,#N/A,FALSE,"investimenti";#N/A,#N/A,FALSE,"tir"}</definedName>
    <definedName name="aaaaaaaa" hidden="1">{#N/A,#N/A,FALSE,"c_finanz";#N/A,#N/A,FALSE,"c_eco";#N/A,#N/A,FALSE,"investimenti";#N/A,#N/A,FALSE,"tir"}</definedName>
    <definedName name="aaaaas" localSheetId="8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 localSheetId="8">#REF!</definedName>
    <definedName name="AAC">#REF!</definedName>
    <definedName name="aas" localSheetId="8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8">#REF!</definedName>
    <definedName name="ABG">#REF!</definedName>
    <definedName name="ABRIL" localSheetId="8">#REF!</definedName>
    <definedName name="ABRIL">#REF!</definedName>
    <definedName name="absc" localSheetId="8">#REF!</definedName>
    <definedName name="absc">#REF!</definedName>
    <definedName name="absc_" localSheetId="8">#REF!</definedName>
    <definedName name="absc_">#REF!</definedName>
    <definedName name="absc_1" localSheetId="8">#REF!</definedName>
    <definedName name="absc_1">#REF!</definedName>
    <definedName name="absc1" localSheetId="8">#REF!</definedName>
    <definedName name="absc1">#REF!</definedName>
    <definedName name="ac" localSheetId="8">#REF!</definedName>
    <definedName name="ac">#REF!</definedName>
    <definedName name="Acarreo" localSheetId="8">#REF!</definedName>
    <definedName name="Acarreo">#REF!</definedName>
    <definedName name="acc1media">#REF!</definedName>
    <definedName name="ACCE2">#REF!</definedName>
    <definedName name="ACCE4">#REF!</definedName>
    <definedName name="ACCE6">#REF!</definedName>
    <definedName name="acces">#REF!</definedName>
    <definedName name="accesorios">#REF!</definedName>
    <definedName name="Accesorios_inst_aparatos">#REF!</definedName>
    <definedName name="ACCESORIOS1">#REF!</definedName>
    <definedName name="AccessDatabase" localSheetId="0" hidden="1">"A:\SAIN.mdb"</definedName>
    <definedName name="AccessDatabase" hidden="1">"C:\C-314\VOLUMENES\volfin4.mdb"</definedName>
    <definedName name="acci">#REF!</definedName>
    <definedName name="accpr1ymedia">#REF!</definedName>
    <definedName name="accprmedia">#REF!</definedName>
    <definedName name="accs3">#REF!</definedName>
    <definedName name="Accsesorios_gabinete">#REF!</definedName>
    <definedName name="acctanque">#REF!</definedName>
    <definedName name="accv2">#REF!</definedName>
    <definedName name="ACEITE">#REF!</definedName>
    <definedName name="ACELERANTE_SIKA">#REF!</definedName>
    <definedName name="ACERO">#REF!</definedName>
    <definedName name="acero_1">#N/A</definedName>
    <definedName name="Acero_de_40_000_psi">#REF!</definedName>
    <definedName name="Acero_de_60_000_psi">#REF!</definedName>
    <definedName name="Acero_de_refuerzo_fy__60000_psi">#REF!</definedName>
    <definedName name="ACERO_DE_REFUERZO1_2___Fy__60000_psi">#REF!</definedName>
    <definedName name="Acero_PDR_60_1_4">#REF!</definedName>
    <definedName name="ACERO2">#REF!</definedName>
    <definedName name="ACERO37">#REF!</definedName>
    <definedName name="acero40">#REF!</definedName>
    <definedName name="ACERO4200">#REF!</definedName>
    <definedName name="ACERO6">#REF!</definedName>
    <definedName name="acero60">#REF!</definedName>
    <definedName name="Acido_oxálico">#REF!</definedName>
    <definedName name="acidoaseo">#REF!</definedName>
    <definedName name="ACOM">#REF!</definedName>
    <definedName name="ACOMETI">#REF!</definedName>
    <definedName name="ACOMETIDA3">#REF!</definedName>
    <definedName name="ACOMETIDA3_1">#N/A</definedName>
    <definedName name="ACOMETIDA4">#REF!</definedName>
    <definedName name="ACOMETIDA4_1">#N/A</definedName>
    <definedName name="ACOND">#REF!</definedName>
    <definedName name="acondicionamientopozo">#REF!</definedName>
    <definedName name="ACOPLE6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8" hidden="1">{"via1",#N/A,TRUE,"general";"via2",#N/A,TRUE,"general";"via3",#N/A,TRUE,"general"}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CTV">#REF!</definedName>
    <definedName name="acumulado" localSheetId="2">#REF!,#REF!,#REF!,#REF!</definedName>
    <definedName name="acumulado">#REF!,#REF!,#REF!,#REF!</definedName>
    <definedName name="ad">#REF!</definedName>
    <definedName name="ad.1">#REF!</definedName>
    <definedName name="ad1.2">#REF!</definedName>
    <definedName name="adap3acpvc">#REF!</definedName>
    <definedName name="adap6acpvc">#REF!</definedName>
    <definedName name="adapmacho1.2">#REF!</definedName>
    <definedName name="adapmacho1.2elec">#REF!</definedName>
    <definedName name="adaptablero">#REF!</definedName>
    <definedName name="Adaptador_3_4__PVC">#REF!</definedName>
    <definedName name="ADAPTADOR_HEMBRA_P.V.C_1_2">#REF!</definedName>
    <definedName name="ADAPTADOR_MACHO_P.V.C_1_2">#REF!</definedName>
    <definedName name="Adaptador_macho_rapido_de_20mm_x_1_2">#REF!</definedName>
    <definedName name="Adaptador_Pres._1">#REF!</definedName>
    <definedName name="Adaptador_Pres._1_2">#REF!</definedName>
    <definedName name="Adaptador_Pres._3_4">#REF!</definedName>
    <definedName name="Adaptadores__PVC_1_2">#REF!</definedName>
    <definedName name="ADAPTH1.2">#REF!</definedName>
    <definedName name="ADAPTHX2">#REF!</definedName>
    <definedName name="ADAPTMACH1.2">#REF!</definedName>
    <definedName name="ADAPTMACHX2">#REF!</definedName>
    <definedName name="adaptv">#REF!</definedName>
    <definedName name="adasd">#REF!</definedName>
    <definedName name="adf" localSheetId="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localSheetId="8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ICION" hidden="1">#REF!</definedName>
    <definedName name="adm" localSheetId="8">#REF!</definedName>
    <definedName name="adm">#REF!</definedName>
    <definedName name="ADMINISTRACION" localSheetId="8">#REF!</definedName>
    <definedName name="ADMINISTRACION">#REF!</definedName>
    <definedName name="administrador" localSheetId="8">#REF!</definedName>
    <definedName name="administrador">#REF!</definedName>
    <definedName name="ADMINISTRADOR_VIAL__ARMANDO_SANCHEZ_SANCHEZ" localSheetId="8">#REF!</definedName>
    <definedName name="ADMINISTRADOR_VIAL__ARMANDO_SANCHEZ_SANCHEZ">#REF!</definedName>
    <definedName name="ADMM">#REF!</definedName>
    <definedName name="ADMON" localSheetId="8">#REF!</definedName>
    <definedName name="ADMON">#REF!</definedName>
    <definedName name="ADMON1">#REF!</definedName>
    <definedName name="adoc1" localSheetId="8">#REF!</definedName>
    <definedName name="adoc1">#REF!</definedName>
    <definedName name="ADOC125" localSheetId="8">#REF!</definedName>
    <definedName name="ADOC125">#REF!</definedName>
    <definedName name="adoq" localSheetId="8">#REF!</definedName>
    <definedName name="adoq">#REF!</definedName>
    <definedName name="ads" localSheetId="8">#REF!</definedName>
    <definedName name="ads">#REF!</definedName>
    <definedName name="ADSAD" localSheetId="8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8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ERTRRTT" hidden="1">#REF!</definedName>
    <definedName name="Af">#REF!</definedName>
    <definedName name="afdsw" localSheetId="8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r" hidden="1">#REF!</definedName>
    <definedName name="Ag">#REF!</definedName>
    <definedName name="agdsgg" localSheetId="8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__China___Grava">#REF!</definedName>
    <definedName name="agua">#REF!</definedName>
    <definedName name="ah">#REF!</definedName>
    <definedName name="ahe">#REF!</definedName>
    <definedName name="AHER" localSheetId="8">#REF!</definedName>
    <definedName name="AHER">#REF!</definedName>
    <definedName name="Ai">#REF!</definedName>
    <definedName name="aida">#REF!</definedName>
    <definedName name="aida1">#REF!</definedName>
    <definedName name="aireacondicionado">#REF!</definedName>
    <definedName name="Aisladores">#REF!</definedName>
    <definedName name="AIU" localSheetId="8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j" localSheetId="8">#REF!</definedName>
    <definedName name="aj">#REF!</definedName>
    <definedName name="Ajizal">#REF!</definedName>
    <definedName name="AjustDelAIU" localSheetId="8">#REF!</definedName>
    <definedName name="AjustDelAIU">#REF!</definedName>
    <definedName name="Ajusteinf" localSheetId="2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2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m">#REF!</definedName>
    <definedName name="ALAMBRE">#REF!</definedName>
    <definedName name="ALAMBRE_">#REF!</definedName>
    <definedName name="Alambre_de_cobre_N__10_AWG">#REF!</definedName>
    <definedName name="Alambre_de_cobre_N__12_AWG">#REF!</definedName>
    <definedName name="Alambre_de_cobre_N__14_AWG">#REF!</definedName>
    <definedName name="Alambre_de_púa">#REF!</definedName>
    <definedName name="Alambre_de_timbre_2x22_AWG">#REF!</definedName>
    <definedName name="Alambre_negro">#REF!</definedName>
    <definedName name="ALAMBRE_NEGRO___18">#REF!</definedName>
    <definedName name="alambre10">#REF!</definedName>
    <definedName name="alambre12">#REF!</definedName>
    <definedName name="alambre14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gal">#REF!</definedName>
    <definedName name="alambregalkg">#REF!</definedName>
    <definedName name="alambrenegro">#REF!</definedName>
    <definedName name="ALAMBRENEGROCLAB18">#REF!</definedName>
    <definedName name="alampuas">#REF!</definedName>
    <definedName name="ALANR">#REF!</definedName>
    <definedName name="alc" localSheetId="8">#REF!</definedName>
    <definedName name="alc">#REF!</definedName>
    <definedName name="AlcanceProyecto">#REF!</definedName>
    <definedName name="ale">#REF!</definedName>
    <definedName name="ALFAGIAS">#REF!</definedName>
    <definedName name="alfalisto">#REF!</definedName>
    <definedName name="ALM">#REF!</definedName>
    <definedName name="ALMACENISTA">#REF!</definedName>
    <definedName name="ALNEGRO">#REF!</definedName>
    <definedName name="ALPUA">#REF!</definedName>
    <definedName name="ALTO">#REF!</definedName>
    <definedName name="Alumino_ventanas">#REF!</definedName>
    <definedName name="ALUMTE">#REF!</definedName>
    <definedName name="Am">#REF!</definedName>
    <definedName name="amarres">#REF!</definedName>
    <definedName name="AMAT" localSheetId="8">#REF!</definedName>
    <definedName name="AMAT">#REF!</definedName>
    <definedName name="Amount">#REF!</definedName>
    <definedName name="Amperimetro_0_500_5A">#REF!</definedName>
    <definedName name="An">#REF!</definedName>
    <definedName name="ANA" localSheetId="8">#REF!</definedName>
    <definedName name="ANA">#REF!</definedName>
    <definedName name="Analyst" hidden="1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LAJE" localSheetId="8">#REF!</definedName>
    <definedName name="ANCLAJE">#REF!</definedName>
    <definedName name="AND">#REF!</definedName>
    <definedName name="ANDAM">#REF!</definedName>
    <definedName name="andamio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es">#REF!</definedName>
    <definedName name="ANDENES_1">#N/A</definedName>
    <definedName name="ANE" localSheetId="8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 localSheetId="8">#REF!</definedName>
    <definedName name="ANGULO">#REF!</definedName>
    <definedName name="Angulo_de_platina__1_x1_x1_8">#REF!</definedName>
    <definedName name="anguloal">#REF!</definedName>
    <definedName name="anillo">#REF!</definedName>
    <definedName name="anillo_1">#N/A</definedName>
    <definedName name="anscount" hidden="1">1</definedName>
    <definedName name="AntCach">#REF!</definedName>
    <definedName name="ANTI">#REF!</definedName>
    <definedName name="ANTI_1">#N/A</definedName>
    <definedName name="Antic" localSheetId="8">#REF!</definedName>
    <definedName name="Antic">#REF!</definedName>
    <definedName name="AnticAdic">#REF!</definedName>
    <definedName name="ANTICIPO" localSheetId="8">#REF!</definedName>
    <definedName name="ANTICIPO">#REF!</definedName>
    <definedName name="anticorrosiva">#REF!</definedName>
    <definedName name="ANTICORROSIVO">#REF!</definedName>
    <definedName name="Anticorrosivo_alquídico">#REF!</definedName>
    <definedName name="Antigrafitty">#REF!</definedName>
    <definedName name="antisol">#REF!</definedName>
    <definedName name="ANTISOL_ROJO">#REF!</definedName>
    <definedName name="ANTRA">#REF!</definedName>
    <definedName name="Añ">#REF!</definedName>
    <definedName name="AÑO" localSheetId="8">#REF!</definedName>
    <definedName name="AÑO">#REF!</definedName>
    <definedName name="AÑOWUIE" localSheetId="8">#REF!</definedName>
    <definedName name="AÑOWUIE">#REF!</definedName>
    <definedName name="ao" localSheetId="8">#REF!</definedName>
    <definedName name="ao">#REF!</definedName>
    <definedName name="ap" localSheetId="8">#REF!</definedName>
    <definedName name="ap">#REF!</definedName>
    <definedName name="apaiy">#REF!</definedName>
    <definedName name="AparatoSanitarios">#REF!</definedName>
    <definedName name="APELLIDOS">#REF!</definedName>
    <definedName name="APER" localSheetId="8">#REF!</definedName>
    <definedName name="APER">#REF!</definedName>
    <definedName name="API">#REF!</definedName>
    <definedName name="APU" localSheetId="8">#REF!</definedName>
    <definedName name="APU">#REF!</definedName>
    <definedName name="APU_directos" localSheetId="8">#REF!</definedName>
    <definedName name="APU_directos">#REF!</definedName>
    <definedName name="APU221.1">#REF!</definedName>
    <definedName name="APU221.2">#REF!</definedName>
    <definedName name="APU5P" localSheetId="8">#REF!</definedName>
    <definedName name="APU5P">#REF!</definedName>
    <definedName name="APUELECTRICOS">#REF!</definedName>
    <definedName name="APUS">#REF!</definedName>
    <definedName name="aq" localSheetId="8">'ENSAYOS OBRA'!err</definedName>
    <definedName name="aq" localSheetId="2">PRESUPUESTO!err</definedName>
    <definedName name="aq">err</definedName>
    <definedName name="aqaq" localSheetId="8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 localSheetId="2">#REF!,#REF!,#REF!,#REF!,#REF!,#REF!,#REF!,#REF!,#REF!,#REF!,#REF!,#REF!,#REF!,#REF!</definedName>
    <definedName name="area">#REF!,#REF!,#REF!,#REF!,#REF!,#REF!,#REF!,#REF!,#REF!,#REF!,#REF!,#REF!,#REF!,#REF!</definedName>
    <definedName name="AREA__M2">#REF!</definedName>
    <definedName name="AREA__M2_1">#N/A</definedName>
    <definedName name="Area_canal" localSheetId="8">#REF!</definedName>
    <definedName name="Area_canal">#REF!</definedName>
    <definedName name="Área_de_Cantidades">#REF!</definedName>
    <definedName name="_xlnm.Extract" localSheetId="8">#REF!</definedName>
    <definedName name="_xlnm.Extract">#REF!</definedName>
    <definedName name="_xlnm.Print_Area" localSheetId="5">' F. M-INTERFASEII'!$A$1:$C$36</definedName>
    <definedName name="_xlnm.Print_Area" localSheetId="4">' F. M-INTERFASEII (2)'!$A$1:$C$36</definedName>
    <definedName name="_xlnm.Print_Area" localSheetId="8">'ENSAYOS OBRA'!$A$1:$F$25</definedName>
    <definedName name="_xlnm.Print_Area" localSheetId="3">'FORMULARIO 1 - DETALLADO'!$A$1:$GL$84</definedName>
    <definedName name="_xlnm.Print_Area" localSheetId="1">PPTO_FASEII!$B$1:$I$48</definedName>
    <definedName name="_xlnm.Print_Area">#N/A</definedName>
    <definedName name="AREA_TOTAL">#REF!</definedName>
    <definedName name="AreaLimpiar">#REF!,#REF!,#REF!,#REF!,#REF!,#REF!,#REF!,#REF!,#REF!,#REF!</definedName>
    <definedName name="AREAS">#REF!</definedName>
    <definedName name="Areatotal">#REF!</definedName>
    <definedName name="Aref">#REF!</definedName>
    <definedName name="ARELC">#REF!</definedName>
    <definedName name="ARELF">#REF!</definedName>
    <definedName name="ARENA" localSheetId="8">#REF!</definedName>
    <definedName name="ARENA">#REF!</definedName>
    <definedName name="ARENAARCILLA">#REF!</definedName>
    <definedName name="ARENAARCILLA_1">#N/A</definedName>
    <definedName name="Arenag" localSheetId="8">#REF!</definedName>
    <definedName name="Arenag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ial">#REF!</definedName>
    <definedName name="arial.1">#REF!</definedName>
    <definedName name="armuve" localSheetId="8">'ENSAYOS OBRA'!err</definedName>
    <definedName name="armuve" localSheetId="2">PRESUPUESTO!err</definedName>
    <definedName name="armuve">err</definedName>
    <definedName name="ARP" localSheetId="8">#REF!</definedName>
    <definedName name="ARP" localSheetId="2">#REF!</definedName>
    <definedName name="ARP">#REF!</definedName>
    <definedName name="ARS" localSheetId="2">#REF!</definedName>
    <definedName name="ARS">#REF!</definedName>
    <definedName name="articulos" localSheetId="8">#REF!</definedName>
    <definedName name="articulos">#REF!</definedName>
    <definedName name="ARTURO" localSheetId="8">#REF!</definedName>
    <definedName name="ARTURO">#REF!</definedName>
    <definedName name="as" localSheetId="8">#REF!</definedName>
    <definedName name="as">#REF!</definedName>
    <definedName name="AS2DocOpenMode" hidden="1">"AS2DocumentEdit"</definedName>
    <definedName name="ASASDA" localSheetId="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B" localSheetId="8">#REF!</definedName>
    <definedName name="ASB">#REF!</definedName>
    <definedName name="ASD" localSheetId="8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8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asdfsadf" hidden="1">#REF!</definedName>
    <definedName name="ASDFGHJKLÑ" localSheetId="8">'ENSAYOS OBRA'!err</definedName>
    <definedName name="ASDFGHJKLÑ" localSheetId="2">PRESUPUESTO!err</definedName>
    <definedName name="ASDFGHJKLÑ">err</definedName>
    <definedName name="asdfñk">#N/A</definedName>
    <definedName name="ASFALTO" localSheetId="8">#REF!</definedName>
    <definedName name="ASFALTO" localSheetId="2">#REF!</definedName>
    <definedName name="ASFALTO">#REF!</definedName>
    <definedName name="asfasd" localSheetId="8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8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8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>#REF!</definedName>
    <definedName name="astrid">#REF!</definedName>
    <definedName name="at" localSheetId="8">#REF!</definedName>
    <definedName name="at">#REF!</definedName>
    <definedName name="Atp">#REF!</definedName>
    <definedName name="ATRAQUE">#REF!</definedName>
    <definedName name="ATRAQUE_1">#N/A</definedName>
    <definedName name="ATRS" localSheetId="8">#REF!</definedName>
    <definedName name="ATRS">#REF!</definedName>
    <definedName name="au" localSheetId="8">#REF!</definedName>
    <definedName name="au">#REF!</definedName>
    <definedName name="Aulas">#REF!</definedName>
    <definedName name="aur" localSheetId="8">#REF!</definedName>
    <definedName name="aur">#REF!</definedName>
    <definedName name="_xlnm.Auto_Open" localSheetId="4">MODULO10.auto_abrir</definedName>
    <definedName name="_xlnm.Auto_Open" localSheetId="8">MODULO10.auto_abrir</definedName>
    <definedName name="_xlnm.Auto_Open" localSheetId="2">MODULO10.auto_abrir</definedName>
    <definedName name="_xlnm.Auto_Open">MODULO10.auto_abrir</definedName>
    <definedName name="auto1" localSheetId="8">#REF!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">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sostemporales">#REF!</definedName>
    <definedName name="AW">#REF!</definedName>
    <definedName name="ax">#REF!</definedName>
    <definedName name="ax.">#REF!</definedName>
    <definedName name="Ay">#REF!</definedName>
    <definedName name="AYUDA">#REF!</definedName>
    <definedName name="ayudante">#REF!</definedName>
    <definedName name="AyudanteHR">#REF!</definedName>
    <definedName name="AYUDR">#REF!</definedName>
    <definedName name="azaz" localSheetId="8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localSheetId="8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">#REF!</definedName>
    <definedName name="Bajo_L">#REF!</definedName>
    <definedName name="Bake_rod__espuma_de_poliet_tirilla_de_respaldo__juntas">#REF!</definedName>
    <definedName name="BalancexPartes" hidden="1">#REF!</definedName>
    <definedName name="balasto">#REF!</definedName>
    <definedName name="Baldocin_0_205x0_205">#REF!</definedName>
    <definedName name="baldosa">#REF!</definedName>
    <definedName name="Baldosa_de_granito_0_3x0_3">#REF!</definedName>
    <definedName name="baldosa20x20">#REF!</definedName>
    <definedName name="baldosa20x30">#REF!</definedName>
    <definedName name="baldosa30x30">#REF!</definedName>
    <definedName name="BALDOSIN">#REF!</definedName>
    <definedName name="BANCO">#REF!</definedName>
    <definedName name="bar">#REF!</definedName>
    <definedName name="BARA" localSheetId="8">#REF!</definedName>
    <definedName name="BARA">#REF!</definedName>
    <definedName name="baranda">#REF!</definedName>
    <definedName name="BARNIZTOT">#REF!</definedName>
    <definedName name="BARRADISCAPACITADOS">#REF!</definedName>
    <definedName name="Barraje_de_cobre_150_A_3_2_M">#REF!</definedName>
    <definedName name="Barraje_de_neutros">#REF!</definedName>
    <definedName name="Barraje_puesta_tierra_de_seguridad">#REF!</definedName>
    <definedName name="BARRICADA_Y_DESVIO_TIPO_SR_102">#REF!</definedName>
    <definedName name="barsol">#REF!</definedName>
    <definedName name="BASE" localSheetId="8">#REF!</definedName>
    <definedName name="BASE">#REF!</definedName>
    <definedName name="Base_datos_IM">#REF!</definedName>
    <definedName name="Base_Mat">#REF!</definedName>
    <definedName name="Base_MO">#REF!</definedName>
    <definedName name="base_VaR" localSheetId="8">#REF!</definedName>
    <definedName name="base_VaR">#REF!</definedName>
    <definedName name="base1">#REF!</definedName>
    <definedName name="base2">#REF!</definedName>
    <definedName name="BASEDATOS" localSheetId="8">#REF!</definedName>
    <definedName name="BASEDATOS">#REF!</definedName>
    <definedName name="BaseDatos_1">#N/A</definedName>
    <definedName name="BASEDATOSMATERIALES">#REF!</definedName>
    <definedName name="_xlnm.Database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localSheetId="8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8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8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dgh" localSheetId="2" hidden="1">{#N/A,#N/A,FALSE,"PERSONAL"}</definedName>
    <definedName name="bfdgh" hidden="1">{#N/A,#N/A,FALSE,"PERSONAL"}</definedName>
    <definedName name="bfnfv" localSheetId="8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8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8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8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mestre" localSheetId="8">#REF!</definedName>
    <definedName name="bimestre">#REF!</definedName>
    <definedName name="Bisagra_3">#REF!</definedName>
    <definedName name="Bisagra_de_piso_pivotante">#REF!</definedName>
    <definedName name="Bisagras_puerta_reja">#REF!</definedName>
    <definedName name="BISCO">#REF!</definedName>
    <definedName name="Bk">#REF!</definedName>
    <definedName name="bl" localSheetId="8">#REF!</definedName>
    <definedName name="bl">#REF!</definedName>
    <definedName name="blActividadesDiarias">#REF!</definedName>
    <definedName name="blanco" localSheetId="8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UE">#REF!</definedName>
    <definedName name="Bloque_de_concreto_0_10">#REF!</definedName>
    <definedName name="Bloque_de_concreto_0_20">#REF!</definedName>
    <definedName name="bloque10">#REF!</definedName>
    <definedName name="bloque15">#REF!</definedName>
    <definedName name="bloque9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n" localSheetId="8">#REF!</definedName>
    <definedName name="bn">#REF!</definedName>
    <definedName name="bnm">#REF!</definedName>
    <definedName name="BOBCAT">#REF!</definedName>
    <definedName name="BOMBA">#REF!</definedName>
    <definedName name="Bombas">#REF!</definedName>
    <definedName name="Bombilla_100w">#REF!</definedName>
    <definedName name="bombillo20">#REF!</definedName>
    <definedName name="BONO">#REF!</definedName>
    <definedName name="BORDE1">#N/A</definedName>
    <definedName name="BORDER1">#REF!</definedName>
    <definedName name="BORDET">#REF!</definedName>
    <definedName name="bordillo">#REF!</definedName>
    <definedName name="BORDILLOS">#REF!</definedName>
    <definedName name="BORSHE">#REF!</definedName>
    <definedName name="BORSUM">#REF!</definedName>
    <definedName name="BOTAD">#REF!</definedName>
    <definedName name="BOTADA">#REF!</definedName>
    <definedName name="BOTES">#REF!</definedName>
    <definedName name="boxes">#REF!</definedName>
    <definedName name="BQ">#REF!</definedName>
    <definedName name="br" localSheetId="8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KER">#REF!</definedName>
    <definedName name="Breaker_de_1x15_A">#REF!</definedName>
    <definedName name="Breaker_de_1x30_A">#REF!</definedName>
    <definedName name="Breaker_de_2x20_A">#REF!</definedName>
    <definedName name="Breaker_de_2x30_A">#REF!</definedName>
    <definedName name="Breaker_de_3x100_A">#REF!</definedName>
    <definedName name="Breaker_de_3x200_A">#REF!</definedName>
    <definedName name="Breaker_de_3x30_A">#REF!</definedName>
    <definedName name="Breaker_de_3x350_A">#REF!</definedName>
    <definedName name="Breaker_de_3x50_A">#REF!</definedName>
    <definedName name="Breaker_de_3x500_A">#REF!</definedName>
    <definedName name="Breaker_de_3x70_A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OCH">#REF!</definedName>
    <definedName name="BS_Data_Col" hidden="1">#REF!</definedName>
    <definedName name="bsb" localSheetId="8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8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8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8">#REF!&lt;2.5</definedName>
    <definedName name="BUENO">#REF!&lt;2.5</definedName>
    <definedName name="BuiltIn_Print_Area" localSheetId="8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 localSheetId="8">#REF!</definedName>
    <definedName name="BuiltIn_Print_Titles">#REF!</definedName>
    <definedName name="BuiltIn_Print_Titles___0">#REF!</definedName>
    <definedName name="BuiltIn_Print_Titles___0___0">#REF!</definedName>
    <definedName name="Buitin_print_Area1.1">#REF!</definedName>
    <definedName name="Buje_sanit__4_x2">#REF!</definedName>
    <definedName name="Buje_sanit__4_x3">#REF!</definedName>
    <definedName name="BUJE1.12X1.14">#REF!</definedName>
    <definedName name="BUJE1.12X12">#REF!</definedName>
    <definedName name="BUJE1.12X34">#REF!</definedName>
    <definedName name="BUJE1.14X12">#REF!</definedName>
    <definedName name="BUJE1.14X34">#REF!</definedName>
    <definedName name="BUJE1X3.4">#REF!</definedName>
    <definedName name="BUJE2X1.14">#REF!</definedName>
    <definedName name="BUJE2X12">#REF!</definedName>
    <definedName name="BUJE3X2">#REF!</definedName>
    <definedName name="BUJEPRES1.1.2X1">#REF!</definedName>
    <definedName name="BUJEPRES1X1.2">#REF!</definedName>
    <definedName name="BUJEPRES2X1.1.2">#REF!</definedName>
    <definedName name="BUJEPRES3.4X1.2">#REF!</definedName>
    <definedName name="BULL" localSheetId="8">#REF!</definedName>
    <definedName name="BULL">#REF!</definedName>
    <definedName name="Bulld50">#REF!</definedName>
    <definedName name="Bulld65e">#REF!</definedName>
    <definedName name="bulld65er">#REF!</definedName>
    <definedName name="BULLDOZ">#REF!</definedName>
    <definedName name="Bulldozer">#REF!</definedName>
    <definedName name="Bulldozer_Komatzu_D50A_15">#REF!</definedName>
    <definedName name="Bulldozer_Komatzu_D53A_16">#REF!</definedName>
    <definedName name="bvbc" localSheetId="8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8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8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ç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 localSheetId="8">#REF!</definedName>
    <definedName name="C_">#REF!</definedName>
    <definedName name="C_1">#REF!</definedName>
    <definedName name="CA">#REF!</definedName>
    <definedName name="caa">#REF!</definedName>
    <definedName name="CAB">#REF!</definedName>
    <definedName name="CABAL">#REF!</definedName>
    <definedName name="CABALLETE">#REF!</definedName>
    <definedName name="Caballete_asbt_cemt">#REF!</definedName>
    <definedName name="CABALLETETOTAL">#REF!</definedName>
    <definedName name="CABCELAR" localSheetId="2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BLE_EN_ACERO_GALVANIZADO_DE_3_4">#REF!</definedName>
    <definedName name="Cable_N__6_AWG_CU">#REF!</definedName>
    <definedName name="cable6">#REF!</definedName>
    <definedName name="cable8">#REF!</definedName>
    <definedName name="Cableado">#REF!</definedName>
    <definedName name="cablecoaxial">#REF!</definedName>
    <definedName name="cabletel">#REF!</definedName>
    <definedName name="cableutp">#REF!</definedName>
    <definedName name="CAC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localSheetId="2" hidden="1">#REF!,#REF!</definedName>
    <definedName name="CACAC" hidden="1">#REF!,#REF!</definedName>
    <definedName name="CACACACCA" hidden="1">#REF!,#REF!</definedName>
    <definedName name="cadenero">#REF!</definedName>
    <definedName name="CADENERO_2">#REF!</definedName>
    <definedName name="caj">#REF!</definedName>
    <definedName name="CAJA">#REF!</definedName>
    <definedName name="CAJA_1">#N/A</definedName>
    <definedName name="Caja_2x4_PVC">#REF!</definedName>
    <definedName name="Caja_circular_en_conreto_de_3000_psi_con_tapa.">#REF!</definedName>
    <definedName name="Caja_galvanizada">#REF!</definedName>
    <definedName name="Caja_octogonal_PVC">#REF!</definedName>
    <definedName name="caja24">#REF!</definedName>
    <definedName name="caja2x4cuadrada">#REF!</definedName>
    <definedName name="caja4x2">#REF!</definedName>
    <definedName name="caja4x4">#REF!</definedName>
    <definedName name="caja4x4cuadrada">#REF!</definedName>
    <definedName name="caja4x4orto">#REF!</definedName>
    <definedName name="CAJAC">#REF!</definedName>
    <definedName name="CAJADESARE">#REF!</definedName>
    <definedName name="cajainspeccion">#REF!</definedName>
    <definedName name="cajainspeccion_1">#N/A</definedName>
    <definedName name="CAJAS60">#REF!</definedName>
    <definedName name="CAJAV">#REF!</definedName>
    <definedName name="CAJAVAL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con_mirilla__metalica">#REF!</definedName>
    <definedName name="CAJMI">#REF!</definedName>
    <definedName name="cal">#REF!</definedName>
    <definedName name="Calle.Excav">#REF!</definedName>
    <definedName name="CAMAARENA">#REF!</definedName>
    <definedName name="CAMAARENA_1">#N/A</definedName>
    <definedName name="Camion">#REF!</definedName>
    <definedName name="CAMPO">#REF!</definedName>
    <definedName name="CANAL">#REF!</definedName>
    <definedName name="CANGU">#REF!</definedName>
    <definedName name="CANGURO">#REF!</definedName>
    <definedName name="CANT">#REF!</definedName>
    <definedName name="CANTDS" localSheetId="8">#REF!,#REF!,#REF!,#REF!</definedName>
    <definedName name="CANTDS">#REF!,#REF!,#REF!,#REF!</definedName>
    <definedName name="Cantidad" localSheetId="8">#REF!</definedName>
    <definedName name="Cantidad">#REF!</definedName>
    <definedName name="CantObraDefinitiva" localSheetId="2" hidden="1">{"SUMINISTRO E INSTALACIÓN CANALETAS L=7.50"}</definedName>
    <definedName name="CantObraDefinitiva" hidden="1">{"SUMINISTRO E INSTALACIÓN CANALETAS L=7.50"}</definedName>
    <definedName name="CAOLIN">#REF!</definedName>
    <definedName name="CAP">#REF!</definedName>
    <definedName name="CAPAC._HSE">#REF!</definedName>
    <definedName name="CapActividad">#REF!</definedName>
    <definedName name="CapCom">#REF!</definedName>
    <definedName name="CapComponent">#REF!</definedName>
    <definedName name="Capitalpb" hidden="1">#REF!</definedName>
    <definedName name="CapitalStructure" hidden="1">#REF!</definedName>
    <definedName name="CapResumen">#REF!</definedName>
    <definedName name="Car" localSheetId="8">#REF!</definedName>
    <definedName name="Car">#REF!</definedName>
    <definedName name="car_15">#REF!</definedName>
    <definedName name="CARBUROTOT">#REF!</definedName>
    <definedName name="cárcamo">#REF!</definedName>
    <definedName name="CARGA">#REF!</definedName>
    <definedName name="CARGAD">#REF!</definedName>
    <definedName name="CARGADOR" localSheetId="8">#REF!</definedName>
    <definedName name="CARGADOR">#REF!</definedName>
    <definedName name="Cargador_Dresser_515B">#REF!</definedName>
    <definedName name="CARGO" localSheetId="8">#REF!</definedName>
    <definedName name="CARGO">#REF!</definedName>
    <definedName name="CARGOS">#REF!</definedName>
    <definedName name="CARGUER">#REF!</definedName>
    <definedName name="CARLOS" localSheetId="8">#REF!</definedName>
    <definedName name="CARLOS">#REF!</definedName>
    <definedName name="CARLOSC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reta">#REF!</definedName>
    <definedName name="CARRETERA" localSheetId="8">#REF!</definedName>
    <definedName name="CARRETERA">#REF!</definedName>
    <definedName name="CARRO" localSheetId="8">#REF!</definedName>
    <definedName name="CARRO">#REF!</definedName>
    <definedName name="CARRTA">#REF!</definedName>
    <definedName name="CASA" localSheetId="8">#REF!</definedName>
    <definedName name="CASA">#REF!</definedName>
    <definedName name="CASETONES">#REF!</definedName>
    <definedName name="Cashpb" hidden="1">#REF!</definedName>
    <definedName name="CASITA" localSheetId="8">#REF!</definedName>
    <definedName name="CASITA">#REF!</definedName>
    <definedName name="CATD8" localSheetId="8">#REF!</definedName>
    <definedName name="CATD8">#REF!</definedName>
    <definedName name="CATEGORIA" localSheetId="8">#REF!</definedName>
    <definedName name="CATEGORIA">#REF!</definedName>
    <definedName name="cau">#REF!</definedName>
    <definedName name="causa" localSheetId="8">#REF!</definedName>
    <definedName name="causa">#REF!</definedName>
    <definedName name="CB">#REF!</definedName>
    <definedName name="cb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">#REF!</definedName>
    <definedName name="ccccc" localSheetId="8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8">#REF!</definedName>
    <definedName name="CCCCCC">#REF!</definedName>
    <definedName name="CCT">#REF!</definedName>
    <definedName name="ccto210" localSheetId="8">#REF!</definedName>
    <definedName name="ccto210">#REF!</definedName>
    <definedName name="cd" localSheetId="8">#REF!</definedName>
    <definedName name="cd">#REF!</definedName>
    <definedName name="CD454JH">#REF!</definedName>
    <definedName name="cdcdc" localSheetId="8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8">#REF!</definedName>
    <definedName name="CDctrl">#REF!</definedName>
    <definedName name="cdd">#REF!</definedName>
    <definedName name="CDE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e">#REF!</definedName>
    <definedName name="CEBLANCO">#REF!</definedName>
    <definedName name="ceerf" localSheetId="8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ldCanti">#REF!</definedName>
    <definedName name="CELDVRUNIT1">#REF!</definedName>
    <definedName name="CEMEG">#REF!</definedName>
    <definedName name="CEMENTBLAN.">#REF!</definedName>
    <definedName name="CEMENTO" localSheetId="8">#REF!</definedName>
    <definedName name="CEMENTO">#REF!</definedName>
    <definedName name="Cemento_Blanco">#REF!</definedName>
    <definedName name="Cemento_gris_Portland_tipo_I">#REF!</definedName>
    <definedName name="cementoblanco">#REF!</definedName>
    <definedName name="cementogris">#REF!</definedName>
    <definedName name="cementogriscolor">#REF!</definedName>
    <definedName name="CENEFAMALLA">#REF!</definedName>
    <definedName name="Cera">#REF!</definedName>
    <definedName name="Cera_para_pisos">#REF!</definedName>
    <definedName name="cercha">#REF!</definedName>
    <definedName name="Cerradura_de_perilla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SAR" localSheetId="2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esped" localSheetId="8">#REF!</definedName>
    <definedName name="cesped">#REF!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sos">#REF!</definedName>
    <definedName name="Check_to_Cash" hidden="1">#REF!</definedName>
    <definedName name="CHEQUE">#REF!</definedName>
    <definedName name="CHEQUE3_4">#REF!</definedName>
    <definedName name="china">#REF!</definedName>
    <definedName name="CHK_PU">#REF!</definedName>
    <definedName name="CHP">#REF!</definedName>
    <definedName name="Ci">#REF!</definedName>
    <definedName name="CIELORASOTOT">#REF!</definedName>
    <definedName name="Cimentacion">#REF!</definedName>
    <definedName name="CIndPresup">#REF!</definedName>
    <definedName name="cinta">#REF!</definedName>
    <definedName name="Cinta_de_Señalización">#REF!</definedName>
    <definedName name="CINTA_V_15">#REF!</definedName>
    <definedName name="cintaaislante">#REF!</definedName>
    <definedName name="cintapvc">#REF!</definedName>
    <definedName name="CIRCUITOS" localSheetId="8">#REF!</definedName>
    <definedName name="CIRCUITOS">#REF!</definedName>
    <definedName name="CISNEROS">#REF!</definedName>
    <definedName name="Cj">#REF!</definedName>
    <definedName name="cjsa" hidden="1">#REF!</definedName>
    <definedName name="Ck">#REF!</definedName>
    <definedName name="CL">#REF!</definedName>
    <definedName name="Clabe">#N/A</definedName>
    <definedName name="clase" localSheetId="8">#REF!</definedName>
    <definedName name="clase">#REF!</definedName>
    <definedName name="CLAVO">#REF!</definedName>
    <definedName name="CLAVO2">#REF!</definedName>
    <definedName name="clavos">#REF!</definedName>
    <definedName name="Cll">#REF!</definedName>
    <definedName name="CLOSETTOT">#REF!</definedName>
    <definedName name="Cm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 localSheetId="8">#REF!</definedName>
    <definedName name="CN">#REF!</definedName>
    <definedName name="cnmi2">#REF!</definedName>
    <definedName name="CNT_M" localSheetId="8">#REF!</definedName>
    <definedName name="CNT_M">#REF!</definedName>
    <definedName name="Cñ">#REF!</definedName>
    <definedName name="co" localSheetId="8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ActEco">#REF!</definedName>
    <definedName name="CODIGO" localSheetId="8">#REF!</definedName>
    <definedName name="CODIGO">#REF!</definedName>
    <definedName name="Codigo_M.Obra">#REF!</definedName>
    <definedName name="CodigoInversion">#REF!</definedName>
    <definedName name="CodigoProyecto">#REF!</definedName>
    <definedName name="Codigos">#REF!</definedName>
    <definedName name="CÓDIGOS_EQUIPOS">#REF!</definedName>
    <definedName name="CÓDIGOS_MANO_DE_OBRA">#REF!</definedName>
    <definedName name="CÓDIGOS_SERVICIOS">#REF!</definedName>
    <definedName name="CÓDIGOS_TRANSPORTE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en_Polietileno__45°_de_200_mm">#REF!</definedName>
    <definedName name="CODO_P.V.C_90___1_2">#REF!</definedName>
    <definedName name="Codo_Pres.._1">#REF!</definedName>
    <definedName name="Codo_Pres._1_2">#REF!</definedName>
    <definedName name="Codo_Pres._3_4">#REF!</definedName>
    <definedName name="Codo_Sanit._2">#REF!</definedName>
    <definedName name="Codo_Sanit._3">#REF!</definedName>
    <definedName name="Codo_Sanit._4">#REF!</definedName>
    <definedName name="codo1">#REF!</definedName>
    <definedName name="codo1.2">#REF!</definedName>
    <definedName name="codo160x90">#REF!</definedName>
    <definedName name="codo160x90_1">#N/A</definedName>
    <definedName name="CODO16X11">#REF!</definedName>
    <definedName name="CODO16X11_1">#N/A</definedName>
    <definedName name="CODO16X45">#REF!</definedName>
    <definedName name="CODO16X45_1">#N/A</definedName>
    <definedName name="CODO16X90">#REF!</definedName>
    <definedName name="CODO16X90_1">#N/A</definedName>
    <definedName name="codo2">#REF!</definedName>
    <definedName name="CODO3">#REF!</definedName>
    <definedName name="CODO3_1">#N/A</definedName>
    <definedName name="CODO3X11">#REF!</definedName>
    <definedName name="CODO3X11_1">#N/A</definedName>
    <definedName name="CODO3X32">#REF!</definedName>
    <definedName name="CODO3X45">#REF!</definedName>
    <definedName name="CODO3X45_1">#N/A</definedName>
    <definedName name="CODO3X90">#REF!</definedName>
    <definedName name="CODO3X90_1">#N/A</definedName>
    <definedName name="codo4">#REF!</definedName>
    <definedName name="CODO4X45">#REF!</definedName>
    <definedName name="CODO4X90">#REF!</definedName>
    <definedName name="CODO4X90_1">#N/A</definedName>
    <definedName name="CODO6X22">#REF!</definedName>
    <definedName name="CODO6X22_1">#N/A</definedName>
    <definedName name="codo6x45nova">#REF!</definedName>
    <definedName name="codo6x45nova_1">#N/A</definedName>
    <definedName name="codo6x45pvc">#REF!</definedName>
    <definedName name="codo6x90pvc">#REF!</definedName>
    <definedName name="CODO8X22">#REF!</definedName>
    <definedName name="CODO8X22_1">#N/A</definedName>
    <definedName name="CODO8X45">#REF!</definedName>
    <definedName name="CODO8X45_1">#N/A</definedName>
    <definedName name="codo8x45pvc">#REF!</definedName>
    <definedName name="CODO8X90">#REF!</definedName>
    <definedName name="CODO8X90_1">#N/A</definedName>
    <definedName name="CODOPRES3">#REF!</definedName>
    <definedName name="CODOPRES90.1">#REF!</definedName>
    <definedName name="CODOPRES90.1.1.2">#REF!</definedName>
    <definedName name="CODOPRES90.1.1.4">#REF!</definedName>
    <definedName name="CODOPRES90.1.2">#REF!</definedName>
    <definedName name="CODOPRES90.2">#REF!</definedName>
    <definedName name="CODOPRES90.3.4">#REF!</definedName>
    <definedName name="CODOS">#REF!</definedName>
    <definedName name="Codos_PVC_3">#REF!</definedName>
    <definedName name="CODOSANT2X90CXE">#REF!</definedName>
    <definedName name="CODOSANT45X2">#REF!</definedName>
    <definedName name="CODOSANT45X3">#REF!</definedName>
    <definedName name="CODOSANT45X4">#REF!</definedName>
    <definedName name="CODOSANT90X2">#REF!</definedName>
    <definedName name="CODOSANT90X4">#REF!</definedName>
    <definedName name="coe">#REF!</definedName>
    <definedName name="cogvsiruj">#REF!</definedName>
    <definedName name="COLAMARRE2">#REF!</definedName>
    <definedName name="COLL">#REF!</definedName>
    <definedName name="coll2">#REF!</definedName>
    <definedName name="coll4">#REF!</definedName>
    <definedName name="coll6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_de_derivacion_PVC_1_2">#REF!</definedName>
    <definedName name="COLON">#REF!</definedName>
    <definedName name="ColTap">#REF!</definedName>
    <definedName name="columna">#REF!</definedName>
    <definedName name="COLUMNA20X20">#REF!</definedName>
    <definedName name="COLUMNAS20X30">#REF!</definedName>
    <definedName name="Com">#REF!</definedName>
    <definedName name="COMIDA">#REF!</definedName>
    <definedName name="COMIN">#REF!</definedName>
    <definedName name="Comisión_topográfica">#REF!</definedName>
    <definedName name="COMN1">#REF!</definedName>
    <definedName name="compactacion">#REF!</definedName>
    <definedName name="Compactador_Bomag_15_ton.">#REF!</definedName>
    <definedName name="Compactador_Patecabra">#REF!</definedName>
    <definedName name="Compilado">#REF!</definedName>
    <definedName name="Compilado_1">#N/A</definedName>
    <definedName name="COMPR">#REF!</definedName>
    <definedName name="COMPRE" localSheetId="8">#REF!</definedName>
    <definedName name="COMPRE">#REF!</definedName>
    <definedName name="COMPRESOR" localSheetId="8">#REF!</definedName>
    <definedName name="COMPRESOR">#REF!</definedName>
    <definedName name="COMPRESOR.185">#REF!</definedName>
    <definedName name="Compresor_CPS_185_CE15010">#REF!</definedName>
    <definedName name="COMPRESOR_DE_DOS_MARTILLOS">#REF!</definedName>
    <definedName name="Compresores">#REF!</definedName>
    <definedName name="COMPROBANTE_DE_PAGO" localSheetId="8">#REF!</definedName>
    <definedName name="COMPROBANTE_DE_PAGO">#REF!</definedName>
    <definedName name="compuerta">#REF!</definedName>
    <definedName name="CON_3000">#REF!</definedName>
    <definedName name="conc1500">#REF!</definedName>
    <definedName name="conc2000">#REF!</definedName>
    <definedName name="conc3000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" localSheetId="8">#REF!</definedName>
    <definedName name="concreto">#REF!</definedName>
    <definedName name="Concreto.Anden.T1">#REF!</definedName>
    <definedName name="CONCRETO_1_2_3">#REF!</definedName>
    <definedName name="CONCRETO_1_2_4">#REF!</definedName>
    <definedName name="CONCRETO_1_3_5">#REF!</definedName>
    <definedName name="CONCRETO_1_4_8">#REF!</definedName>
    <definedName name="CONCRETO_2500_PSI">#REF!</definedName>
    <definedName name="CONCRETO_3000_PSI">#REF!</definedName>
    <definedName name="CONCRETO_3500_PSI">#REF!</definedName>
    <definedName name="CONCRETO_CICLOPEO">#REF!</definedName>
    <definedName name="CONCRETO0_05">#REF!</definedName>
    <definedName name="Concreto1_m" localSheetId="8">#REF!</definedName>
    <definedName name="Concreto1_m">#REF!</definedName>
    <definedName name="concreto14">#REF!</definedName>
    <definedName name="Concreto2_m" localSheetId="8">#REF!</definedName>
    <definedName name="Concreto2_m">#REF!</definedName>
    <definedName name="CONCRETO20">#REF!</definedName>
    <definedName name="concreto25">#REF!</definedName>
    <definedName name="Concreto3_m" localSheetId="8">#REF!</definedName>
    <definedName name="Concreto3_m">#REF!</definedName>
    <definedName name="CONCRETO30">#REF!</definedName>
    <definedName name="CONCRETO3000">#REF!</definedName>
    <definedName name="concreto35">#REF!</definedName>
    <definedName name="concreto353">#REF!</definedName>
    <definedName name="concreto357">#REF!</definedName>
    <definedName name="Concreto4_m" localSheetId="8">#REF!</definedName>
    <definedName name="Concreto4_m">#REF!</definedName>
    <definedName name="Concreto5_m" localSheetId="8">#REF!</definedName>
    <definedName name="Concreto5_m">#REF!</definedName>
    <definedName name="CONCRETOATRAQUE">#REF!</definedName>
    <definedName name="CONCRETOATRAQUE_1">#N/A</definedName>
    <definedName name="CONCRETOF">#REF!</definedName>
    <definedName name="CONCRETOF_1">#N/A</definedName>
    <definedName name="concretoplaca">#REF!</definedName>
    <definedName name="conductor" localSheetId="8">#REF!</definedName>
    <definedName name="conductor">#REF!</definedName>
    <definedName name="conduit1">#REF!</definedName>
    <definedName name="conduit1.2">#REF!</definedName>
    <definedName name="conexiondomiciliaria">#REF!</definedName>
    <definedName name="CONM1">#REF!</definedName>
    <definedName name="CONM2">#REF!</definedName>
    <definedName name="CONMI">#REF!</definedName>
    <definedName name="CONMX">#REF!</definedName>
    <definedName name="Conos_reflectivos_de_1_m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ultor">#N/A</definedName>
    <definedName name="CONT">#REF!</definedName>
    <definedName name="CONTABLE" localSheetId="2" hidden="1">{#N/A,#N/A,FALSE,"CIBHA05A";#N/A,#N/A,FALSE,"CIBHA05B"}</definedName>
    <definedName name="CONTABLE" hidden="1">{#N/A,#N/A,FALSE,"CIBHA05A";#N/A,#N/A,FALSE,"CIBHA05B"}</definedName>
    <definedName name="CONTABLES" localSheetId="2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R">#REF!</definedName>
    <definedName name="conten">#REF!</definedName>
    <definedName name="contra" localSheetId="8">#REF!</definedName>
    <definedName name="contra">#REF!</definedName>
    <definedName name="contrah">#REF!</definedName>
    <definedName name="Contratante">#N/A</definedName>
    <definedName name="contratista" localSheetId="8">#REF!</definedName>
    <definedName name="contratista">#REF!</definedName>
    <definedName name="CONTRATO" localSheetId="8">#REF!</definedName>
    <definedName name="CONTRATO">#REF!</definedName>
    <definedName name="COPIA" localSheetId="8">'ENSAYOS OBRA'!err</definedName>
    <definedName name="COPIA" localSheetId="2">PRESUPUESTO!err</definedName>
    <definedName name="COPIA">err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ao4" localSheetId="8">'ENSAYOS OBRA'!err</definedName>
    <definedName name="copiao4" localSheetId="2">PRESUPUESTO!err</definedName>
    <definedName name="copiao4">err</definedName>
    <definedName name="corri" localSheetId="8">'ENSAYOS OBRA'!err</definedName>
    <definedName name="corri" localSheetId="2">PRESUPUESTO!err</definedName>
    <definedName name="corri">err</definedName>
    <definedName name="CORTA" localSheetId="2">#REF!</definedName>
    <definedName name="CORTA">#REF!</definedName>
    <definedName name="Cortadora" localSheetId="2">#REF!</definedName>
    <definedName name="Cortadora">#REF!</definedName>
    <definedName name="CORTADORA_DE_PAVIMENTO__CON_OPERADOR" localSheetId="2">#REF!</definedName>
    <definedName name="CORTADORA_DE_PAVIMENTO__CON_OPERADOR">#REF!</definedName>
    <definedName name="Cortadora_de_pavimento_con_operador">#REF!</definedName>
    <definedName name="cortadoracon">#REF!</definedName>
    <definedName name="CORTE">#REF!</definedName>
    <definedName name="corterocoso">#REF!</definedName>
    <definedName name="cost04" localSheetId="2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2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ND">#REF!</definedName>
    <definedName name="costivo" localSheetId="2" hidden="1">{#N/A,#N/A,FALSE,"Costos Productos 6A";#N/A,#N/A,FALSE,"Costo Unitario Total H-94-12"}</definedName>
    <definedName name="costivo" hidden="1">{#N/A,#N/A,FALSE,"Costos Productos 6A";#N/A,#N/A,FALSE,"Costo Unitario Total H-94-12"}</definedName>
    <definedName name="costivos" localSheetId="2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FRENTE">#REF!</definedName>
    <definedName name="COSTO_TRANSPORTE" localSheetId="8">#REF!</definedName>
    <definedName name="COSTO_TRANSPORTE">#REF!</definedName>
    <definedName name="costo2" hidden="1">#REF!</definedName>
    <definedName name="COSTODIRECTO" localSheetId="8">#REF!</definedName>
    <definedName name="COSTODIRECTO">#REF!</definedName>
    <definedName name="costoperativos" localSheetId="2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8">#REF!</definedName>
    <definedName name="COSTOS">#REF!</definedName>
    <definedName name="costos04" localSheetId="2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CUADRILLA">#REF!</definedName>
    <definedName name="cota">#REF!</definedName>
    <definedName name="COTAS">#REF!</definedName>
    <definedName name="COTIZ2_Incendio_Lista">#REF!</definedName>
    <definedName name="COYLL">#REF!</definedName>
    <definedName name="cp" localSheetId="8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DO8X11_1">#N/A</definedName>
    <definedName name="CPoblado" hidden="1">""</definedName>
    <definedName name="Cq">#REF!</definedName>
    <definedName name="Cr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localSheetId="8">#REF!</definedName>
    <definedName name="_xlnm.Criteria">#REF!</definedName>
    <definedName name="Criterios_IM" localSheetId="8">#REF!</definedName>
    <definedName name="Criterios_IM">#REF!</definedName>
    <definedName name="Criticidad">#REF!</definedName>
    <definedName name="Criticos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DOS" localSheetId="2" hidden="1">{#N/A,#N/A,FALSE,"CIBHA05A";#N/A,#N/A,FALSE,"CIBHA05B"}</definedName>
    <definedName name="CRUDOS" hidden="1">{#N/A,#N/A,FALSE,"CIBHA05A";#N/A,#N/A,FALSE,"CIBHA05B"}</definedName>
    <definedName name="CRUZ3">#REF!</definedName>
    <definedName name="CRUZ3_1">#N/A</definedName>
    <definedName name="CRUZ4">#REF!</definedName>
    <definedName name="CRUZ4_1">#N/A</definedName>
    <definedName name="CRUZ4X3">#REF!</definedName>
    <definedName name="CRUZ4X3_1">#N/A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IKA">#REF!</definedName>
    <definedName name="Ct">#REF!</definedName>
    <definedName name="CT070KG">#REF!</definedName>
    <definedName name="CT080KG">#REF!</definedName>
    <definedName name="CT110KG">#REF!</definedName>
    <definedName name="CT140KG">#REF!</definedName>
    <definedName name="CT170KG">#REF!</definedName>
    <definedName name="CT180KG">#REF!</definedName>
    <definedName name="CT210KG">#REF!</definedName>
    <definedName name="CT245K">#REF!</definedName>
    <definedName name="CT245KG">#REF!</definedName>
    <definedName name="CTA">#REF!</definedName>
    <definedName name="CTE">#REF!</definedName>
    <definedName name="ctoin" localSheetId="8">#REF!</definedName>
    <definedName name="ctoin">#REF!</definedName>
    <definedName name="CTR">#REF!</definedName>
    <definedName name="CTRPAG">#REF!</definedName>
    <definedName name="Cu">#REF!</definedName>
    <definedName name="CUA">#REF!</definedName>
    <definedName name="CUAALB">#REF!</definedName>
    <definedName name="CUAC">#REF!</definedName>
    <definedName name="CUACON">#REF!</definedName>
    <definedName name="cuad1" localSheetId="8">#REF!</definedName>
    <definedName name="cuad1">#REF!</definedName>
    <definedName name="cuad2" localSheetId="8">#REF!</definedName>
    <definedName name="cuad2">#REF!</definedName>
    <definedName name="cuad3" localSheetId="8">#REF!</definedName>
    <definedName name="cuad3">#REF!</definedName>
    <definedName name="cuad4">#REF!</definedName>
    <definedName name="CUAD5">#REF!</definedName>
    <definedName name="cuado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LLA">#REF!</definedName>
    <definedName name="CUADRILLA.DEMOLICIONES.CONCRETOS">#REF!</definedName>
    <definedName name="CUADRILLA.EXCAVACIONES.RELLENOS">#REF!</definedName>
    <definedName name="CUADRILLA.INSTALACION.TUBERÍA.ACCESORIOS.PEAD">#REF!</definedName>
    <definedName name="CUADRILLA.INSTALACION.TUBERÍAS.ACCESORIOS.PVC">#REF!</definedName>
    <definedName name="CUADRILLA.INSTALACION.VALVULAS.MEDIDORES.ACCESORIOS.METALICOS">#REF!</definedName>
    <definedName name="CUADRILLA.REFUERZOS">#REF!</definedName>
    <definedName name="CUADRILLA.TOPOGRAFIA">#REF!</definedName>
    <definedName name="CUADRILLA_1__1_OFC___2_AYU">#REF!</definedName>
    <definedName name="CUADRILLA_2__1_OFC___3AYU">#REF!</definedName>
    <definedName name="CUADRILLA_3__2_OFC___6_AYU">#REF!</definedName>
    <definedName name="Cuadrilla_4__4_ayu">#REF!</definedName>
    <definedName name="CUADRILLA_5__4_AYU">#REF!</definedName>
    <definedName name="CUADRILLA_6__1_SOLDADOR___1_AYUD_DE_SOLD">#REF!</definedName>
    <definedName name="Cuadrilla_8__2_ayu">#REF!</definedName>
    <definedName name="CUADRILLA_8__MECANICA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T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F">#REF!</definedName>
    <definedName name="cuadrillas2">#REF!</definedName>
    <definedName name="CUADRO">#N/A</definedName>
    <definedName name="cuadros4x4">#REF!</definedName>
    <definedName name="CUAER">#REF!</definedName>
    <definedName name="CUAEXC">#REF!</definedName>
    <definedName name="CUAL" localSheetId="8">'ENSAYOS OBRA'!err</definedName>
    <definedName name="CUAL" localSheetId="2">PRESUPUESTO!err</definedName>
    <definedName name="CUAL">err</definedName>
    <definedName name="CUAMAM" localSheetId="2">#REF!</definedName>
    <definedName name="CUAMAM">#REF!</definedName>
    <definedName name="CUAPLO" localSheetId="2">#REF!</definedName>
    <definedName name="CUAPLO">#REF!</definedName>
    <definedName name="CUARTON" localSheetId="2">#REF!</definedName>
    <definedName name="CUARTON">#REF!</definedName>
    <definedName name="CUATOP">#REF!</definedName>
    <definedName name="CUATOPO">#REF!</definedName>
    <definedName name="cubierta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policarbonato">#REF!</definedName>
    <definedName name="Cubierta_Soldadura">#REF!</definedName>
    <definedName name="CUBIERTATOTAL">#REF!</definedName>
    <definedName name="CUBS" localSheetId="8">#REF!</definedName>
    <definedName name="CUBS">#REF!</definedName>
    <definedName name="cUCA">#REF!</definedName>
    <definedName name="CUCON">#REF!</definedName>
    <definedName name="CUD">#REF!</definedName>
    <definedName name="CUDRILLA_7__ELECTRICA">#REF!</definedName>
    <definedName name="CUENTA" localSheetId="8">#REF!</definedName>
    <definedName name="CUENTA">#REF!</definedName>
    <definedName name="CUERDA_GRUESA">#REF!</definedName>
    <definedName name="CUEXC">#REF!</definedName>
    <definedName name="CUNET" localSheetId="8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va_PVC_1">#REF!</definedName>
    <definedName name="Curva_PVC_1_2">#REF!</definedName>
    <definedName name="Curva_PVC_3_4">#REF!</definedName>
    <definedName name="curvac1">#REF!</definedName>
    <definedName name="curvac1.2">#REF!</definedName>
    <definedName name="Customize">#REF!</definedName>
    <definedName name="CUTOP">#REF!</definedName>
    <definedName name="cv" localSheetId="8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8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S">#REF!</definedName>
    <definedName name="CVXC" localSheetId="8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wvu.oil." localSheetId="2" hidden="1">#REF!,#REF!,#REF!,#REF!,#REF!,#REF!,#REF!,#REF!,#REF!,#REF!,#REF!,#REF!,#REF!,#REF!,#REF!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8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 localSheetId="8">#REF!</definedName>
    <definedName name="d_percápita">#REF!</definedName>
    <definedName name="dad">#REF!</definedName>
    <definedName name="DADADAD" localSheetId="2" hidden="1">{#N/A,#N/A,TRUE,"CODIGO DEPENDENCIA"}</definedName>
    <definedName name="DADADAD" hidden="1">{#N/A,#N/A,TRUE,"CODIGO DEPENDENCIA"}</definedName>
    <definedName name="dadocatal">#REF!</definedName>
    <definedName name="dadocon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 localSheetId="8">#REF!</definedName>
    <definedName name="dario">#REF!</definedName>
    <definedName name="DASD" localSheetId="8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8">#REF!</definedName>
    <definedName name="Datos">#REF!</definedName>
    <definedName name="datos1">#REF!</definedName>
    <definedName name="DBASE1">#REF!</definedName>
    <definedName name="DBASE2">#REF!</definedName>
    <definedName name="DBASE3">#REF!</definedName>
    <definedName name="dbfdfbi" localSheetId="8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8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8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">#REF!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8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8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8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sd">#REF!</definedName>
    <definedName name="DDGSDP" localSheetId="8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DS">#REF!</definedName>
    <definedName name="DDS1_1">#REF!</definedName>
    <definedName name="DDS1_1_1">#REF!</definedName>
    <definedName name="de">#REF!</definedName>
    <definedName name="de_1">#N/A</definedName>
    <definedName name="Dealpb" hidden="1">#REF!</definedName>
    <definedName name="deded" localSheetId="8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8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FLEXION_GG">TRUNC(ABS(#REF!))</definedName>
    <definedName name="DEFLEXION_ID">IF(#REF!&lt;0,"I","D")</definedName>
    <definedName name="DEFLEXION_MM" localSheetId="8">TRUNC(60*(ABS(#REF!)-[0]!DEFLEXION_GG))</definedName>
    <definedName name="DEFLEXION_MM" localSheetId="2">TRUNC(60*(ABS(#REF!)-DEFLEXION_GG))</definedName>
    <definedName name="DEFLEXION_MM">TRUNC(60*(ABS(#REF!)-DEFLEXION_GG))</definedName>
    <definedName name="DEFLEXION_SS" localSheetId="8">ROUND(3600*(ABS(#REF!)-[0]!DEFLEXION_GG-'ENSAYOS OBRA'!DEFLEXION_MM/60),0)</definedName>
    <definedName name="DEFLEXION_SS" localSheetId="2">ROUND(3600*(ABS(#REF!)-DEFLEXION_GG-PRESUPUESTO!DEFLEXION_MM/60),0)</definedName>
    <definedName name="DEFLEXION_SS">ROUND(3600*(ABS(#REF!)-DEFLEXION_GG-DEFLEXION_MM/60),0)</definedName>
    <definedName name="DEL" hidden="1">#REF!</definedName>
    <definedName name="Delineadores_tubulares">#REF!</definedName>
    <definedName name="Dem.Cunetas.T1">#REF!</definedName>
    <definedName name="demanto">#REF!</definedName>
    <definedName name="demanto_51">#REF!</definedName>
    <definedName name="DEMOLICION">#REF!</definedName>
    <definedName name="DEMOLICIÓN">#REF!</definedName>
    <definedName name="DEMOLICION_1">#N/A</definedName>
    <definedName name="DEMOLICIONASFALTO">#REF!</definedName>
    <definedName name="DEMOLICIONASFALTO_1">#N/A</definedName>
    <definedName name="DEMOLICIONCONCRETO">#REF!</definedName>
    <definedName name="DEMOLICIONCONCRETO_1">#N/A</definedName>
    <definedName name="demolicioncuneta">#REF!</definedName>
    <definedName name="densidad">#REF!</definedName>
    <definedName name="DENSIMETRO_NUCLEAR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R">#N/A</definedName>
    <definedName name="DERF" localSheetId="2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>#REF!</definedName>
    <definedName name="DERRUMBES111" localSheetId="8">#REF!</definedName>
    <definedName name="DERRUMBES111">#REF!</definedName>
    <definedName name="DESARENADOR" localSheetId="2">#REF!=#REF!,#REF!,#REF!,#REF!,#REF!,#REF!,#REF!,#REF!,#REF!,#REF!,#REF!,#REF!,#REF!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APOTOT">#REF!</definedName>
    <definedName name="Descripcion">#REF!</definedName>
    <definedName name="Descripcion_1">#N/A</definedName>
    <definedName name="DescripPpto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8">#REF!</definedName>
    <definedName name="DEX">#REF!</definedName>
    <definedName name="df" localSheetId="8">#REF!</definedName>
    <definedName name="df">#REF!</definedName>
    <definedName name="dfa" localSheetId="8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8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s" localSheetId="8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8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ffe" localSheetId="8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8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8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sdf">#REF!</definedName>
    <definedName name="DFGV" localSheetId="8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8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8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8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8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8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8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8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8">#REF!</definedName>
    <definedName name="DIA">#REF!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AS">#REF!</definedName>
    <definedName name="DIAS_1">#N/A</definedName>
    <definedName name="diego" localSheetId="8">#REF!</definedName>
    <definedName name="diego">#REF!</definedName>
    <definedName name="diego1" localSheetId="8">#REF!</definedName>
    <definedName name="diego1">#REF!</definedName>
    <definedName name="Dif.Este">#REF!</definedName>
    <definedName name="Dif.Norte">#REF!</definedName>
    <definedName name="diferencia" localSheetId="2">#REF!,#REF!,#REF!,#REF!,#REF!,#REF!,#REF!,#REF!,#REF!,#REF!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es_en_bronce">#REF!</definedName>
    <definedName name="dintel">#REF!</definedName>
    <definedName name="DINTELES">#REF!</definedName>
    <definedName name="Direccion">#REF!</definedName>
    <definedName name="director">#REF!</definedName>
    <definedName name="Director_Administrativo">#REF!</definedName>
    <definedName name="DIRECTORTECNICO">#REF!</definedName>
    <definedName name="Disco_de_diamante">#REF!</definedName>
    <definedName name="display_area_2">#REF!</definedName>
    <definedName name="Distancia">#REF!</definedName>
    <definedName name="Distancia_1">#REF!</definedName>
    <definedName name="DistanciasPRS7801" localSheetId="8">#REF!</definedName>
    <definedName name="DistanciasPRS7801">#REF!</definedName>
    <definedName name="DistanciasPRS9003" localSheetId="8">#REF!</definedName>
    <definedName name="DistanciasPRS9003">#REF!</definedName>
    <definedName name="DistanciasPRS9004" localSheetId="8">#REF!</definedName>
    <definedName name="DistanciasPRS9004">#REF!</definedName>
    <definedName name="Division_acrilica_para_ducha">#REF!</definedName>
    <definedName name="dj" localSheetId="8">#REF!</definedName>
    <definedName name="dj">#REF!</definedName>
    <definedName name="djdytj" localSheetId="8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NS">#REF!</definedName>
    <definedName name="do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R">#REF!</definedName>
    <definedName name="DotA">#REF!</definedName>
    <definedName name="DOTACIÓN">#REF!</definedName>
    <definedName name="Dp" localSheetId="8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aje06">#REF!</definedName>
    <definedName name="drf" localSheetId="8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8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8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8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8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8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8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8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8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_grival">#REF!</definedName>
    <definedName name="Ducha_Tayrona">#REF!</definedName>
    <definedName name="DUCHATAYRONATOT">#REF!</definedName>
    <definedName name="Dv" localSheetId="8">#REF!</definedName>
    <definedName name="Dv">#REF!</definedName>
    <definedName name="dxfgg" localSheetId="8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.soldadura">#REF!</definedName>
    <definedName name="E_03">#REF!</definedName>
    <definedName name="e3e33" localSheetId="8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aeda">#REF!</definedName>
    <definedName name="ec" localSheetId="8">#REF!</definedName>
    <definedName name="ec">#REF!</definedName>
    <definedName name="ECP">#REF!</definedName>
    <definedName name="ECP1_1">#REF!</definedName>
    <definedName name="ECP1_1_1">#REF!</definedName>
    <definedName name="EDC">#REF!</definedName>
    <definedName name="edd">#REF!</definedName>
    <definedName name="EDEDWSWQA" localSheetId="8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8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e" localSheetId="8">#REF!</definedName>
    <definedName name="ee" localSheetId="3">#REF!</definedName>
    <definedName name="ee">#REF!</definedName>
    <definedName name="eea">#REF!</definedName>
    <definedName name="eee" localSheetId="8">#REF!</definedName>
    <definedName name="eee">#REF!</definedName>
    <definedName name="eeedfr" localSheetId="8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4">Scheduled_Payment+Extra_Payment</definedName>
    <definedName name="EEEEEE" localSheetId="8">Scheduled_Payment+Extra_Payment</definedName>
    <definedName name="EEEEEE" localSheetId="2">Scheduled_Payment+Extra_Payment</definedName>
    <definedName name="EEEEEE">Scheduled_Payment+Extra_Payment</definedName>
    <definedName name="eeeeer" localSheetId="8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8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">#REF!</definedName>
    <definedName name="EFA">#REF!</definedName>
    <definedName name="efef" localSheetId="8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8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geg" localSheetId="8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8">#REF!</definedName>
    <definedName name="EJEC">#REF!</definedName>
    <definedName name="Ejecutivo">#REF!</definedName>
    <definedName name="el" localSheetId="8">#REF!</definedName>
    <definedName name="el">#REF!</definedName>
    <definedName name="electrico2" hidden="1">#REF!</definedName>
    <definedName name="Electricos2">#REF!</definedName>
    <definedName name="ElectricosA">#REF!</definedName>
    <definedName name="ELEMENVERT">#REF!</definedName>
    <definedName name="ELIMINACIONPROYC">#REF!</definedName>
    <definedName name="emanto" localSheetId="8">#REF!</definedName>
    <definedName name="emanto">#REF!</definedName>
    <definedName name="emanto_51" localSheetId="8">#REF!</definedName>
    <definedName name="emanto_51">#REF!</definedName>
    <definedName name="eme" localSheetId="8">'ENSAYOS OBRA'!err</definedName>
    <definedName name="eme" localSheetId="2">PRESUPUESTO!err</definedName>
    <definedName name="eme">err</definedName>
    <definedName name="EMPAQUE" localSheetId="2">#REF!</definedName>
    <definedName name="EMPAQUE">#REF!</definedName>
    <definedName name="EMPLEADO" localSheetId="2">#REF!</definedName>
    <definedName name="EMPLEADO">#REF!</definedName>
    <definedName name="EMPRESA" localSheetId="8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 localSheetId="8">#REF!</definedName>
    <definedName name="End_Bal">#REF!</definedName>
    <definedName name="ene">#REF!</definedName>
    <definedName name="Ene_C">#REF!</definedName>
    <definedName name="EneFeb">#REF!</definedName>
    <definedName name="ENERO" localSheetId="8">#REF!</definedName>
    <definedName name="ENERO">#REF!</definedName>
    <definedName name="ENEROA" localSheetId="8">#REF!</definedName>
    <definedName name="ENEROA">#REF!</definedName>
    <definedName name="Ensayo" localSheetId="2" hidden="1">{"AURES1",#N/A,TRUE,"GENERAL";"AURES2",#N/A,TRUE,"GENERAL";"AURES3",#N/A,TRUE,"GENERAL";"AURES4",#N/A,TRUE,"GENERAL";"AURES5",#N/A,TRUE,"GENERAL";"AURES6",#N/A,TRUE,"GENERAL";"AURES7",#N/A,TRUE,"GENERAL"}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>#REF!</definedName>
    <definedName name="entibado">#REF!</definedName>
    <definedName name="entibado_1">#N/A</definedName>
    <definedName name="ENTRADASP" localSheetId="8">#REF!</definedName>
    <definedName name="ENTRADASP">#REF!</definedName>
    <definedName name="EPECIALIDAD_SIDOE">#REF!</definedName>
    <definedName name="EPPAY">#REF!</definedName>
    <definedName name="EPPCAD">#REF!</definedName>
    <definedName name="EPPMAES">#REF!</definedName>
    <definedName name="EPPOF">#REF!</definedName>
    <definedName name="EPPPLOM">#REF!</definedName>
    <definedName name="EPPTOPO">#REF!</definedName>
    <definedName name="EPS" localSheetId="8">#REF!</definedName>
    <definedName name="EPS">#REF!</definedName>
    <definedName name="EQUI" localSheetId="8">#REF!</definedName>
    <definedName name="EQUI">#REF!</definedName>
    <definedName name="EQUIPO" localSheetId="8">#REF!</definedName>
    <definedName name="EQUIPO">#REF!</definedName>
    <definedName name="Equipo_de_acabado_superficial">#REF!</definedName>
    <definedName name="Equipo_de_Bombeo_de_3_ó_4">#REF!</definedName>
    <definedName name="Equipo_de_presurización_para_prueba_hidráulica">#REF!</definedName>
    <definedName name="EQUIPO_DE_SOLDADURA">#REF!</definedName>
    <definedName name="Equipo_de_termofusión_para_silleta_de_PE">#REF!</definedName>
    <definedName name="Equipo_de_termofusión_para_tubería_de_PE">#REF!</definedName>
    <definedName name="Equipo_de_topografia">#REF!</definedName>
    <definedName name="Equipo_para_prueba_hidráulica">#REF!</definedName>
    <definedName name="Equipo_Trans">#REF!</definedName>
    <definedName name="EQUIPO1">#REF!</definedName>
    <definedName name="Equipos">#REF!</definedName>
    <definedName name="EQUIPOS_SYS">#REF!</definedName>
    <definedName name="EQUIPOS_SYS_1">#REF!</definedName>
    <definedName name="EQUIPOS1">#REF!</definedName>
    <definedName name="eqw" localSheetId="8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s" hidden="1">#REF!</definedName>
    <definedName name="ERE_ART">#REF!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8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8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8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8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8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8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8">#REF!</definedName>
    <definedName name="ERROR3">#REF!</definedName>
    <definedName name="ERROR5" localSheetId="8">#REF!</definedName>
    <definedName name="ERROR5">#REF!</definedName>
    <definedName name="ERRORE">#REF!</definedName>
    <definedName name="ert" localSheetId="8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drty">#REF!</definedName>
    <definedName name="erte" localSheetId="8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8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8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8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8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8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8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8">'ENSAYOS OBRA'!err</definedName>
    <definedName name="ES" localSheetId="2">PRESUPUESTO!err</definedName>
    <definedName name="ES">err</definedName>
    <definedName name="ES1_1" localSheetId="2">#REF!</definedName>
    <definedName name="ES1_1">#REF!</definedName>
    <definedName name="ES1_10" localSheetId="2">#REF!</definedName>
    <definedName name="ES1_10">#REF!</definedName>
    <definedName name="ES1_11" localSheetId="2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ERA">#REF!</definedName>
    <definedName name="Escalera_de_tijera_2_4">#REF!</definedName>
    <definedName name="escalones">#REF!</definedName>
    <definedName name="ESCOMBROS">#REF!</definedName>
    <definedName name="ESE">#REF!</definedName>
    <definedName name="ESMALTE">#REF!</definedName>
    <definedName name="Esmalte_negr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 localSheetId="8">#REF!</definedName>
    <definedName name="ESP220.1">#REF!</definedName>
    <definedName name="ESP225P">#REF!</definedName>
    <definedName name="ESP320.1" localSheetId="8">#REF!</definedName>
    <definedName name="ESP320.1">#REF!</definedName>
    <definedName name="ESP330.1" localSheetId="8">#REF!</definedName>
    <definedName name="ESP330.1">#REF!</definedName>
    <definedName name="ESP330.1P">#REF!</definedName>
    <definedName name="ESP330.2" localSheetId="8">#REF!</definedName>
    <definedName name="ESP330.2">#REF!</definedName>
    <definedName name="ESP632.1P">#REF!</definedName>
    <definedName name="ESP632.4P">#REF!</definedName>
    <definedName name="ESP640.1.2" localSheetId="8">#REF!</definedName>
    <definedName name="ESP640.1.2">#REF!</definedName>
    <definedName name="ESP673.1" localSheetId="8">#REF!</definedName>
    <definedName name="ESP673.1">#REF!</definedName>
    <definedName name="ESP673.2" localSheetId="8">#REF!</definedName>
    <definedName name="ESP673.2">#REF!</definedName>
    <definedName name="ESP700.1" localSheetId="8">#REF!</definedName>
    <definedName name="ESP700.1">#REF!</definedName>
    <definedName name="ESPE">#REF!</definedName>
    <definedName name="ESPECIFICACION" localSheetId="8">#REF!</definedName>
    <definedName name="ESPECIFICACION">#REF!</definedName>
    <definedName name="Especificación">#REF!</definedName>
    <definedName name="ESTA">#REF!</definedName>
    <definedName name="ESTAC">#REF!</definedName>
    <definedName name="estacaspinturahilo">#REF!</definedName>
    <definedName name="estacaspinturahiloparatopgrafía">#REF!</definedName>
    <definedName name="ESTADO_ACUEDUCTO">#REF!</definedName>
    <definedName name="ESTADO_ALCANTARILLADO">#REF!</definedName>
    <definedName name="ESTADO_SAO">#REF!</definedName>
    <definedName name="Estados">#REF!</definedName>
    <definedName name="ESTADOSAO">#REF!</definedName>
    <definedName name="Este">#REF!</definedName>
    <definedName name="Estimate_Factor">1</definedName>
    <definedName name="ESTINM">#REF!</definedName>
    <definedName name="ESTOP">#REF!</definedName>
    <definedName name="ESTRAE">#REF!</definedName>
    <definedName name="ESTRU">#REF!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stuco_plástico">#REF!</definedName>
    <definedName name="ESTUDIOS" hidden="1">#REF!</definedName>
    <definedName name="et" localSheetId="8">#REF!</definedName>
    <definedName name="et">#REF!</definedName>
    <definedName name="ET_DSC" localSheetId="8">#REF!</definedName>
    <definedName name="ET_DSC">#REF!</definedName>
    <definedName name="ET_IMO" localSheetId="8">#REF!</definedName>
    <definedName name="ET_IMO">#REF!</definedName>
    <definedName name="ET_IND" localSheetId="8">#REF!</definedName>
    <definedName name="ET_IND">#REF!</definedName>
    <definedName name="ETAP">#REF!</definedName>
    <definedName name="ETAPA_PACC">#REF!</definedName>
    <definedName name="ETERNIT6">#REF!</definedName>
    <definedName name="etertgg" localSheetId="8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8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8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8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">#REF!</definedName>
    <definedName name="ewegt" localSheetId="8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">#REF!</definedName>
    <definedName name="EXCAV_1">#REF!</definedName>
    <definedName name="EXCAV_2">#REF!</definedName>
    <definedName name="EXCAVACION">#REF!</definedName>
    <definedName name="EXCAVACION_1">#N/A</definedName>
    <definedName name="excavacionmaquina">#REF!</definedName>
    <definedName name="excavacionmaquina_1">#N/A</definedName>
    <definedName name="exCEL">#REF!</definedName>
    <definedName name="exCEL_51">#REF!</definedName>
    <definedName name="Excel_BuiltIn__FilterDatabase">#REF!</definedName>
    <definedName name="Excel_BuiltIn_Consolidate_Area">NA()</definedName>
    <definedName name="Excel_BuiltIn_Print_Area">#REF!</definedName>
    <definedName name="Excel_BuiltIn_Print_Area_1_1">#REF!</definedName>
    <definedName name="Excel_BuiltIn_Print_Area_2">#REF!</definedName>
    <definedName name="Excel_BuiltIn_Print_Area_3">#REF!</definedName>
    <definedName name="Excel_BuiltIn_Print_Area_3_4">#REF!</definedName>
    <definedName name="Excel_BuiltIn_Print_Area_3_5">#REF!</definedName>
    <definedName name="Excel_BuiltIn_Print_Area_3_5_3">#REF!</definedName>
    <definedName name="Excel_BuiltIn_Print_Area_3_5_4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_1">#REF!</definedName>
    <definedName name="Excel_BuiltIn_Print_Area_4_1_1">#REF!</definedName>
    <definedName name="Excel_BuiltIn_Print_Area_5_1">#REF!</definedName>
    <definedName name="Excel_BuiltIn_Print_Area_5_1_3">#REF!</definedName>
    <definedName name="Excel_BuiltIn_Print_Area_5_1_4">#REF!</definedName>
    <definedName name="Excel_BuiltIn_Print_Titles">#REF!</definedName>
    <definedName name="Excel_BuiltIn_Print_Titles_1" localSheetId="2">(#REF!,#REF!)</definedName>
    <definedName name="Excel_BuiltIn_Print_Titles_1">(#REF!,#REF!)</definedName>
    <definedName name="Excel_BuiltIn_Print_Titles_10" localSheetId="8">#REF!</definedName>
    <definedName name="Excel_BuiltIn_Print_Titles_10">#REF!</definedName>
    <definedName name="Excel_BuiltIn_Print_Titles_10_51" localSheetId="8">#REF!</definedName>
    <definedName name="Excel_BuiltIn_Print_Titles_10_51">#REF!</definedName>
    <definedName name="Excel_BuiltIn_Print_Titles_11" localSheetId="8">#REF!</definedName>
    <definedName name="Excel_BuiltIn_Print_Titles_11">#REF!</definedName>
    <definedName name="Excel_BuiltIn_Print_Titles_11_51" localSheetId="8">#REF!</definedName>
    <definedName name="Excel_BuiltIn_Print_Titles_11_51">#REF!</definedName>
    <definedName name="Excel_BuiltIn_Print_Titles_12" localSheetId="8">#REF!</definedName>
    <definedName name="Excel_BuiltIn_Print_Titles_12">#REF!</definedName>
    <definedName name="Excel_BuiltIn_Print_Titles_12_51" localSheetId="8">#REF!</definedName>
    <definedName name="Excel_BuiltIn_Print_Titles_12_51">#REF!</definedName>
    <definedName name="Excel_BuiltIn_Print_Titles_13" localSheetId="8">#REF!</definedName>
    <definedName name="Excel_BuiltIn_Print_Titles_13">#REF!</definedName>
    <definedName name="Excel_BuiltIn_Print_Titles_13_51" localSheetId="8">#REF!</definedName>
    <definedName name="Excel_BuiltIn_Print_Titles_13_51">#REF!</definedName>
    <definedName name="Excel_BuiltIn_Print_Titles_14" localSheetId="8">#REF!</definedName>
    <definedName name="Excel_BuiltIn_Print_Titles_14">#REF!</definedName>
    <definedName name="Excel_BuiltIn_Print_Titles_14_51" localSheetId="8">#REF!</definedName>
    <definedName name="Excel_BuiltIn_Print_Titles_14_51">#REF!</definedName>
    <definedName name="Excel_BuiltIn_Print_Titles_15" localSheetId="8">#REF!</definedName>
    <definedName name="Excel_BuiltIn_Print_Titles_15">#REF!</definedName>
    <definedName name="Excel_BuiltIn_Print_Titles_15_51" localSheetId="8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8">#REF!</definedName>
    <definedName name="Excel_BuiltIn_Print_Titles_19">#REF!</definedName>
    <definedName name="Excel_BuiltIn_Print_Titles_19_51" localSheetId="8">#REF!</definedName>
    <definedName name="Excel_BuiltIn_Print_Titles_19_51">#REF!</definedName>
    <definedName name="Excel_BuiltIn_Print_Titles_2_1">#REF!</definedName>
    <definedName name="Excel_BuiltIn_Print_Titles_20" localSheetId="8">#REF!</definedName>
    <definedName name="Excel_BuiltIn_Print_Titles_20">#REF!</definedName>
    <definedName name="Excel_BuiltIn_Print_Titles_20_51" localSheetId="8">#REF!</definedName>
    <definedName name="Excel_BuiltIn_Print_Titles_20_51">#REF!</definedName>
    <definedName name="Excel_BuiltIn_Print_Titles_21" localSheetId="8">#REF!</definedName>
    <definedName name="Excel_BuiltIn_Print_Titles_21">#REF!</definedName>
    <definedName name="Excel_BuiltIn_Print_Titles_21_51" localSheetId="8">#REF!</definedName>
    <definedName name="Excel_BuiltIn_Print_Titles_21_51">#REF!</definedName>
    <definedName name="Excel_BuiltIn_Print_Titles_23" localSheetId="8">#REF!</definedName>
    <definedName name="Excel_BuiltIn_Print_Titles_23">#REF!</definedName>
    <definedName name="Excel_BuiltIn_Print_Titles_23_51" localSheetId="8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8">#REF!</definedName>
    <definedName name="Excel_BuiltIn_Print_Titles_5">#REF!</definedName>
    <definedName name="Excel_BuiltIn_Print_Titles_5_51" localSheetId="8">#REF!</definedName>
    <definedName name="Excel_BuiltIn_Print_Titles_5_51">#REF!</definedName>
    <definedName name="Excel_BuiltIn_Print_Titles_5_XX" localSheetId="8">#REF!</definedName>
    <definedName name="Excel_BuiltIn_Print_Titles_5_XX">#REF!</definedName>
    <definedName name="Excel_BuiltIn_Print_Titles_5_XX_51" localSheetId="8">#REF!</definedName>
    <definedName name="Excel_BuiltIn_Print_Titles_5_XX_51">#REF!</definedName>
    <definedName name="Excel_BuiltIn_Print_Titles_6" localSheetId="8">#REF!</definedName>
    <definedName name="Excel_BuiltIn_Print_Titles_6">#REF!</definedName>
    <definedName name="Excel_BuiltIn_Print_Titles_6_51" localSheetId="8">#REF!</definedName>
    <definedName name="Excel_BuiltIn_Print_Titles_6_51">#REF!</definedName>
    <definedName name="Excel_BuiltIn_Print_Titles_7" localSheetId="8">#REF!</definedName>
    <definedName name="Excel_BuiltIn_Print_Titles_7">#REF!</definedName>
    <definedName name="Excel_BuiltIn_Print_Titles_7_51" localSheetId="8">#REF!</definedName>
    <definedName name="Excel_BuiltIn_Print_Titles_7_51">#REF!</definedName>
    <definedName name="Excel_BuiltIn_Print_Titles_8" localSheetId="8">#REF!</definedName>
    <definedName name="Excel_BuiltIn_Print_Titles_8">#REF!</definedName>
    <definedName name="Excel_BuiltIn_Print_Titles_8_51" localSheetId="8">#REF!</definedName>
    <definedName name="Excel_BuiltIn_Print_Titles_8_51">#REF!</definedName>
    <definedName name="Excel_BuiltIn_Print_Titles_9" localSheetId="8">#REF!</definedName>
    <definedName name="Excel_BuiltIn_Print_Titles_9">#REF!</definedName>
    <definedName name="Excel_BuiltIn_Print_Titles_9_51" localSheetId="8">#REF!</definedName>
    <definedName name="Excel_BuiltIn_Print_Titles_9_51">#REF!</definedName>
    <definedName name="EXCROC" localSheetId="8">#REF!</definedName>
    <definedName name="EXCROC">#REF!</definedName>
    <definedName name="Executivepb" hidden="1">#REF!</definedName>
    <definedName name="expotopografia">#REF!</definedName>
    <definedName name="ExtensionCoordinador">#REF!</definedName>
    <definedName name="extra" hidden="1">#REF!</definedName>
    <definedName name="Extra_Pay" localSheetId="8">#REF!</definedName>
    <definedName name="Extra_Pay">#REF!</definedName>
    <definedName name="Extracción_IM">#REF!</definedName>
    <definedName name="Extractor_120v_de_10">#REF!</definedName>
    <definedName name="Extras">#REF!</definedName>
    <definedName name="F._INGRESO">#REF!</definedName>
    <definedName name="F._RETIRO">#REF!</definedName>
    <definedName name="F.L">#REF!</definedName>
    <definedName name="fa" localSheetId="8">#REF!</definedName>
    <definedName name="fa">#REF!</definedName>
    <definedName name="FAC" localSheetId="0" hidden="1">#REF!</definedName>
    <definedName name="FAC" hidden="1">#REF!</definedName>
    <definedName name="FACIL" localSheetId="8">#REF!</definedName>
    <definedName name="FACIL">#REF!</definedName>
    <definedName name="Facilidades">#REF!</definedName>
    <definedName name="factor">#REF!</definedName>
    <definedName name="factor_equip">#REF!</definedName>
    <definedName name="factor_m_obra">#REF!</definedName>
    <definedName name="factor_mat">#REF!</definedName>
    <definedName name="FACTOR_PRESTACIONAL">#REF!</definedName>
    <definedName name="Factpb" hidden="1">#REF!</definedName>
    <definedName name="Factpb2" hidden="1">#REF!</definedName>
    <definedName name="FACTURADO" localSheetId="8">#REF!</definedName>
    <definedName name="FACTURADO">#REF!</definedName>
    <definedName name="Fallo.Prof">#REF!</definedName>
    <definedName name="FareWellStmnt">#REF!</definedName>
    <definedName name="FaseProyecto">#REF!</definedName>
    <definedName name="fb" localSheetId="8">#REF!</definedName>
    <definedName name="fb">#REF!</definedName>
    <definedName name="fcc">#REF!</definedName>
    <definedName name="fd" localSheetId="8">#REF!</definedName>
    <definedName name="fd">#REF!</definedName>
    <definedName name="fda" localSheetId="8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8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8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8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8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8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BRERO" localSheetId="8">#REF!</definedName>
    <definedName name="FEBRERO">#REF!</definedName>
    <definedName name="FECHA" localSheetId="8">#REF!</definedName>
    <definedName name="FECHA">#REF!</definedName>
    <definedName name="FECHA_1">#N/A</definedName>
    <definedName name="FechaInicio">#REF!</definedName>
    <definedName name="FechaTermina">#REF!</definedName>
    <definedName name="FechaTerminacion">#REF!</definedName>
    <definedName name="FENREO" localSheetId="8">#REF!</definedName>
    <definedName name="FENREO">#REF!</definedName>
    <definedName name="fer" localSheetId="8">#REF!</definedName>
    <definedName name="fer">#REF!</definedName>
    <definedName name="ferfer" localSheetId="8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8">#REF!</definedName>
    <definedName name="FERNANDO">#REF!</definedName>
    <definedName name="fevenad1" localSheetId="8">#REF!</definedName>
    <definedName name="fevenad1">#REF!</definedName>
    <definedName name="fevenad2" localSheetId="8">#REF!</definedName>
    <definedName name="fevenad2">#REF!</definedName>
    <definedName name="fevenin" localSheetId="8">#REF!</definedName>
    <definedName name="fevenin">#REF!</definedName>
    <definedName name="ff" localSheetId="8">#REF!</definedName>
    <definedName name="ff">#REF!</definedName>
    <definedName name="fff" localSheetId="8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8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t" localSheetId="8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8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h">#REF!</definedName>
    <definedName name="fg">#REF!</definedName>
    <definedName name="fgdfg" localSheetId="8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8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8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8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8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8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8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8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8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FGTUYFJCH">#REF!</definedName>
    <definedName name="fhg" localSheetId="2" hidden="1">{#N/A,#N/A,TRUE,"1842CWN0"}</definedName>
    <definedName name="fhg" hidden="1">{#N/A,#N/A,TRUE,"1842CWN0"}</definedName>
    <definedName name="fhgh" localSheetId="8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gjj">#REF!</definedName>
    <definedName name="fhpltyunh" localSheetId="8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ELT">#REF!</definedName>
    <definedName name="fijamix">#REF!</definedName>
    <definedName name="Fil_Fechas">#REF!</definedName>
    <definedName name="FIL3453464" hidden="1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tro">#REF!</definedName>
    <definedName name="filtro2">#REF!</definedName>
    <definedName name="FILTROS">#REF!</definedName>
    <definedName name="final">#REF!</definedName>
    <definedName name="FINANCIACION" localSheetId="8">'ENSAYOS OBRA'!err</definedName>
    <definedName name="FINANCIACION" localSheetId="2">PRESUPUESTO!err</definedName>
    <definedName name="FINANCIACION">err</definedName>
    <definedName name="Financialpb" localSheetId="2" hidden="1">#REF!</definedName>
    <definedName name="Financialpb" hidden="1">#REF!</definedName>
    <definedName name="Financialpb2" localSheetId="2" hidden="1">#REF!</definedName>
    <definedName name="Financialpb2" hidden="1">#REF!</definedName>
    <definedName name="FinePrint" localSheetId="2">#REF!</definedName>
    <definedName name="FinePrint">#REF!</definedName>
    <definedName name="FINI" localSheetId="8">#REF!</definedName>
    <definedName name="FINI">#REF!</definedName>
    <definedName name="Finisher" localSheetId="8">#REF!</definedName>
    <definedName name="Finisher">#REF!</definedName>
    <definedName name="FinPpto">#REF!</definedName>
    <definedName name="FinPpto2">#REF!</definedName>
    <definedName name="FIRMACONSORCIO">#REF!</definedName>
    <definedName name="fk" localSheetId="8">#REF!</definedName>
    <definedName name="fk">#REF!</definedName>
    <definedName name="flotador">#REF!</definedName>
    <definedName name="flq">#REF!</definedName>
    <definedName name="Fluxometro">#REF!</definedName>
    <definedName name="fm">#REF!</definedName>
    <definedName name="fnic">#REF!</definedName>
    <definedName name="FO">1.32</definedName>
    <definedName name="FONDOPEN">#REF!</definedName>
    <definedName name="FOR">#REF!</definedName>
    <definedName name="FOR_1">#N/A</definedName>
    <definedName name="FORDESCR">#REF!</definedName>
    <definedName name="FORM_C3">#REF!</definedName>
    <definedName name="FORM3">#REF!</definedName>
    <definedName name="FORMA">#REF!</definedName>
    <definedName name="forma96100" localSheetId="2" hidden="1">{#N/A,#N/A,FALSE,"CIBHA05A";#N/A,#N/A,FALSE,"CIBHA05B"}</definedName>
    <definedName name="forma96100" hidden="1">{#N/A,#N/A,FALSE,"CIBHA05A";#N/A,#N/A,FALSE,"CIBHA05B"}</definedName>
    <definedName name="fORMA9698" localSheetId="2" hidden="1">{#N/A,#N/A,FALSE,"CIBHA05A";#N/A,#N/A,FALSE,"CIBHA05B"}</definedName>
    <definedName name="fORMA9698" hidden="1">{#N/A,#N/A,FALSE,"CIBHA05A";#N/A,#N/A,FALSE,"CIBHA05B"}</definedName>
    <definedName name="forma9699" localSheetId="2" hidden="1">{#N/A,#N/A,FALSE,"CIBHA05A";#N/A,#N/A,FALSE,"CIBHA05B"}</definedName>
    <definedName name="forma9699" hidden="1">{#N/A,#N/A,FALSE,"CIBHA05A";#N/A,#N/A,FALSE,"CIBHA05B"}</definedName>
    <definedName name="FORMACOL">#REF!</definedName>
    <definedName name="FORMALE">#REF!</definedName>
    <definedName name="Formaleta_met.pavimento_0.15x0.20x3mts">#REF!</definedName>
    <definedName name="FORMALETA_METALICA_PARA_COLUMNAS_0.4_m_x_1_m">#REF!</definedName>
    <definedName name="Formaleta_metalica_para_Manhol">#REF!</definedName>
    <definedName name="FORMALETAM2">#REF!</definedName>
    <definedName name="FORMALETAMADERA">#REF!</definedName>
    <definedName name="formaletamuro">#REF!</definedName>
    <definedName name="FORMALOSA">#REF!</definedName>
    <definedName name="FORMAUNIT" localSheetId="2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RMAV">#REF!</definedName>
    <definedName name="FORMAVIGACIMIEN">#REF!</definedName>
    <definedName name="FORMAZAPATA">#REF!</definedName>
    <definedName name="FORMH">#REF!</definedName>
    <definedName name="FormLinPresup">#REF!</definedName>
    <definedName name="FORMM">#REF!</definedName>
    <definedName name="FORMOLT">#REF!</definedName>
    <definedName name="Formulario" localSheetId="8">+#REF!</definedName>
    <definedName name="Formulario">+#REF!</definedName>
    <definedName name="formularioCantidades">#REF!</definedName>
    <definedName name="FORSHE">#REF!</definedName>
    <definedName name="FORUNMIS">#REF!</definedName>
    <definedName name="FOTO" localSheetId="8">#REF!</definedName>
    <definedName name="FOTO">#REF!</definedName>
    <definedName name="FOTOS" localSheetId="8">#REF!</definedName>
    <definedName name="FOTOS">#REF!</definedName>
    <definedName name="FP">#REF!</definedName>
    <definedName name="FR">1.15</definedName>
    <definedName name="frbgsd" localSheetId="8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8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localSheetId="8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NFSJA">#REF!</definedName>
    <definedName name="FSFCDFSFSD" hidden="1">#REF!</definedName>
    <definedName name="fsfs">#REF!</definedName>
    <definedName name="fsfso">#REF!</definedName>
    <definedName name="ft" localSheetId="8">#REF!</definedName>
    <definedName name="ft">#REF!</definedName>
    <definedName name="fu" localSheetId="8">#REF!</definedName>
    <definedName name="fu">#REF!</definedName>
    <definedName name="FUCK">#REF!</definedName>
    <definedName name="Full_Print" localSheetId="8">#REF!</definedName>
    <definedName name="Full_Print">#REF!</definedName>
    <definedName name="fv" localSheetId="8">#REF!</definedName>
    <definedName name="fv">#REF!</definedName>
    <definedName name="fwff" localSheetId="8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binete_lam._Galv._Pint._1_8x1_2x_6">#REF!</definedName>
    <definedName name="GAJ">#REF!</definedName>
    <definedName name="GANCHO">#REF!</definedName>
    <definedName name="ganchogal">#REF!</definedName>
    <definedName name="Ganchos_galvanizados">#REF!</definedName>
    <definedName name="GAS">#REF!</definedName>
    <definedName name="GASO">#REF!</definedName>
    <definedName name="gasolina">#REF!</definedName>
    <definedName name="GASTOS_GENERALES">#REF!</definedName>
    <definedName name="GATO" localSheetId="8">#REF!</definedName>
    <definedName name="GATO">#REF!</definedName>
    <definedName name="gavion" localSheetId="8">#REF!</definedName>
    <definedName name="gavion">#REF!</definedName>
    <definedName name="gb" localSheetId="8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8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localSheetId="8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8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localSheetId="8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8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8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8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">#REF!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8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">#REF!</definedName>
    <definedName name="gfhgfh" localSheetId="8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8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localSheetId="8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8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F">#N/A</definedName>
    <definedName name="GGG" localSheetId="8">'ENSAYOS OBRA'!err</definedName>
    <definedName name="GGG" localSheetId="2">PRESUPUESTO!err</definedName>
    <definedName name="GGG">err</definedName>
    <definedName name="gggb" localSheetId="8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8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t" localSheetId="8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8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8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gu">#REF!</definedName>
    <definedName name="gh">#REF!</definedName>
    <definedName name="ghdghuy" localSheetId="8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8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hji">#REF!</definedName>
    <definedName name="GHI">#REF!</definedName>
    <definedName name="ghjghj" localSheetId="8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hu">#REF!</definedName>
    <definedName name="GI" localSheetId="8">MATCH(0.01,'ENSAYOS OBRA'!End_Bal,-1)+1</definedName>
    <definedName name="GI" localSheetId="2">MATCH(0.01,End_Bal,-1)+1</definedName>
    <definedName name="GI">MATCH(0.01,End_Bal,-1)+1</definedName>
    <definedName name="gj">#REF!</definedName>
    <definedName name="GJHVCB" localSheetId="8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8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8">#REF!</definedName>
    <definedName name="gl">#REF!</definedName>
    <definedName name="GM">#N/A</definedName>
    <definedName name="Gmax">#REF!</definedName>
    <definedName name="Gmin">#REF!</definedName>
    <definedName name="GMM_ON_ASO">#REF!</definedName>
    <definedName name="GMM_ON_DMARES">#REF!</definedName>
    <definedName name="GMM_ON_DRIO">#REF!</definedName>
    <definedName name="gmt" localSheetId="8">#REF!</definedName>
    <definedName name="gmt">#REF!</definedName>
    <definedName name="gn" localSheetId="8">#REF!</definedName>
    <definedName name="gn">#REF!</definedName>
    <definedName name="gnm" localSheetId="8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DO1">#REF!</definedName>
    <definedName name="GRADO2">#REF!</definedName>
    <definedName name="GRADO3">#REF!</definedName>
    <definedName name="Grados">#REF!</definedName>
    <definedName name="GRAF1ANO" localSheetId="8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ma_kikuyo">#REF!</definedName>
    <definedName name="Graniplast">#REF!</definedName>
    <definedName name="granito">#REF!</definedName>
    <definedName name="Granito_N_2">#REF!</definedName>
    <definedName name="granitobeige">#REF!</definedName>
    <definedName name="granitofun">#REF!</definedName>
    <definedName name="granitomarmol">#REF!</definedName>
    <definedName name="GRANO">#REF!</definedName>
    <definedName name="GRAP">#REF!</definedName>
    <definedName name="Graph_1" hidden="1">#REF!</definedName>
    <definedName name="Graph_2" hidden="1">#REF!</definedName>
    <definedName name="GRASA">#REF!</definedName>
    <definedName name="GRAV2">#REF!</definedName>
    <definedName name="GRAV3">#REF!</definedName>
    <definedName name="GRAV4">#REF!</definedName>
    <definedName name="Grava">#REF!</definedName>
    <definedName name="GRAVILLA" localSheetId="8">#REF!</definedName>
    <definedName name="GRAVILLA">#REF!</definedName>
    <definedName name="Gravilla_de_río">#REF!</definedName>
    <definedName name="GRC">#REF!</definedName>
    <definedName name="GRC_ON_ASO">#REF!</definedName>
    <definedName name="GRC_ON_DAPIAY">#REF!</definedName>
    <definedName name="GRC_ON_GER">#REF!</definedName>
    <definedName name="GRCHIS0599" localSheetId="2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8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8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">#REF!</definedName>
    <definedName name="Grifería_Ducha">#REF!</definedName>
    <definedName name="Grifería_para_lavamanos">#REF!</definedName>
    <definedName name="GRIFERIALAVAMANOS">#REF!</definedName>
    <definedName name="GRIFERIAORINAL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" hidden="1">#REF!</definedName>
    <definedName name="GRTT" hidden="1">#REF!</definedName>
    <definedName name="grtyerh" localSheetId="8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8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8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8">#REF!</definedName>
    <definedName name="GT">#REF!</definedName>
    <definedName name="GTC">#REF!</definedName>
    <definedName name="gte" localSheetId="8">#REF!</definedName>
    <definedName name="gte">#REF!</definedName>
    <definedName name="gtgt" localSheetId="8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uarda_camilla_en_acero_inox.h_0_9">#REF!</definedName>
    <definedName name="Guarda_camilla_en_madera_h__0_90_m">#REF!</definedName>
    <definedName name="guardaescoba">#REF!</definedName>
    <definedName name="GUS" localSheetId="2" hidden="1">{#N/A,#N/A,FALSE,"Costos Productos 6A";#N/A,#N/A,FALSE,"Costo Unitario Total H-94-12"}</definedName>
    <definedName name="GUS" hidden="1">{#N/A,#N/A,FALSE,"Costos Productos 6A";#N/A,#N/A,FALSE,"Costo Unitario Total H-94-12"}</definedName>
    <definedName name="GUSTAVO" localSheetId="2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GUSTRA">#REF!</definedName>
    <definedName name="GUSTRA2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.M.">#REF!</definedName>
    <definedName name="H_pump">#REF!</definedName>
    <definedName name="h9h" localSheetId="8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8">#REF!</definedName>
    <definedName name="hab___viv">#REF!</definedName>
    <definedName name="habid">#REF!</definedName>
    <definedName name="Hazards">#REF!</definedName>
    <definedName name="Hb">#REF!</definedName>
    <definedName name="hbfdhrw" localSheetId="8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 localSheetId="8">#REF!</definedName>
    <definedName name="hc">#REF!</definedName>
    <definedName name="HC78MH">#REF!</definedName>
    <definedName name="hdfh" localSheetId="8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8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MIENTA_MENOR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fgh" localSheetId="8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8">#REF!</definedName>
    <definedName name="hft">#REF!</definedName>
    <definedName name="hfthr" localSheetId="8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8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localSheetId="2" hidden="1">{#N/A,#N/A,TRUE,"1842CWN0"}</definedName>
    <definedName name="hhg" hidden="1">{#N/A,#N/A,TRUE,"1842CWN0"}</definedName>
    <definedName name="hhh" localSheetId="8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8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8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8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.t_chicago_3_pulg_ex.liso_Apolo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erro">#REF!</definedName>
    <definedName name="HILO">#REF!</definedName>
    <definedName name="HISTORICO" localSheetId="2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 localSheetId="8">#REF!</definedName>
    <definedName name="hit">#REF!</definedName>
    <definedName name="hj" localSheetId="8">#REF!</definedName>
    <definedName name="hj">#REF!</definedName>
    <definedName name="hjfg" localSheetId="8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localSheetId="8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8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8">'ENSAYOS OBRA'!err</definedName>
    <definedName name="HK" localSheetId="2">PRESUPUESTO!err</definedName>
    <definedName name="HK">err</definedName>
    <definedName name="hl" localSheetId="8">#REF!</definedName>
    <definedName name="hl" localSheetId="2">#REF!</definedName>
    <definedName name="hl">#REF!</definedName>
    <definedName name="HM" localSheetId="2">#REF!</definedName>
    <definedName name="HM">#REF!</definedName>
    <definedName name="HM_1">#N/A</definedName>
    <definedName name="HM3EB">#REF!</definedName>
    <definedName name="HM3JH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TO">#REF!</definedName>
    <definedName name="HMUND">#REF!</definedName>
    <definedName name="hn" localSheetId="8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2" hidden="1">#REF!,#REF!,#REF!,#REF!,#REF!,#REF!,#REF!,#REF!,#REF!,#REF!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COL">#REF!</definedName>
    <definedName name="HOJA1">#REF!</definedName>
    <definedName name="HOJA8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la">#REF!</definedName>
    <definedName name="HORA2" localSheetId="8">#REF!</definedName>
    <definedName name="HORA2">#REF!</definedName>
    <definedName name="HORAA">#REF!</definedName>
    <definedName name="HORAS">#REF!</definedName>
    <definedName name="HORAS_1">#N/A</definedName>
    <definedName name="HORASEXTDIU" localSheetId="8">#REF!</definedName>
    <definedName name="HORASEXTDIU">#REF!</definedName>
    <definedName name="HORASEXTDIUFES" localSheetId="8">#REF!</definedName>
    <definedName name="HORASEXTDIUFES">#REF!</definedName>
    <definedName name="HORASEXTNOC" localSheetId="8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8">#REF!</definedName>
    <definedName name="horat">#REF!</definedName>
    <definedName name="HORNOLAB" localSheetId="8">#REF!</definedName>
    <definedName name="HORNOLAB">#REF!</definedName>
    <definedName name="HORNOR1" localSheetId="8">#REF!</definedName>
    <definedName name="HORNOR1">#REF!</definedName>
    <definedName name="HORNOR10" localSheetId="8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ANA">#REF!</definedName>
    <definedName name="hreer" localSheetId="8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localSheetId="8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ODILLO">#REF!</definedName>
    <definedName name="hrtfxtfhxg">#REF!</definedName>
    <definedName name="hrthtrh" localSheetId="8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8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2" hidden="1">{#N/A,#N/A,FALSE,"CIBHA05A";#N/A,#N/A,FALSE,"CIBHA05B"}</definedName>
    <definedName name="HSIT" hidden="1">{#N/A,#N/A,FALSE,"CIBHA05A";#N/A,#N/A,FALSE,"CIBHA05B"}</definedName>
    <definedName name="ht">#REF!</definedName>
    <definedName name="HT75MH">#REF!</definedName>
    <definedName name="HTAS">#REF!</definedName>
    <definedName name="HTAS1">#REF!</definedName>
    <definedName name="hthdrf" localSheetId="8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2" hidden="1">{"'Sheet1'!$A$1:$H$145"}</definedName>
    <definedName name="HTML_Control" hidden="1">{"'Sheet1'!$A$1:$H$145"}</definedName>
    <definedName name="HTML_Control2" localSheetId="2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3" hidden="1">TRUE</definedName>
    <definedName name="HTML_OBDlg4" hidden="1">TRUE</definedName>
    <definedName name="HTML_OS" hidden="1">1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localSheetId="8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esoduro">#REF!</definedName>
    <definedName name="hut">#REF!</definedName>
    <definedName name="HVOLCO">#REF!</definedName>
    <definedName name="hxdfk">#REF!</definedName>
    <definedName name="HY">#REF!</definedName>
    <definedName name="hyhjop" localSheetId="8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8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8">#REF!</definedName>
    <definedName name="I">#REF!</definedName>
    <definedName name="I_1">#N/A</definedName>
    <definedName name="i0">#REF!</definedName>
    <definedName name="i8i" localSheetId="8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 localSheetId="8">#REF!</definedName>
    <definedName name="IF">#REF!</definedName>
    <definedName name="ig" localSheetId="8">#REF!</definedName>
    <definedName name="ig">#REF!</definedName>
    <definedName name="ii" localSheetId="8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8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8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8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 localSheetId="8">#REF!</definedName>
    <definedName name="Imp">#REF!</definedName>
    <definedName name="IMPER">#REF!</definedName>
    <definedName name="Impermeabilizante_sika">#REF!</definedName>
    <definedName name="IMPRE" localSheetId="8">#REF!</definedName>
    <definedName name="IMPRE">#REF!</definedName>
    <definedName name="IMPRESSION">#REF!</definedName>
    <definedName name="Imprev">#REF!</definedName>
    <definedName name="Imprev_SIU">#REF!</definedName>
    <definedName name="IMPREVISTOS" localSheetId="8">#REF!</definedName>
    <definedName name="IMPREVISTOS">#REF!</definedName>
    <definedName name="IMPRI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omepb" hidden="1">#REF!</definedName>
    <definedName name="INCR._PRODC.">#REF!</definedName>
    <definedName name="INCRNOVATOT">#REF!</definedName>
    <definedName name="incrustaciones">#REF!</definedName>
    <definedName name="IND_GEN_EQUIP">#REF!</definedName>
    <definedName name="IND_GEN_M.O.">#REF!</definedName>
    <definedName name="IND_GEN_MAT">#REF!</definedName>
    <definedName name="INDEX">#REF!</definedName>
    <definedName name="Index.">#REF!</definedName>
    <definedName name="INDEXa">#REF!</definedName>
    <definedName name="INDEXACIÓN">#REF!</definedName>
    <definedName name="INDI">#N/A</definedName>
    <definedName name="INDICE" localSheetId="8">#REF!</definedName>
    <definedName name="INDICE">#REF!</definedName>
    <definedName name="INDPYG9698" localSheetId="2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f" localSheetId="3">#REF!</definedName>
    <definedName name="inf" localSheetId="2">#REF!</definedName>
    <definedName name="inf">#REF!</definedName>
    <definedName name="INFG" localSheetId="2">#REF!</definedName>
    <definedName name="INFG">#REF!</definedName>
    <definedName name="info">#REF!</definedName>
    <definedName name="INFORME">#REF!</definedName>
    <definedName name="Informe_semanal">#REF!</definedName>
    <definedName name="Ing">#REF!</definedName>
    <definedName name="INGENIER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REHIS" localSheetId="2" hidden="1">{#N/A,#N/A,FALSE,"CIBHA05A";#N/A,#N/A,FALSE,"CIBHA05B"}</definedName>
    <definedName name="INGREHIS" hidden="1">{#N/A,#N/A,FALSE,"CIBHA05A";#N/A,#N/A,FALSE,"CIBHA05B"}</definedName>
    <definedName name="iniciales" localSheetId="2">#REF!,#REF!,#REF!,#REF!</definedName>
    <definedName name="iniciales">#REF!,#REF!,#REF!,#REF!</definedName>
    <definedName name="Inicio" localSheetId="8">#REF!</definedName>
    <definedName name="Inicio">#REF!</definedName>
    <definedName name="INICIOPPTO">#REF!</definedName>
    <definedName name="inodoro">#REF!</definedName>
    <definedName name="INPU">#REF!</definedName>
    <definedName name="INPUT">#REF!</definedName>
    <definedName name="inspector">#REF!</definedName>
    <definedName name="instalacion">#REF!</definedName>
    <definedName name="Instalación_TM_incluye15Breake">#REF!</definedName>
    <definedName name="instalaciontuberia3">#REF!</definedName>
    <definedName name="institucional">#REF!,#REF!,#REF!,#REF!,#REF!,#REF!,#REF!,#REF!,#REF!,#REF!,#REF!,#REF!,#REF!</definedName>
    <definedName name="INSTRU" localSheetId="2" hidden="1">{#N/A,#N/A,TRUE,"INGENIERIA";#N/A,#N/A,TRUE,"COMPRAS";#N/A,#N/A,TRUE,"DIRECCION";#N/A,#N/A,TRUE,"RESUMEN"}</definedName>
    <definedName name="INSTRU" hidden="1">{#N/A,#N/A,TRUE,"INGENIERIA";#N/A,#N/A,TRUE,"COMPRAS";#N/A,#N/A,TRUE,"DIRECCION";#N/A,#N/A,TRUE,"RESUMEN"}</definedName>
    <definedName name="INSU">#REF!</definedName>
    <definedName name="INSUMOS">#N/A</definedName>
    <definedName name="Insumos_auxiliares" localSheetId="8">#REF!</definedName>
    <definedName name="Insumos_auxiliares">#REF!</definedName>
    <definedName name="Insumos_basicos" localSheetId="8">#REF!</definedName>
    <definedName name="Insumos_basicos">#REF!</definedName>
    <definedName name="Insumos_D18">#REF!</definedName>
    <definedName name="INSUMOS_EQUIPOS">#REF!</definedName>
    <definedName name="INSUMOS_MANO_DE_OBRA">#REF!</definedName>
    <definedName name="INSUMOS_MATERIALES">#REF!</definedName>
    <definedName name="Insumos_Par17">#REF!</definedName>
    <definedName name="INSUMOS_SERVICIOS">#REF!</definedName>
    <definedName name="INSUMOS_TRANSPORTES">#REF!</definedName>
    <definedName name="INSUMOS2">#REF!</definedName>
    <definedName name="int" localSheetId="8">#REF!</definedName>
    <definedName name="int">#REF!</definedName>
    <definedName name="InTap">#REF!</definedName>
    <definedName name="INTER">#REF!</definedName>
    <definedName name="Intercambiadores">#REF!</definedName>
    <definedName name="Interest_Rate" localSheetId="8">#REF!</definedName>
    <definedName name="Interest_Rate">#REF!</definedName>
    <definedName name="INTERMEDIA_I">#REF!</definedName>
    <definedName name="INTERPLAN">#REF!</definedName>
    <definedName name="Interruptor_sencillo_Levinton_Decor">#REF!</definedName>
    <definedName name="interruptor110">#REF!</definedName>
    <definedName name="interruptorbom">#REF!</definedName>
    <definedName name="interruptorlamp">#REF!</definedName>
    <definedName name="INTERv">#REF!</definedName>
    <definedName name="Interventor">#REF!</definedName>
    <definedName name="INTERVENTORÍA" localSheetId="2" hidden="1">{"via1",#N/A,TRUE,"general";"via2",#N/A,TRUE,"general";"via3",#N/A,TRUE,"general"}</definedName>
    <definedName name="INTERVENTORÍA" hidden="1">{"via1",#N/A,TRUE,"general";"via2",#N/A,TRUE,"general";"via3",#N/A,TRUE,"general"}</definedName>
    <definedName name="IntVal">#REF!</definedName>
    <definedName name="INV" localSheetId="8">#REF!</definedName>
    <definedName name="INV">#REF!</definedName>
    <definedName name="INV_11" localSheetId="8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8">#REF!</definedName>
    <definedName name="io">#REF!</definedName>
    <definedName name="io0ioprhyi0i90ryi90" localSheetId="8">#REF!</definedName>
    <definedName name="io0ioprhyi0i90ryi90">#REF!</definedName>
    <definedName name="IOPIOU" localSheetId="2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OU">#REF!</definedName>
    <definedName name="IOUHH" localSheetId="8">'ENSAYOS OBRA'!err</definedName>
    <definedName name="IOUHH" localSheetId="2">PRESUPUESTO!err</definedName>
    <definedName name="IOUHH">err</definedName>
    <definedName name="IP" localSheetId="2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8">#REF!</definedName>
    <definedName name="ir">#REF!</definedName>
    <definedName name="irng" hidden="1">#REF!</definedName>
    <definedName name="irrigador" localSheetId="8">#REF!</definedName>
    <definedName name="irrigador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 localSheetId="8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1">#REF!</definedName>
    <definedName name="ITEM_6_3">#REF!</definedName>
    <definedName name="ITEM_6_4">#REF!</definedName>
    <definedName name="ITEM_6_FILTRO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1">#REF!</definedName>
    <definedName name="item111">#REF!</definedName>
    <definedName name="item112">#REF!</definedName>
    <definedName name="item12">#REF!</definedName>
    <definedName name="item121">#REF!</definedName>
    <definedName name="item122">#REF!</definedName>
    <definedName name="item13">#REF!</definedName>
    <definedName name="item14y15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a">#REF!</definedName>
    <definedName name="item17b">#REF!</definedName>
    <definedName name="item18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3">#REF!</definedName>
    <definedName name="item204">#REF!</definedName>
    <definedName name="item205y206">#REF!</definedName>
    <definedName name="item207">#REF!</definedName>
    <definedName name="item209">#REF!</definedName>
    <definedName name="item21">#REF!</definedName>
    <definedName name="item210.3">#REF!</definedName>
    <definedName name="item212">#REF!</definedName>
    <definedName name="item221">#REF!</definedName>
    <definedName name="item222">#REF!</definedName>
    <definedName name="item23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.1">#REF!</definedName>
    <definedName name="ITEM3.2">#REF!</definedName>
    <definedName name="ITEM3.3">#REF!</definedName>
    <definedName name="ITEM3.4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5">#REF!</definedName>
    <definedName name="item36">#REF!</definedName>
    <definedName name="item37">#REF!</definedName>
    <definedName name="item4">#REF!</definedName>
    <definedName name="item420">#REF!</definedName>
    <definedName name="item450.2P">#REF!</definedName>
    <definedName name="item5">#REF!</definedName>
    <definedName name="item6">#REF!</definedName>
    <definedName name="ITEM6.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8">#REF!</definedName>
    <definedName name="item81">#REF!</definedName>
    <definedName name="item83">#REF!</definedName>
    <definedName name="item9">#REF!</definedName>
    <definedName name="item900.2">#REF!</definedName>
    <definedName name="ITEMCOD90">#REF!</definedName>
    <definedName name="ItemCodos">#REF!</definedName>
    <definedName name="ITEMS" localSheetId="8">#REF!</definedName>
    <definedName name="ITEMS">#REF!</definedName>
    <definedName name="Ítems" localSheetId="8">#REF!</definedName>
    <definedName name="Ítems">#REF!</definedName>
    <definedName name="ITEN_2_FILTRO">#REF!</definedName>
    <definedName name="ITENM_DOMIC">#REF!</definedName>
    <definedName name="iuh">#REF!</definedName>
    <definedName name="IUI" localSheetId="8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8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1">#N/A</definedName>
    <definedName name="IvaSUtl">#REF!</definedName>
    <definedName name="iwjer">#REF!</definedName>
    <definedName name="iyuiuyi" localSheetId="8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5" hidden="1">#REF!</definedName>
    <definedName name="j" localSheetId="4" hidden="1">#REF!</definedName>
    <definedName name="j" localSheetId="8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8">#REF!</definedName>
    <definedName name="JA">#REF!</definedName>
    <definedName name="Jaime" localSheetId="2" hidden="1">{#N/A,#N/A,FALSE,"Costos Productos 6A";#N/A,#N/A,FALSE,"Costo Unitario Total H-94-12"}</definedName>
    <definedName name="Jaime" hidden="1">{#N/A,#N/A,FALSE,"Costos Productos 6A";#N/A,#N/A,FALSE,"Costo Unitario Total H-94-12"}</definedName>
    <definedName name="jairo" hidden="1">#REF!</definedName>
    <definedName name="jairo2" hidden="1">#REF!</definedName>
    <definedName name="JAPF">#REF!</definedName>
    <definedName name="Jb">#REF!</definedName>
    <definedName name="Jc">#REF!</definedName>
    <definedName name="jd" localSheetId="8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8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>#REF!</definedName>
    <definedName name="jeytj" localSheetId="8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localSheetId="8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">#REF!</definedName>
    <definedName name="jgfj" localSheetId="8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8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8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8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8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8">#REF!</definedName>
    <definedName name="JJJJ">#REF!</definedName>
    <definedName name="JJJJJ" localSheetId="2" hidden="1">{"SUMINISTRO E INSTALACIÓN CANALETAS L=7.50"}</definedName>
    <definedName name="JJJJJ" hidden="1">{"SUMINISTRO E INSTALACIÓN CANALETAS L=7.50"}</definedName>
    <definedName name="jjjjju" localSheetId="8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8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8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8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n">#REF!</definedName>
    <definedName name="jñ">#REF!</definedName>
    <definedName name="jo">#REF!</definedName>
    <definedName name="JOHNNY" localSheetId="8">'ENSAYOS OBRA'!err</definedName>
    <definedName name="JOHNNY" localSheetId="2">PRESUPUESTO!err</definedName>
    <definedName name="JOHNNY">err</definedName>
    <definedName name="JORNAL.O" localSheetId="2">#REF!</definedName>
    <definedName name="JORNAL.O">#REF!</definedName>
    <definedName name="JORNALB" localSheetId="2">#REF!</definedName>
    <definedName name="JORNALB">#REF!</definedName>
    <definedName name="José" localSheetId="2">#REF!</definedName>
    <definedName name="José">#REF!</definedName>
    <definedName name="JOTA">#N/A</definedName>
    <definedName name="jqm">#REF!</definedName>
    <definedName name="JRYJ" localSheetId="8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8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ego_de_Incrustaciones">#REF!</definedName>
    <definedName name="jui">#REF!</definedName>
    <definedName name="juj" localSheetId="8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n">#REF!</definedName>
    <definedName name="juuuhb" localSheetId="8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8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dmfm" hidden="1">#REF!</definedName>
    <definedName name="Key1.1" hidden="1">#REF!</definedName>
    <definedName name="key1.2" hidden="1">#REF!</definedName>
    <definedName name="keyber">#REF!</definedName>
    <definedName name="kf">#REF!</definedName>
    <definedName name="kfjskjfsklf" hidden="1">#REF!</definedName>
    <definedName name="KG">#REF!</definedName>
    <definedName name="kh">#REF!</definedName>
    <definedName name="KHGGH" localSheetId="8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8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FJH">#N/A</definedName>
    <definedName name="KJH">#REF!</definedName>
    <definedName name="kjhkd" localSheetId="8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8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 localSheetId="8">#REF!</definedName>
    <definedName name="KKK">#REF!</definedName>
    <definedName name="kkkk">#REF!</definedName>
    <definedName name="kkkki" localSheetId="8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i" localSheetId="8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">#REF!</definedName>
    <definedName name="kl">#REF!</definedName>
    <definedName name="klklk">#REF!</definedName>
    <definedName name="km">#REF!</definedName>
    <definedName name="kñy">#REF!</definedName>
    <definedName name="ko" localSheetId="8">#REF!</definedName>
    <definedName name="ko">#REF!</definedName>
    <definedName name="krtrk" localSheetId="8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8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8">#REF!</definedName>
    <definedName name="La">#REF!</definedName>
    <definedName name="Ladrillo_tolete">#REF!</definedName>
    <definedName name="LAF">#REF!</definedName>
    <definedName name="lalsas">#REF!</definedName>
    <definedName name="lame" hidden="1">#REF!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ina6">#REF!</definedName>
    <definedName name="laminaicopor">#REF!</definedName>
    <definedName name="lampara2x48">#REF!</definedName>
    <definedName name="LAMPARATOT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UE">#REF!</definedName>
    <definedName name="LARGUILLO" localSheetId="2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asooasasad">#REF!</definedName>
    <definedName name="Last_Row">#N/A</definedName>
    <definedName name="lateralal">#REF!</definedName>
    <definedName name="LAVAB">#REF!</definedName>
    <definedName name="LAVABLA">#REF!</definedName>
    <definedName name="lavamanos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">#REF!</definedName>
    <definedName name="Lavaplatos_acero_inox.">#REF!</definedName>
    <definedName name="LAVAPLATOT">#REF!</definedName>
    <definedName name="lb">#REF!</definedName>
    <definedName name="ld">#REF!</definedName>
    <definedName name="LE" localSheetId="8">#REF!</definedName>
    <definedName name="LE">#REF!</definedName>
    <definedName name="Left_Header" hidden="1">#REF!</definedName>
    <definedName name="lev0.1">#REF!</definedName>
    <definedName name="LEVANTE10">#REF!</definedName>
    <definedName name="LEVANTE20">#REF!</definedName>
    <definedName name="Lf">#REF!</definedName>
    <definedName name="Lh">#REF!</definedName>
    <definedName name="Li">#REF!</definedName>
    <definedName name="lia" localSheetId="8">#REF!</definedName>
    <definedName name="lia">#REF!</definedName>
    <definedName name="LIBIA" localSheetId="2" hidden="1">{#N/A,#N/A,FALSE,"CIBHA05A";#N/A,#N/A,FALSE,"CIBHA05B"}</definedName>
    <definedName name="LIBIA" hidden="1">{#N/A,#N/A,FALSE,"CIBHA05A";#N/A,#N/A,FALSE,"CIBHA05B"}</definedName>
    <definedName name="Libro1_Hoja1_Lista">#REF!</definedName>
    <definedName name="LICITACION">#REF!</definedName>
    <definedName name="lides">#REF!</definedName>
    <definedName name="lija">#REF!</definedName>
    <definedName name="Limahoya_asbt_cemt">#REF!</definedName>
    <definedName name="LIMATESA">#REF!</definedName>
    <definedName name="Limatesa_asbt_cemt">#REF!</definedName>
    <definedName name="limcount" hidden="1">1</definedName>
    <definedName name="LIMP">#REF!</definedName>
    <definedName name="limpiador">#REF!</definedName>
    <definedName name="LINA" localSheetId="8">#REF!</definedName>
    <definedName name="LINA">#REF!</definedName>
    <definedName name="linc1" localSheetId="8">#REF!</definedName>
    <definedName name="linc1">#REF!</definedName>
    <definedName name="linc2" localSheetId="8">#REF!</definedName>
    <definedName name="linc2">#REF!</definedName>
    <definedName name="linc3" localSheetId="8">#REF!</definedName>
    <definedName name="linc3">#REF!</definedName>
    <definedName name="linc4" localSheetId="8">#REF!</definedName>
    <definedName name="linc4">#REF!</definedName>
    <definedName name="linc5" localSheetId="8">#REF!</definedName>
    <definedName name="linc5">#REF!</definedName>
    <definedName name="LINEA" localSheetId="8">#REF!</definedName>
    <definedName name="LINEA">#REF!</definedName>
    <definedName name="LineaPresup">#REF!</definedName>
    <definedName name="lis">#REF!</definedName>
    <definedName name="LisaCodSAO">#REF!</definedName>
    <definedName name="lista">#REF!</definedName>
    <definedName name="lista_recursos">#REF!</definedName>
    <definedName name="Listacanti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LO">#REF!</definedName>
    <definedName name="listequi" localSheetId="8">#REF!</definedName>
    <definedName name="listequi">#REF!</definedName>
    <definedName name="listmat" localSheetId="8">#REF!</definedName>
    <definedName name="listmat">#REF!</definedName>
    <definedName name="liston" localSheetId="8">#REF!</definedName>
    <definedName name="liston">#REF!</definedName>
    <definedName name="LISTON_2_x2x3m.">#REF!</definedName>
    <definedName name="Listón_2x2x3m_10">#REF!</definedName>
    <definedName name="Listón_4_x2x3m.">#REF!</definedName>
    <definedName name="LISTON_4_x4x3m.">#REF!</definedName>
    <definedName name="LISTON_DE_2X4X15">#REF!</definedName>
    <definedName name="liston1.2.15">#REF!</definedName>
    <definedName name="LISTON2">#REF!</definedName>
    <definedName name="liston2.2.15">#REF!</definedName>
    <definedName name="liston2x4">#REF!</definedName>
    <definedName name="LISTON2x4x15">#REF!</definedName>
    <definedName name="LISTON4">#REF!</definedName>
    <definedName name="liston4.2.15">#REF!</definedName>
    <definedName name="liston4x4">#REF!</definedName>
    <definedName name="liuoo" localSheetId="8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11l2">#REF!</definedName>
    <definedName name="lkj" localSheetId="8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la">#REF!</definedName>
    <definedName name="llam">#REF!</definedName>
    <definedName name="LLANTAS">#REF!</definedName>
    <definedName name="LLAP12">#REF!</definedName>
    <definedName name="llav">#REF!</definedName>
    <definedName name="Llave_de_bola_1_2">#REF!</definedName>
    <definedName name="LLAVE_DE_CHORRO_1_2">#REF!</definedName>
    <definedName name="LLAVE_DE_PASO_1_2">#REF!</definedName>
    <definedName name="Llave_paso_1_2">#REF!</definedName>
    <definedName name="Llave_terminal_1_2">#REF!</definedName>
    <definedName name="llave1.2">#REF!</definedName>
    <definedName name="LLAVE1_2">#REF!</definedName>
    <definedName name="LLAVE3_4TOT">#REF!</definedName>
    <definedName name="LLAVEMANGUETOT">#REF!</definedName>
    <definedName name="lll">#REF!</definedName>
    <definedName name="LLLL" localSheetId="8">#REF!</definedName>
    <definedName name="LLLL">#REF!</definedName>
    <definedName name="lllllh" localSheetId="8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8">#REF!</definedName>
    <definedName name="LM">#REF!</definedName>
    <definedName name="LMAT">#REF!</definedName>
    <definedName name="LMATE">#REF!</definedName>
    <definedName name="LMO">#REF!</definedName>
    <definedName name="Ln">#REF!</definedName>
    <definedName name="Lñ">#REF!</definedName>
    <definedName name="LÑP" localSheetId="8">#REF!</definedName>
    <definedName name="LÑP">#REF!</definedName>
    <definedName name="lo" localSheetId="8">#REF!</definedName>
    <definedName name="lo">#REF!</definedName>
    <definedName name="Loan_Amount" localSheetId="8">#REF!</definedName>
    <definedName name="Loan_Amount">#REF!</definedName>
    <definedName name="Loan_Start">#REF!</definedName>
    <definedName name="Loan_Years">#REF!</definedName>
    <definedName name="loc" localSheetId="8">#REF!</definedName>
    <definedName name="loc">#REF!</definedName>
    <definedName name="LOCA" localSheetId="8">#REF!</definedName>
    <definedName name="LOCA">#REF!</definedName>
    <definedName name="LOCA1" localSheetId="8">#REF!</definedName>
    <definedName name="LOCA1">#REF!</definedName>
    <definedName name="LOCA2" localSheetId="8">#REF!</definedName>
    <definedName name="LOCA2">#REF!</definedName>
    <definedName name="LOCAL_MYSQL_DATE_FORMAT" localSheetId="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" localSheetId="8">#REF!</definedName>
    <definedName name="LOCALIZACION" localSheetId="2">#REF!</definedName>
    <definedName name="LOCALIZACION">#REF!</definedName>
    <definedName name="LOCALIZACION_1">#N/A</definedName>
    <definedName name="LOCALIZACION_Y_REPLANTEO" localSheetId="8">#REF!</definedName>
    <definedName name="LOCALIZACION_Y_REPLANTEO">#REF!</definedName>
    <definedName name="LOCALIZACIÓN_Y_REPLANTEO._ESTRUCTURAS" localSheetId="8">#REF!</definedName>
    <definedName name="LOCALIZACIÓN_Y_REPLANTEO._ESTRUCTURAS">#REF!</definedName>
    <definedName name="LOCAT1999" localSheetId="2" hidden="1">{"SUMINISTRO E INSTALACIÓN CANALETAS L=7.50"}</definedName>
    <definedName name="LOCAT1999" hidden="1">{"SUMINISTRO E INSTALACIÓN CANALETAS L=7.50"}</definedName>
    <definedName name="LOGO" localSheetId="8">'ENSAYOS OBRA'!err</definedName>
    <definedName name="LOGO" localSheetId="2">PRESUPUESTO!err</definedName>
    <definedName name="LOGO">err</definedName>
    <definedName name="LOI" localSheetId="8">#REF!</definedName>
    <definedName name="LOI" localSheetId="2">#REF!</definedName>
    <definedName name="LOI">#REF!</definedName>
    <definedName name="lojk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localSheetId="8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>#REF!</definedName>
    <definedName name="Longitud1">#REF!</definedName>
    <definedName name="Longitud2">#REF!</definedName>
    <definedName name="LongitudTubo">#N/A</definedName>
    <definedName name="LONGO" localSheetId="2" hidden="1">{#N/A,#N/A,TRUE,"Summary"}</definedName>
    <definedName name="LONGO" hidden="1">{#N/A,#N/A,TRUE,"Summary"}</definedName>
    <definedName name="LOPE">#REF!</definedName>
    <definedName name="lp">#REF!</definedName>
    <definedName name="lplpl" localSheetId="8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 localSheetId="8">#REF!</definedName>
    <definedName name="LT">#REF!</definedName>
    <definedName name="Lu">#REF!</definedName>
    <definedName name="LUBRI">#REF!</definedName>
    <definedName name="LUBRICANTE">#REF!</definedName>
    <definedName name="LUBRICANTE_TUB_PVC_500GR_500GRS">#REF!</definedName>
    <definedName name="lucy" localSheetId="8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8">#REF!</definedName>
    <definedName name="lun">#REF!</definedName>
    <definedName name="LUNA" localSheetId="8">#REF!</definedName>
    <definedName name="LUNA">#REF!</definedName>
    <definedName name="LUPVC">#REF!</definedName>
    <definedName name="LUPVT">#REF!</definedName>
    <definedName name="lv">#REF!</definedName>
    <definedName name="Lz">#REF!</definedName>
    <definedName name="m" localSheetId="8">#REF!</definedName>
    <definedName name="m">#REF!</definedName>
    <definedName name="m.1">#REF!</definedName>
    <definedName name="M.DE.OBRA">#REF!</definedName>
    <definedName name="M.DE.OBRA_1">#REF!</definedName>
    <definedName name="M.O_D18C">#REF!</definedName>
    <definedName name="M120K">#REF!</definedName>
    <definedName name="M240K">#REF!</definedName>
    <definedName name="M280K">#REF!</definedName>
    <definedName name="MA" localSheetId="8">#REF!</definedName>
    <definedName name="MA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DCJ">#REF!</definedName>
    <definedName name="maderacedro">#REF!</definedName>
    <definedName name="maestro" localSheetId="8">#REF!</definedName>
    <definedName name="maestro">#REF!</definedName>
    <definedName name="mafdsf" localSheetId="8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8">#REF!&lt;2.5</definedName>
    <definedName name="MAL">#REF!&lt;2.5</definedName>
    <definedName name="MALLA">#REF!</definedName>
    <definedName name="Malla_eslabonada_cal.12__6_x_6">#REF!</definedName>
    <definedName name="Malla_redoblon">#REF!</definedName>
    <definedName name="MALO" localSheetId="8">#REF!&lt;2.5</definedName>
    <definedName name="MALO">#REF!&lt;2.5</definedName>
    <definedName name="mama" localSheetId="5" hidden="1">#REF!</definedName>
    <definedName name="mama" localSheetId="4" hidden="1">#REF!</definedName>
    <definedName name="mama" localSheetId="8" hidden="1">#REF!</definedName>
    <definedName name="mama" hidden="1">#REF!</definedName>
    <definedName name="Mamposteria">#REF!</definedName>
    <definedName name="Maneral_de_Corte_de_Corte_1_2__para_polietileno">#REF!</definedName>
    <definedName name="mangle">#REF!</definedName>
    <definedName name="Manguera_Hidr._1_2">#REF!</definedName>
    <definedName name="mangueras">#REF!</definedName>
    <definedName name="manguerasino">#REF!</definedName>
    <definedName name="mangueraslav">#REF!</definedName>
    <definedName name="Mano_Obra">#REF!</definedName>
    <definedName name="ManObrac16">#REF!</definedName>
    <definedName name="manoobra">#REF!</definedName>
    <definedName name="MANTO">#REF!</definedName>
    <definedName name="Manto_500_XT">#REF!</definedName>
    <definedName name="Manto_líder_reforzado">#REF!</definedName>
    <definedName name="mantoasf">#REF!</definedName>
    <definedName name="MANUAL">#REF!</definedName>
    <definedName name="mao" localSheetId="8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8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8">#REF!</definedName>
    <definedName name="MAQUINAR">#REF!</definedName>
    <definedName name="Maquinaria">#N/A</definedName>
    <definedName name="mar" localSheetId="8">#REF!</definedName>
    <definedName name="mar">#REF!</definedName>
    <definedName name="Mar_C">#REF!</definedName>
    <definedName name="MARABA">#REF!</definedName>
    <definedName name="MarAbr">#REF!</definedName>
    <definedName name="MARAVILLA" localSheetId="8" hidden="1">{"PRES REHAB ARM-PER POR ITEMS  KM A KM",#N/A,TRUE,"Rehabilitacion Arm-Per"}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8">#REF!</definedName>
    <definedName name="marcela">#REF!</definedName>
    <definedName name="MARCO_H">#REF!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RCO0.60X0.60">#REF!</definedName>
    <definedName name="marco2x0.9">#REF!</definedName>
    <definedName name="MARCODOBLE">#REF!</definedName>
    <definedName name="marcometalico">#REF!</definedName>
    <definedName name="maria" localSheetId="8">#REF!</definedName>
    <definedName name="maria">#REF!</definedName>
    <definedName name="MARILUZ" localSheetId="8">#REF!</definedName>
    <definedName name="MARILUZ">#REF!</definedName>
    <definedName name="marina">#REF!</definedName>
    <definedName name="MARINAS" localSheetId="8">#REF!</definedName>
    <definedName name="MARINAS">#REF!</definedName>
    <definedName name="Marine" localSheetId="2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tillo" localSheetId="8">#REF!</definedName>
    <definedName name="martillo">#REF!</definedName>
    <definedName name="MARY" localSheetId="8">#REF!</definedName>
    <definedName name="MARY">#REF!</definedName>
    <definedName name="MARYLUZ" localSheetId="8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8">#REF!</definedName>
    <definedName name="marzito">#REF!</definedName>
    <definedName name="MARZO" localSheetId="8">#REF!</definedName>
    <definedName name="MARZO">#REF!</definedName>
    <definedName name="MASA" localSheetId="2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8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8">#REF!</definedName>
    <definedName name="MAT">#REF!</definedName>
    <definedName name="MAT.CANT">#REF!</definedName>
    <definedName name="mate" localSheetId="8">#REF!</definedName>
    <definedName name="mate">#REF!</definedName>
    <definedName name="MATERIAL" localSheetId="8">#REF!</definedName>
    <definedName name="MATERIAL">#REF!</definedName>
    <definedName name="MATERIAL_FILTRANTE">#REF!</definedName>
    <definedName name="MATERIAL_SELECCIONADO__BALASTO">#REF!</definedName>
    <definedName name="materiales" localSheetId="8">#REF!</definedName>
    <definedName name="materiales">#REF!</definedName>
    <definedName name="MATERIALES_1">#REF!</definedName>
    <definedName name="materiales1">#REF!</definedName>
    <definedName name="materiales2">#REF!</definedName>
    <definedName name="MaterialTub">#REF!</definedName>
    <definedName name="matgranular">#REF!</definedName>
    <definedName name="MATPR">#REF!</definedName>
    <definedName name="matriz" localSheetId="8">#REF!,#REF!</definedName>
    <definedName name="matriz">#REF!,#REF!</definedName>
    <definedName name="MATRIZ_DE_DATOS">#REF!</definedName>
    <definedName name="MATRIZRICS" localSheetId="8">#REF!</definedName>
    <definedName name="MATRIZRICS">#REF!</definedName>
    <definedName name="MAX" localSheetId="8">#REF!</definedName>
    <definedName name="MAX">#REF!</definedName>
    <definedName name="maxdeficit">#REF!</definedName>
    <definedName name="MayJun">#REF!</definedName>
    <definedName name="MayJun_C">#REF!</definedName>
    <definedName name="MAYO" localSheetId="8">#REF!</definedName>
    <definedName name="MAYO">#REF!</definedName>
    <definedName name="Mb">#REF!</definedName>
    <definedName name="MC4CM">#REF!</definedName>
    <definedName name="MCCs">#REF!</definedName>
    <definedName name="MDC">#REF!</definedName>
    <definedName name="MDC_1">#N/A</definedName>
    <definedName name="mdd" localSheetId="8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8">#REF!</definedName>
    <definedName name="MEDARDO">#REF!</definedName>
    <definedName name="mediah_reposo_comida">#REF!</definedName>
    <definedName name="MEDID">#REF!</definedName>
    <definedName name="MEDIDA">#REF!</definedName>
    <definedName name="Medidor_de_velocidad_de_1_2__x_20_mm_clase_metrologica_tipo_B">#REF!</definedName>
    <definedName name="meg" localSheetId="8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localSheetId="2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2" hidden="1">{#N/A,#N/A,FALSE,"CIBHA05A";#N/A,#N/A,FALSE,"CIBHA05B"}</definedName>
    <definedName name="memorias" hidden="1">{#N/A,#N/A,FALSE,"CIBHA05A";#N/A,#N/A,FALSE,"CIBHA05B"}</definedName>
    <definedName name="MEMPYGH" localSheetId="2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AJERO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son_acero_inox.con_bandeja">#REF!</definedName>
    <definedName name="MESONGRANITO">#REF!</definedName>
    <definedName name="Meta1">#REF!</definedName>
    <definedName name="Meta2">#REF!</definedName>
    <definedName name="Meta3">#REF!</definedName>
    <definedName name="MEZCLA">#REF!</definedName>
    <definedName name="MEZCLADORA">#REF!</definedName>
    <definedName name="Mezcladora_Apolo_1__bulto">#REF!</definedName>
    <definedName name="mf">#REF!</definedName>
    <definedName name="mfgjrdt" localSheetId="8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8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erda">#REF!</definedName>
    <definedName name="min">#REF!</definedName>
    <definedName name="MIN_MAX_sma">#REF!</definedName>
    <definedName name="Minimo">#REF!</definedName>
    <definedName name="Minutos">#REF!</definedName>
    <definedName name="MIO" localSheetId="8">#REF!</definedName>
    <definedName name="MIO">#REF!</definedName>
    <definedName name="mjmj" localSheetId="8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u">#REF!</definedName>
    <definedName name="ML">#REF!</definedName>
    <definedName name="MLKJ" localSheetId="2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">#REF!</definedName>
    <definedName name="MM_1">#N/A</definedName>
    <definedName name="mmjmjh" localSheetId="8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8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8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MM" hidden="1">#REF!</definedName>
    <definedName name="MN" localSheetId="8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8">#REF!</definedName>
    <definedName name="MO">#REF!</definedName>
    <definedName name="MOA" localSheetId="2" hidden="1">{#N/A,#N/A,FALSE,"Hoja1";#N/A,#N/A,FALSE,"Hoja2"}</definedName>
    <definedName name="MOA" hidden="1">{#N/A,#N/A,FALSE,"Hoja1";#N/A,#N/A,FALSE,"Hoja2"}</definedName>
    <definedName name="MOCARG">#REF!</definedName>
    <definedName name="MOD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2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1_4">#REF!</definedName>
    <definedName name="Mora">#REF!</definedName>
    <definedName name="MORON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4">#REF!</definedName>
    <definedName name="MORTERO_1_5">#REF!</definedName>
    <definedName name="MORTERO_1_8">#REF!</definedName>
    <definedName name="mortero1.4">#REF!</definedName>
    <definedName name="mortero1.4imper">#REF!</definedName>
    <definedName name="mortero12">#REF!</definedName>
    <definedName name="mortero13">#REF!</definedName>
    <definedName name="mortero14">#REF!</definedName>
    <definedName name="mortero15">#REF!</definedName>
    <definedName name="mortero16">#REF!</definedName>
    <definedName name="MORTERO4">#REF!</definedName>
    <definedName name="MORTERO5">#REF!</definedName>
    <definedName name="morteroalfa">#REF!</definedName>
    <definedName name="mortniv">#REF!</definedName>
    <definedName name="MOTO" localSheetId="8">#REF!</definedName>
    <definedName name="MOTO">#REF!</definedName>
    <definedName name="MOTOB2">#REF!</definedName>
    <definedName name="MOTOBOMBA" localSheetId="8">#REF!</definedName>
    <definedName name="MOTOBOMBA">#REF!</definedName>
    <definedName name="Motobomba_0_5_HP">#REF!</definedName>
    <definedName name="motobomba3">#REF!</definedName>
    <definedName name="MOTON">#REF!</definedName>
    <definedName name="Motoniv" localSheetId="8">#REF!</definedName>
    <definedName name="Motoniv">#REF!</definedName>
    <definedName name="Motoniveladora_Baukema_SHM_5">#REF!</definedName>
    <definedName name="Motoniveladora_Champion_710A">#REF!</definedName>
    <definedName name="MOTOP">#REF!</definedName>
    <definedName name="motosierra">#REF!</definedName>
    <definedName name="MOVOL">#REF!</definedName>
    <definedName name="mpdirint" localSheetId="8">#REF!</definedName>
    <definedName name="mpdirint">#REF!</definedName>
    <definedName name="mprelecon" localSheetId="8">#REF!</definedName>
    <definedName name="mprelecon">#REF!</definedName>
    <definedName name="mr" localSheetId="8">#REF!</definedName>
    <definedName name="mr">#REF!</definedName>
    <definedName name="MRLART">#REF!</definedName>
    <definedName name="MRSUPDET">#REF!</definedName>
    <definedName name="MTL" hidden="1">#REF!</definedName>
    <definedName name="MttoUBTransportes" hidden="1">#REF!</definedName>
    <definedName name="Mtz_Avance">#REF!</definedName>
    <definedName name="MUEBLEINFTOT">#REF!</definedName>
    <definedName name="Municipio" hidden="1">"VILLAGÓMEZ"</definedName>
    <definedName name="muro">#REF!</definedName>
    <definedName name="murocalado">#REF!</definedName>
    <definedName name="muroclínica">#REF!</definedName>
    <definedName name="murocontencion">#REF!</definedName>
    <definedName name="muroestr">#REF!</definedName>
    <definedName name="muroinsitu">#REF!</definedName>
    <definedName name="muromesón">#REF!</definedName>
    <definedName name="Mv">#REF!</definedName>
    <definedName name="n" localSheetId="8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localSheetId="8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8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OLAI">#REF!</definedName>
    <definedName name="new" localSheetId="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localSheetId="8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8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8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8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8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8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localSheetId="8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8">#REF!</definedName>
    <definedName name="nnn" localSheetId="0" hidden="1">{"TAB1",#N/A,TRUE,"GENERAL";"TAB2",#N/A,TRUE,"GENERAL";"TAB3",#N/A,TRUE,"GENERAL";"TAB4",#N/A,TRUE,"GENERAL";"TAB5",#N/A,TRUE,"GENERAL"}</definedName>
    <definedName name="NNN">#REF!</definedName>
    <definedName name="nnnhd" localSheetId="8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BB" hidden="1">#REF!,#REF!</definedName>
    <definedName name="nnnnn" localSheetId="8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8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8">'ENSAYOS OBRA'!err</definedName>
    <definedName name="NO" localSheetId="2">PRESUPUESTO!err</definedName>
    <definedName name="NO">err</definedName>
    <definedName name="No._tanques" localSheetId="8">#REF!</definedName>
    <definedName name="No._tanques" localSheetId="2">#REF!</definedName>
    <definedName name="No._tanques">#REF!</definedName>
    <definedName name="No_desarrolladas" localSheetId="2">#REF!,#REF!,#REF!,#REF!</definedName>
    <definedName name="No_desarrolladas">#REF!,#REF!,#REF!,#REF!</definedName>
    <definedName name="noemi" localSheetId="2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MBRE" localSheetId="8">#REF!</definedName>
    <definedName name="NOMBRE">#REF!</definedName>
    <definedName name="NOMBRE_1">#N/A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rte">#REF!</definedName>
    <definedName name="NORTERO">#REF!</definedName>
    <definedName name="NORTERO_1">#N/A</definedName>
    <definedName name="NOTAS">#REF!</definedName>
    <definedName name="novafor">#REF!</definedName>
    <definedName name="novafort160">#REF!</definedName>
    <definedName name="novafort160_1">#N/A</definedName>
    <definedName name="novafort200">#REF!</definedName>
    <definedName name="novafort200_1">#N/A</definedName>
    <definedName name="NovDic">#REF!</definedName>
    <definedName name="NOVIEMBRE" localSheetId="8">MATCH(0.01,#REF!,-1)+1</definedName>
    <definedName name="NOVIEMBRE" localSheetId="2">MATCH(0.01,#REF!,-1)+1</definedName>
    <definedName name="NOVIEMBRE">MATCH(0.01,#REF!,-1)+1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a" localSheetId="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">#REF!</definedName>
    <definedName name="NUEVOFM" localSheetId="2" hidden="1">{"TAB1",#N/A,TRUE,"GENERAL";"TAB2",#N/A,TRUE,"GENERAL";"TAB3",#N/A,TRUE,"GENERAL";"TAB4",#N/A,TRUE,"GENERAL";"TAB5",#N/A,TRUE,"GENERAL"}</definedName>
    <definedName name="NUEVOFM" hidden="1">{"TAB1",#N/A,TRUE,"GENERAL";"TAB2",#N/A,TRUE,"GENERAL";"TAB3",#N/A,TRUE,"GENERAL";"TAB4",#N/A,TRUE,"GENERAL";"TAB5",#N/A,TRUE,"GENERAL"}</definedName>
    <definedName name="Num_Pmt_Per_Year">#REF!</definedName>
    <definedName name="Number_of_Payments" localSheetId="8">MATCH(0.01,'ENSAYOS OBRA'!End_Bal,-1)+1</definedName>
    <definedName name="Number_of_Payments" localSheetId="2">MATCH(0.01,End_Bal,-1)+1</definedName>
    <definedName name="Number_of_Payments">MATCH(0.01,End_Bal,-1)+1</definedName>
    <definedName name="Numero.BC">#REF!</definedName>
    <definedName name="Numero.Cuñas.T1">#REF!</definedName>
    <definedName name="Numero.Cuñas.Totales">#REF!</definedName>
    <definedName name="NVOCD">#REF!</definedName>
    <definedName name="nxn" localSheetId="8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8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 localSheetId="8">#REF!</definedName>
    <definedName name="O">#REF!</definedName>
    <definedName name="O_PAGO">#REF!</definedName>
    <definedName name="O_PAGO1">#REF!</definedName>
    <definedName name="º1" localSheetId="8">#REF!</definedName>
    <definedName name="º1">#REF!</definedName>
    <definedName name="o9o9" localSheetId="8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8">#REF!</definedName>
    <definedName name="obj">#REF!</definedName>
    <definedName name="ObjetivoProyecto">#REF!</definedName>
    <definedName name="OBJETO" localSheetId="8">#REF!</definedName>
    <definedName name="OBJETO">#REF!</definedName>
    <definedName name="Obra">#REF!</definedName>
    <definedName name="obras" hidden="1">#REF!</definedName>
    <definedName name="obras1" localSheetId="4">DATE(YEAR(#REF!),MONTH(#REF!)+Payment_Number,DAY(#REF!))</definedName>
    <definedName name="obras1" localSheetId="8">DATE(YEAR(#REF!),MONTH(#REF!)+Payment_Number,DAY(#REF!))</definedName>
    <definedName name="obras1" localSheetId="2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4">DATE(YEAR(#REF!),MONTH(#REF!)+Payment_Number,DAY(#REF!))</definedName>
    <definedName name="obras111" localSheetId="8">DATE(YEAR(#REF!),MONTH(#REF!)+Payment_Number,DAY(#REF!))</definedName>
    <definedName name="obras111" localSheetId="2">DATE(YEAR(#REF!),MONTH(#REF!)+Payment_Number,DAY(#REF!))</definedName>
    <definedName name="obras111">DATE(YEAR(#REF!),MONTH(#REF!)+Payment_Number,DAY(#REF!))</definedName>
    <definedName name="OBRASCIVILES">#REF!</definedName>
    <definedName name="obrero">#REF!</definedName>
    <definedName name="OBRERO.2">#REF!</definedName>
    <definedName name="OBS_Data_Col" hidden="1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">#REF!</definedName>
    <definedName name="oficial">#REF!</definedName>
    <definedName name="OficialHR">#REF!</definedName>
    <definedName name="oiret" localSheetId="8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8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K">#REF!</definedName>
    <definedName name="OLG">#REF!</definedName>
    <definedName name="olga">#REF!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8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8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8">#REF!</definedName>
    <definedName name="op">#REF!</definedName>
    <definedName name="opcion">#REF!</definedName>
    <definedName name="Openingpb" hidden="1">#REF!</definedName>
    <definedName name="operador" localSheetId="8">#REF!</definedName>
    <definedName name="operador">#REF!</definedName>
    <definedName name="OPERADOR_DE_CORTADORA_DE_PAVIMENTO">#REF!</definedName>
    <definedName name="Operador_de_equipo_mediano">#REF!</definedName>
    <definedName name="OPERADORES" localSheetId="8">#REF!</definedName>
    <definedName name="OPERADORES">#REF!</definedName>
    <definedName name="Operario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OZCO" hidden="1">#REF!</definedName>
    <definedName name="os" localSheetId="8">#REF!</definedName>
    <definedName name="os">#REF!</definedName>
    <definedName name="OSCAR">#REF!</definedName>
    <definedName name="OTR" localSheetId="8">#REF!</definedName>
    <definedName name="OTR">#REF!</definedName>
    <definedName name="OTRO" localSheetId="8">#REF!</definedName>
    <definedName name="OTRO">#REF!</definedName>
    <definedName name="otros" localSheetId="8">#REF!</definedName>
    <definedName name="otros">#REF!</definedName>
    <definedName name="OTROS1">#REF!</definedName>
    <definedName name="OUT">#REF!</definedName>
    <definedName name="OWNER" hidden="1">#REF!</definedName>
    <definedName name="p" localSheetId="8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Yacimiento">#REF!</definedName>
    <definedName name="p0p0" localSheetId="8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ge____1____of____2">#REF!</definedName>
    <definedName name="PAJARITA">#REF!</definedName>
    <definedName name="Pal_Workbook_GUID" hidden="1">"JBWGIF45Z781JEJX1DZVXQLY"</definedName>
    <definedName name="pañet">#REF!</definedName>
    <definedName name="PAÑETE">#REF!</definedName>
    <definedName name="Parametro_Peso">#REF!</definedName>
    <definedName name="PARTIDAS">#REF!</definedName>
    <definedName name="pasamuro">#REF!</definedName>
    <definedName name="PASAMURO_B_x_EL_L_0.25_Z_0.125_M">#REF!</definedName>
    <definedName name="PASO" localSheetId="2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2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v">#N/A</definedName>
    <definedName name="Pav.Esp">#REF!</definedName>
    <definedName name="PAVIMENTO">#REF!</definedName>
    <definedName name="PAVIMENTO_1">#N/A</definedName>
    <definedName name="Pay_Date">#REF!</definedName>
    <definedName name="Pay_Num">#REF!</definedName>
    <definedName name="Payment_Date" localSheetId="4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ayment_Date1" localSheetId="4">DATE(YEAR(#REF!),MONTH(#REF!)+Payment_Number,DAY(#REF!))</definedName>
    <definedName name="Payment_Date1" localSheetId="8">DATE(YEAR(#REF!),MONTH(#REF!)+Payment_Number,DAY(#REF!))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8">#REF!</definedName>
    <definedName name="PAZ">#REF!</definedName>
    <definedName name="Pb">#REF!</definedName>
    <definedName name="pc" localSheetId="8">#REF!</definedName>
    <definedName name="pc">#REF!</definedName>
    <definedName name="Pd">#REF!</definedName>
    <definedName name="Pe">#REF!</definedName>
    <definedName name="pedest">#REF!</definedName>
    <definedName name="Pegacor_blanco">#REF!</definedName>
    <definedName name="PEGANTE">#REF!</definedName>
    <definedName name="PEGANTE_P.V.C">#REF!</definedName>
    <definedName name="Pegante_PVC">#REF!</definedName>
    <definedName name="pegantepvc">#REF!</definedName>
    <definedName name="PEGCO">#REF!</definedName>
    <definedName name="PEPE" localSheetId="8">'ENSAYOS OBRA'!err</definedName>
    <definedName name="PEPE" localSheetId="2">PRESUPUESTO!err</definedName>
    <definedName name="PEPE">err</definedName>
    <definedName name="perfil" localSheetId="2">#REF!</definedName>
    <definedName name="perfil">#REF!</definedName>
    <definedName name="PERFIL_EN_ANGULO_2__x_2" localSheetId="2">#REF!</definedName>
    <definedName name="PERFIL_EN_ANGULO_2__x_2">#REF!</definedName>
    <definedName name="perfilado" localSheetId="2">#REF!</definedName>
    <definedName name="perfilado">#REF!</definedName>
    <definedName name="perfileriaaluminio">#REF!</definedName>
    <definedName name="perfo3">#REF!</definedName>
    <definedName name="PERGOLA">#REF!</definedName>
    <definedName name="PERIODO" localSheetId="8">#REF!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NO">#REF!</definedName>
    <definedName name="PERRD" localSheetId="8">#REF!</definedName>
    <definedName name="PERRD">#REF!</definedName>
    <definedName name="PERRITO" localSheetId="8">#REF!</definedName>
    <definedName name="PERRITO">#REF!</definedName>
    <definedName name="PESO2" localSheetId="2" hidden="1">{#N/A,#N/A,TRUE,"Summary";#N/A,#N/A,TRUE,"Detail";#N/A,#N/A,TRUE,"Accessories"}</definedName>
    <definedName name="PESO2" hidden="1">{#N/A,#N/A,TRUE,"Summary";#N/A,#N/A,TRUE,"Detail";#N/A,#N/A,TRUE,"Accessories"}</definedName>
    <definedName name="phed">#REF!</definedName>
    <definedName name="phen">#REF!</definedName>
    <definedName name="pi" localSheetId="8">#REF!</definedName>
    <definedName name="pi">#REF!</definedName>
    <definedName name="PIA" hidden="1">#REF!</definedName>
    <definedName name="PIE4A6">#REF!</definedName>
    <definedName name="PIECR">#REF!</definedName>
    <definedName name="PIEDR">#REF!</definedName>
    <definedName name="Piedra_rajon">#REF!</definedName>
    <definedName name="piedram" localSheetId="8">#REF!</definedName>
    <definedName name="piedram">#REF!</definedName>
    <definedName name="PILOTE" localSheetId="8">#REF!</definedName>
    <definedName name="PILOTE">#REF!</definedName>
    <definedName name="PINBAR">#REF!</definedName>
    <definedName name="PINBLA">#REF!</definedName>
    <definedName name="Pindis">#REF!</definedName>
    <definedName name="pint">#REF!</definedName>
    <definedName name="Pintucoat">#REF!</definedName>
    <definedName name="pintura">#REF!</definedName>
    <definedName name="Pintura_aceite_tipo_1">#REF!</definedName>
    <definedName name="Pintura_base_aceite">#REF!</definedName>
    <definedName name="Pintura_lumínica">#REF!</definedName>
    <definedName name="pinturaesmalte">#REF!</definedName>
    <definedName name="pinturavinilo">#REF!</definedName>
    <definedName name="pintyura">#REF!</definedName>
    <definedName name="Pinza_Voltiamperica">#REF!</definedName>
    <definedName name="PIP">#REF!</definedName>
    <definedName name="Piscinas">#REF!</definedName>
    <definedName name="pisos">#REF!</definedName>
    <definedName name="PisosEnchapes">#REF!</definedName>
    <definedName name="PISOTABLON">#REF!</definedName>
    <definedName name="PISTA" hidden="1">#REF!</definedName>
    <definedName name="pk">#REF!</definedName>
    <definedName name="PKHK" localSheetId="8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CA_1">#N/A</definedName>
    <definedName name="PLACAENTREPISO">#REF!</definedName>
    <definedName name="PLACAMESON">#REF!</definedName>
    <definedName name="placapozo">#REF!</definedName>
    <definedName name="placapozo_1">#N/A</definedName>
    <definedName name="Placas_.9x.9_Azul_labrador">#REF!</definedName>
    <definedName name="PLAD" localSheetId="8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NT7">#REF!</definedName>
    <definedName name="planta">#REF!</definedName>
    <definedName name="Plantas_de_jardín">#REF!</definedName>
    <definedName name="PLAST">#REF!</definedName>
    <definedName name="plastocrete">#REF!</definedName>
    <definedName name="Plastocreto_DM__concreto">#REF!</definedName>
    <definedName name="PLASTROCRETE_DM">#REF!</definedName>
    <definedName name="Platina_1_x1_8">#REF!</definedName>
    <definedName name="platina1x1.16">#REF!</definedName>
    <definedName name="Platinas">#REF!</definedName>
    <definedName name="PlazAIU">#REF!</definedName>
    <definedName name="Plazo" localSheetId="8">#REF!</definedName>
    <definedName name="Plazo">#REF!</definedName>
    <definedName name="PlazoAIU" localSheetId="8">#REF!</definedName>
    <definedName name="PlazoAIU">#REF!</definedName>
    <definedName name="PLOMERO">#REF!</definedName>
    <definedName name="PLPLUNN" localSheetId="8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>#REF!</definedName>
    <definedName name="PMP">#REF!</definedName>
    <definedName name="pñ">#REF!</definedName>
    <definedName name="po">#REF!</definedName>
    <definedName name="Poblacion">#REF!</definedName>
    <definedName name="Poceta_acero_inox.">#REF!</definedName>
    <definedName name="POCETAASEO">#REF!</definedName>
    <definedName name="POCETAS">#REF!</definedName>
    <definedName name="poi">#REF!</definedName>
    <definedName name="POIL">#REF!</definedName>
    <definedName name="POIUP" localSheetId="8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Mede">#REF!</definedName>
    <definedName name="POO">#REF!</definedName>
    <definedName name="popop" localSheetId="8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8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8">#REF!</definedName>
    <definedName name="PORCE">#REF!</definedName>
    <definedName name="Porcentaje">#REF!</definedName>
    <definedName name="Porcentaje.Desperd">#REF!</definedName>
    <definedName name="Porcentaje.Fallo">#REF!</definedName>
    <definedName name="PORCENTAJE1">#REF!</definedName>
    <definedName name="portabombillo">#REF!</definedName>
    <definedName name="PORTADA2">#REF!</definedName>
    <definedName name="POSICION_PRESUP">#REF!</definedName>
    <definedName name="POSICIONES">#REF!</definedName>
    <definedName name="pouig" localSheetId="8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ZO">#REF!</definedName>
    <definedName name="pozo_1">#N/A</definedName>
    <definedName name="pp">#REF!</definedName>
    <definedName name="ppp">#REF!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8">IF([0]!________________y7,[0]!Header_Row+[0]!iiiii,[0]!Header_Row)</definedName>
    <definedName name="ppppp" localSheetId="2">IF(________________y7,Header_Row+iiiii,Header_Row)</definedName>
    <definedName name="ppppp">IF(________________y7,Header_Row+iiiii,Header_Row)</definedName>
    <definedName name="ppppp9" localSheetId="8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pto">#REF!</definedName>
    <definedName name="PPtoNorte">#REF!</definedName>
    <definedName name="pqroj" localSheetId="8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8">#REF!</definedName>
    <definedName name="PRE">#REF!</definedName>
    <definedName name="PRECIO" localSheetId="8">#REF!</definedName>
    <definedName name="PRECIO">#REF!</definedName>
    <definedName name="precio2">#REF!</definedName>
    <definedName name="precios" localSheetId="8">#REF!</definedName>
    <definedName name="precios">#REF!</definedName>
    <definedName name="Prefabricado_de_concreto._Culata">#REF!</definedName>
    <definedName name="PRELIMINARES">#REF!</definedName>
    <definedName name="PREMATERIALES">#REF!</definedName>
    <definedName name="PRES">#REF!</definedName>
    <definedName name="presentacion">#REF!</definedName>
    <definedName name="PRESIPISTO">#REF!</definedName>
    <definedName name="PREST" localSheetId="8">#REF!</definedName>
    <definedName name="PREST">#REF!</definedName>
    <definedName name="PREST_1">#N/A</definedName>
    <definedName name="presta">#REF!</definedName>
    <definedName name="PRESTACIONES" localSheetId="8">#REF!</definedName>
    <definedName name="PRESTACIONES">#REF!</definedName>
    <definedName name="Prestaciones_sociales">#REF!</definedName>
    <definedName name="PresuDerivGuatDef" localSheetId="2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localSheetId="2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">#REF!</definedName>
    <definedName name="PRESUPUESTO" localSheetId="8">#REF!</definedName>
    <definedName name="PRESUPUESTO">#REF!</definedName>
    <definedName name="PresupuestoCentrocomuntario">#REF!</definedName>
    <definedName name="PRIMER" localSheetId="8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8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8">#REF!</definedName>
    <definedName name="Print_Area_MI">#REF!</definedName>
    <definedName name="Print_Area_Reset" localSheetId="8">OFFSET('ENSAYOS OBRA'!Full_Print,0,0,[0]!Last_Row)</definedName>
    <definedName name="Print_Area_Reset" localSheetId="2">OFFSET(Full_Print,0,0,Last_Row)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2">#REF!</definedName>
    <definedName name="PRINT1">#REF!</definedName>
    <definedName name="PRINT2">#REF!</definedName>
    <definedName name="PrintEnd" hidden="1">#REF!</definedName>
    <definedName name="PrintStart" hidden="1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 localSheetId="8">#REF!</definedName>
    <definedName name="PROCESO">#REF!</definedName>
    <definedName name="PRODUCTO" localSheetId="8">#REF!</definedName>
    <definedName name="PRODUCTO">#REF!</definedName>
    <definedName name="PROF">#REF!</definedName>
    <definedName name="PrOfic" localSheetId="8">#REF!</definedName>
    <definedName name="PrOfic">#REF!</definedName>
    <definedName name="Profundidad">#REF!</definedName>
    <definedName name="PROG" localSheetId="8" hidden="1">#REF!</definedName>
    <definedName name="PROG" localSheetId="0" hidden="1">#REF!</definedName>
    <definedName name="PROG" hidden="1">#REF!</definedName>
    <definedName name="PROGDES">#REF!</definedName>
    <definedName name="Programa">#REF!</definedName>
    <definedName name="programainv" localSheetId="8">'ENSAYOS OBRA'!err</definedName>
    <definedName name="programainv" localSheetId="2">PRESUPUESTO!err</definedName>
    <definedName name="programainv">err</definedName>
    <definedName name="Proponente" localSheetId="8">#REF!</definedName>
    <definedName name="Proponente" localSheetId="2">#REF!</definedName>
    <definedName name="Proponente">#REF!</definedName>
    <definedName name="PROPUESTA2" localSheetId="2">#REF!</definedName>
    <definedName name="PROPUESTA2">#REF!</definedName>
    <definedName name="protector20a">#REF!</definedName>
    <definedName name="Prov">#REF!</definedName>
    <definedName name="prove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s" localSheetId="2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8">#REF!</definedName>
    <definedName name="PRUEBA">#REF!</definedName>
    <definedName name="prueba1" localSheetId="8">#REF!</definedName>
    <definedName name="prueba1">#REF!</definedName>
    <definedName name="PRUEBA2" localSheetId="8">#REF!</definedName>
    <definedName name="PRUEBA2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8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8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2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" localSheetId="2" hidden="1">{#N/A,#N/A,FALSE,"PERSONAL"}</definedName>
    <definedName name="pue" hidden="1">{#N/A,#N/A,FALSE,"PERSONAL"}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_ppal_alumin._anodis.">#REF!</definedName>
    <definedName name="PUERTA2">#REF!</definedName>
    <definedName name="PUERTALUMTOT">#REF!</definedName>
    <definedName name="puertam2x0.9">#REF!</definedName>
    <definedName name="PUERTAMADETOT">#REF!</definedName>
    <definedName name="puertapl">#REF!</definedName>
    <definedName name="puertatransf">#REF!</definedName>
    <definedName name="PUERTMADECERRAT">#REF!</definedName>
    <definedName name="Pulidora">#REF!</definedName>
    <definedName name="Pulidora_agua">#REF!</definedName>
    <definedName name="Pulsador_para_timbre_P_C">#REF!</definedName>
    <definedName name="Puntales_metálicos">#REF!</definedName>
    <definedName name="PUNTI">#REF!</definedName>
    <definedName name="puntilla">#REF!</definedName>
    <definedName name="PUNTILLA_2.1_2_CC_104_UND_LB">#REF!</definedName>
    <definedName name="puntilla21">#REF!</definedName>
    <definedName name="puntilla3">#REF!</definedName>
    <definedName name="puntillaacero">#REF!</definedName>
    <definedName name="puntillas">#REF!</definedName>
    <definedName name="Punto">#REF!</definedName>
    <definedName name="PUNTOHIDRA">#REF!</definedName>
    <definedName name="PUNTOSANIT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localSheetId="2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localSheetId="2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2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2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2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2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2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2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localSheetId="8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 hidden="1">{"via1",#N/A,TRUE,"general";"via2",#N/A,TRUE,"general";"via3",#N/A,TRUE,"general"}</definedName>
    <definedName name="Q_actual">#REF!</definedName>
    <definedName name="Q_BRUTO">#REF!</definedName>
    <definedName name="q1q1q" localSheetId="8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_h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 localSheetId="8">#REF!</definedName>
    <definedName name="QE">#REF!</definedName>
    <definedName name="QE_TE" localSheetId="8">#REF!</definedName>
    <definedName name="QE_TE">#REF!</definedName>
    <definedName name="qedcd" localSheetId="8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8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8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8">#REF!</definedName>
    <definedName name="QI">#REF!</definedName>
    <definedName name="QI_TI" localSheetId="8">#REF!</definedName>
    <definedName name="QI_TI">#REF!</definedName>
    <definedName name="qm">#REF!</definedName>
    <definedName name="Qmax">#REF!</definedName>
    <definedName name="QN" localSheetId="8">#REF!</definedName>
    <definedName name="QN">#REF!</definedName>
    <definedName name="QN_QI" localSheetId="8">#REF!</definedName>
    <definedName name="QN_QI">#REF!</definedName>
    <definedName name="QNS" localSheetId="8">#REF!</definedName>
    <definedName name="QNS">#REF!</definedName>
    <definedName name="QQ" localSheetId="8">#REF!</definedName>
    <definedName name="QQ">#REF!</definedName>
    <definedName name="QQQ" localSheetId="4">DATE(YEAR([0]!Loan_Start),MONTH([0]!Loan_Start)+Payment_Number,DAY([0]!Loan_Start))</definedName>
    <definedName name="QQQ" localSheetId="8">DATE(YEAR([0]!Loan_Start),MONTH([0]!Loan_Start)+Payment_Number,DAY([0]!Loan_Start))</definedName>
    <definedName name="QQQ" localSheetId="2">DATE(YEAR(Loan_Start),MONTH(Loan_Start)+Payment_Number,DAY(Loan_Start))</definedName>
    <definedName name="QQQ">DATE(YEAR(Loan_Start),MONTH(Loan_Start)+Payment_Number,DAY(Loan_Start))</definedName>
    <definedName name="qqqq" localSheetId="4">Scheduled_Payment+Extra_Payment</definedName>
    <definedName name="qqqq" localSheetId="8">Scheduled_Payment+Extra_Payment</definedName>
    <definedName name="qqqq" localSheetId="2">Scheduled_Payment+Extra_Payment</definedName>
    <definedName name="qqqq">Scheduled_Payment+Extra_Payment</definedName>
    <definedName name="qqqqq" localSheetId="8">#REF!</definedName>
    <definedName name="qqqqq" localSheetId="2">#REF!</definedName>
    <definedName name="qqqqq">#REF!</definedName>
    <definedName name="qqqqqw" localSheetId="8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2" hidden="1">{#N/A,#N/A,FALSE,"Costos Productos 6A";#N/A,#N/A,FALSE,"Costo Unitario Total H-94-12"}</definedName>
    <definedName name="QR" hidden="1">{#N/A,#N/A,FALSE,"Costos Productos 6A";#N/A,#N/A,FALSE,"Costo Unitario Total H-94-12"}</definedName>
    <definedName name="QS">#REF!</definedName>
    <definedName name="Qt">#REF!</definedName>
    <definedName name="QTIES">#REF!</definedName>
    <definedName name="QTY">#REF!</definedName>
    <definedName name="QU" localSheetId="2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8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8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8">'ENSAYOS OBRA'!err</definedName>
    <definedName name="QWERTY" localSheetId="2">PRESUPUESTO!err</definedName>
    <definedName name="QWERTY">err</definedName>
    <definedName name="qwertyuio" localSheetId="2" hidden="1">#REF!</definedName>
    <definedName name="qwertyuio" hidden="1">#REF!</definedName>
    <definedName name="qwewertet" localSheetId="2" hidden="1">{#N/A,#N/A,TRUE,"1842CWN0"}</definedName>
    <definedName name="qwewertet" hidden="1">{#N/A,#N/A,TRUE,"1842CWN0"}</definedName>
    <definedName name="qwqwqwj" localSheetId="8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weerrt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">#REF!</definedName>
    <definedName name="Racor_para_medidor_de_1_2">#REF!</definedName>
    <definedName name="radios" localSheetId="8">#REF!</definedName>
    <definedName name="radios">#REF!</definedName>
    <definedName name="RAJON">#REF!</definedName>
    <definedName name="Rajón">#REF!</definedName>
    <definedName name="Rajon.Prof">#REF!</definedName>
    <definedName name="rampa">#REF!</definedName>
    <definedName name="rana" localSheetId="8">#REF!</definedName>
    <definedName name="rana">#REF!</definedName>
    <definedName name="rango" localSheetId="2">#REF!,#REF!,#REF!,#REF!,#REF!,#REF!,#REF!,#REF!,#REF!,#REF!,#REF!,#REF!,#REF!</definedName>
    <definedName name="rango">#REF!,#REF!,#REF!,#REF!,#REF!,#REF!,#REF!,#REF!,#REF!,#REF!,#REF!,#REF!,#REF!</definedName>
    <definedName name="RANGO_FECHA">#REF!</definedName>
    <definedName name="RASF">#REF!</definedName>
    <definedName name="rata">#REF!</definedName>
    <definedName name="Rates">#REF!</definedName>
    <definedName name="Rb">#REF!</definedName>
    <definedName name="RCindPresup">#REF!</definedName>
    <definedName name="RD">#REF!</definedName>
    <definedName name="rdq">#REF!</definedName>
    <definedName name="rds" localSheetId="8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ebo" localSheetId="8">#REF!</definedName>
    <definedName name="recebo">#REF!</definedName>
    <definedName name="RECICLA" localSheetId="8">#REF!</definedName>
    <definedName name="RECICLA">#REF!</definedName>
    <definedName name="Recorder">#REF!</definedName>
    <definedName name="RECSUBBASE">#REF!</definedName>
    <definedName name="RECSUBBASE_1">#N/A</definedName>
    <definedName name="RECURSOS" localSheetId="8">#REF!</definedName>
    <definedName name="RECURSOS">#REF!</definedName>
    <definedName name="RED" localSheetId="8">#REF!</definedName>
    <definedName name="RED">#REF!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OBLON">#REF!</definedName>
    <definedName name="REDSANT3X2">#REF!</definedName>
    <definedName name="REDU4X3">#REF!</definedName>
    <definedName name="REDU4X3_1">#N/A</definedName>
    <definedName name="REDU6X4">#REF!</definedName>
    <definedName name="REDU6X4_1">#N/A</definedName>
    <definedName name="REDU8X6">#REF!</definedName>
    <definedName name="REDU8X6_1">#N/A</definedName>
    <definedName name="REDUCC4X3">#REF!</definedName>
    <definedName name="REDUCCION_3__x_2">#REF!</definedName>
    <definedName name="REDUCCION_4__x_3">#REF!</definedName>
    <definedName name="REF">#REF!</definedName>
    <definedName name="reflectiva">#REF!</definedName>
    <definedName name="REFORECAST1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G" localSheetId="8">#REF!&gt;2.5</definedName>
    <definedName name="REG">#REF!&gt;2.5</definedName>
    <definedName name="rege" localSheetId="8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 localSheetId="8">#REF!</definedName>
    <definedName name="regional">#REF!</definedName>
    <definedName name="RegistroCoordinador">#REF!</definedName>
    <definedName name="Regla_vibratoria_de_4mts">#REF!</definedName>
    <definedName name="regresd" localSheetId="8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8">#REF!&gt;2.5</definedName>
    <definedName name="REGULAR">#REF!&gt;2.5</definedName>
    <definedName name="REICIO" localSheetId="8">'ENSAYOS OBRA'!err</definedName>
    <definedName name="REICIO" localSheetId="2">PRESUPUESTO!err</definedName>
    <definedName name="REICIO">err</definedName>
    <definedName name="Reimbursement">"Reembolso"</definedName>
    <definedName name="reinicio" localSheetId="8">'ENSAYOS OBRA'!err</definedName>
    <definedName name="reinicio" localSheetId="2">PRESUPUESTO!err</definedName>
    <definedName name="reinicio">err</definedName>
    <definedName name="REJHE" localSheetId="8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con_sosco_3_x2">#REF!</definedName>
    <definedName name="Rejilla_Piso_2">#REF!</definedName>
    <definedName name="Rejilla_Piso_3">#REF!</definedName>
    <definedName name="REJILLACUPULA4">#REF!</definedName>
    <definedName name="REJILLAPISO2">#REF!</definedName>
    <definedName name="REJISOS2TOT">#REF!</definedName>
    <definedName name="RELACUION">#REF!</definedName>
    <definedName name="relecon" localSheetId="8">#REF!</definedName>
    <definedName name="relecon">#REF!</definedName>
    <definedName name="rell" localSheetId="8">#REF!</definedName>
    <definedName name="rell">#REF!</definedName>
    <definedName name="relle">#REF!</definedName>
    <definedName name="RELLENO">#REF!</definedName>
    <definedName name="Relleno.Anden">#REF!</definedName>
    <definedName name="Relleno.Prof">#REF!</definedName>
    <definedName name="RELLENO_1">#N/A</definedName>
    <definedName name="RELLENOALUV">#REF!</definedName>
    <definedName name="RELLENOEXCAVACION">#REF!</definedName>
    <definedName name="RELLENOEXCAVACION_1">#N/A</definedName>
    <definedName name="rellenonat">#REF!</definedName>
    <definedName name="RELLENOSELECCIONADO">#REF!</definedName>
    <definedName name="RELLENOSELECCIONADO_1">#N/A</definedName>
    <definedName name="RELLG">#REF!</definedName>
    <definedName name="remanentes" localSheetId="2">#REF!,#REF!,#REF!,#REF!</definedName>
    <definedName name="remanentes">#REF!,#REF!,#REF!,#REF!</definedName>
    <definedName name="REMATE">#REF!</definedName>
    <definedName name="rendimiento">#REF!</definedName>
    <definedName name="RENDIMIENTO____CARGA">#REF!</definedName>
    <definedName name="Renoai">#REF!</definedName>
    <definedName name="REPACOMETIDA3">#REF!</definedName>
    <definedName name="REPACOMETIDA3_1">#N/A</definedName>
    <definedName name="REPACOMETIDA4">#REF!</definedName>
    <definedName name="REPACOMETIDA4_1">#N/A</definedName>
    <definedName name="reparacion4">#REF!</definedName>
    <definedName name="repello">#REF!</definedName>
    <definedName name="REPLANTEO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8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idente" localSheetId="8">#REF!</definedName>
    <definedName name="residente">#REF!</definedName>
    <definedName name="Resistividad">#REF!</definedName>
    <definedName name="ResMateriales">#REF!</definedName>
    <definedName name="ResMO">#REF!</definedName>
    <definedName name="ResOtros">#REF!</definedName>
    <definedName name="RESU">#REF!</definedName>
    <definedName name="resu8">#REF!</definedName>
    <definedName name="resufi">#REF!</definedName>
    <definedName name="resufi1">#REF!</definedName>
    <definedName name="resul" localSheetId="8">#REF!</definedName>
    <definedName name="resul">#REF!</definedName>
    <definedName name="RESUMEN" localSheetId="8">#REF!</definedName>
    <definedName name="RESUMEN">#REF!</definedName>
    <definedName name="resumen_final">#REF!</definedName>
    <definedName name="resumen_final1">#REF!</definedName>
    <definedName name="ResUnit_CD">#REF!</definedName>
    <definedName name="Retenc" localSheetId="8">#REF!</definedName>
    <definedName name="Retenc">#REF!</definedName>
    <definedName name="RETIRO">#REF!</definedName>
    <definedName name="retiroarbol">#REF!</definedName>
    <definedName name="retirocorte">#REF!</definedName>
    <definedName name="RETIROESCOMBROS">#REF!</definedName>
    <definedName name="RETIROESCOMBROS_1">#N/A</definedName>
    <definedName name="RETIROTOT">#REF!</definedName>
    <definedName name="RETRO" localSheetId="8">#REF!</definedName>
    <definedName name="RETRO">#REF!</definedName>
    <definedName name="Retro_Komatzu_PC200_5_y__6">#REF!</definedName>
    <definedName name="Retro_Masey_Ferguson_HD_86">#REF!</definedName>
    <definedName name="RETROEXCAVADORA_DE_LLANTAS">#REF!</definedName>
    <definedName name="Retroexcavadora_y_cargador_de_llantas">#REF!</definedName>
    <definedName name="retromartillo" localSheetId="8">#REF!</definedName>
    <definedName name="retromartillo">#REF!</definedName>
    <definedName name="RETTRE" localSheetId="8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8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8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8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8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8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8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8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D">#REF!</definedName>
    <definedName name="RIEL">#REF!</definedName>
    <definedName name="RIELES">#REF!</definedName>
    <definedName name="Rieles_para_pavimento_0_15x0_20">#REF!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electedCell" hidden="1">"$A$1"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8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8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8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8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m">#REF!</definedName>
    <definedName name="Rn">#REF!</definedName>
    <definedName name="rnf">#REF!</definedName>
    <definedName name="rñ">#REF!</definedName>
    <definedName name="Ro" localSheetId="2">#REF!,#REF!,#REF!</definedName>
    <definedName name="Ro">#REF!,#REF!,#REF!</definedName>
    <definedName name="ROCIO">#REF!</definedName>
    <definedName name="rodaje">#REF!</definedName>
    <definedName name="RODILLO">#REF!</definedName>
    <definedName name="Rows2Unhide" hidden="1">#REF!</definedName>
    <definedName name="Rp">#REF!</definedName>
    <definedName name="Rq">#REF!</definedName>
    <definedName name="rr">#REF!</definedName>
    <definedName name="rre">#REF!</definedName>
    <definedName name="rrr" localSheetId="8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8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8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localSheetId="8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8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8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8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8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8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8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8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8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8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gosidad">#REF!</definedName>
    <definedName name="ruru" localSheetId="8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8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 localSheetId="8">#REF!</definedName>
    <definedName name="RW">#REF!</definedName>
    <definedName name="rwt" localSheetId="8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localSheetId="2" hidden="1">#REF!,#REF!</definedName>
    <definedName name="Rwvu.oil." hidden="1">#REF!,#REF!</definedName>
    <definedName name="Rwvu.oilgasagua." hidden="1">#REF!,#REF!</definedName>
    <definedName name="Rx">#REF!</definedName>
    <definedName name="ry" localSheetId="8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8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8" hidden="1">{"via1",#N/A,TRUE,"general";"via2",#N/A,TRUE,"general";"via3",#N/A,TRUE,"general"}</definedName>
    <definedName name="s" localSheetId="2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8">#REF!</definedName>
    <definedName name="SA">#REF!</definedName>
    <definedName name="saa" localSheetId="8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AA">#REF!</definedName>
    <definedName name="Sabaneta">#REF!</definedName>
    <definedName name="SACOS">#REF!</definedName>
    <definedName name="SAD" localSheetId="8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8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2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ALARIO">#REF!</definedName>
    <definedName name="salarios" localSheetId="8">'ENSAYOS OBRA'!err</definedName>
    <definedName name="salarios" localSheetId="2">PRESUPUESTO!err</definedName>
    <definedName name="salarios">err</definedName>
    <definedName name="SalConv" localSheetId="2">#REF!</definedName>
    <definedName name="SalConv">#REF!</definedName>
    <definedName name="SALID1" localSheetId="2">#REF!</definedName>
    <definedName name="SALID1">#REF!</definedName>
    <definedName name="SalMinimo" localSheetId="8">#REF!</definedName>
    <definedName name="SalMinimo">#REF!</definedName>
    <definedName name="Salon">#REF!</definedName>
    <definedName name="saltarin">#REF!</definedName>
    <definedName name="SANIB">#REF!</definedName>
    <definedName name="SANIBLA">#REF!</definedName>
    <definedName name="sanit">#REF!</definedName>
    <definedName name="Sanitario">#REF!</definedName>
    <definedName name="Sanitario_tipo_acuacer">#REF!</definedName>
    <definedName name="SANITARIODISCAPACITADOS">#REF!</definedName>
    <definedName name="SANITARIOTANQUE">#REF!</definedName>
    <definedName name="SANITNOVATOT">#REF!</definedName>
    <definedName name="SAOG7">#REF!</definedName>
    <definedName name="SAOG7OCTUBRE">#REF!</definedName>
    <definedName name="sardinel">#REF!</definedName>
    <definedName name="Sb">#REF!</definedName>
    <definedName name="sbe" localSheetId="8">#REF!</definedName>
    <definedName name="sbe">#REF!</definedName>
    <definedName name="SBG">#REF!</definedName>
    <definedName name="SBG.Esp">#REF!</definedName>
    <definedName name="SBG_1">#N/A</definedName>
    <definedName name="sbgfbgdr" localSheetId="8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2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SF">#REF!</definedName>
    <definedName name="sd" localSheetId="8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8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E">#REF!</definedName>
    <definedName name="sdf">#REF!</definedName>
    <definedName name="sdfasdf" hidden="1">#REF!</definedName>
    <definedName name="SDFCE" localSheetId="8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8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8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8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8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8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8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8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localSheetId="8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8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8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8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">#REF!</definedName>
    <definedName name="sec" localSheetId="8">#REF!</definedName>
    <definedName name="sec">#REF!</definedName>
    <definedName name="seccion1" localSheetId="8">#REF!</definedName>
    <definedName name="seccion1">#REF!</definedName>
    <definedName name="seccion2" localSheetId="8">#REF!</definedName>
    <definedName name="seccion2">#REF!</definedName>
    <definedName name="SECRETARIA">#REF!</definedName>
    <definedName name="SECTOR" localSheetId="8">#REF!</definedName>
    <definedName name="SECTOR">#REF!</definedName>
    <definedName name="seerghh">#REF!</definedName>
    <definedName name="SEGUNDO">#REF!</definedName>
    <definedName name="Segundos">#REF!</definedName>
    <definedName name="Selector_voltimetro_7_posiciones">#REF!</definedName>
    <definedName name="sellador">#REF!</definedName>
    <definedName name="Sellador_piso_granito">#REF!</definedName>
    <definedName name="SEMANA_C3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paracion.Barras">#REF!</definedName>
    <definedName name="Separacion.Dovelas">#REF!</definedName>
    <definedName name="SepOct">#REF!</definedName>
    <definedName name="SepOct_C">#REF!</definedName>
    <definedName name="septico">#REF!</definedName>
    <definedName name="serf">#REF!</definedName>
    <definedName name="SERO" localSheetId="8">'ENSAYOS OBRA'!err</definedName>
    <definedName name="SERO" localSheetId="2">PRESUPUESTO!err</definedName>
    <definedName name="SERO">err</definedName>
    <definedName name="setrj" localSheetId="8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8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8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GGSV" hidden="1">#REF!</definedName>
    <definedName name="Sh">#REF!</definedName>
    <definedName name="SHARED_FORMULA_0">#N/A</definedName>
    <definedName name="SHARED_FORMULA_1">#N/A</definedName>
    <definedName name="SHARED_FORMULA_12">#N/A</definedName>
    <definedName name="SHARED_FORMULA_19">#N/A</definedName>
    <definedName name="SHARED_FORMULA_2">#N/A</definedName>
    <definedName name="SHARED_FORMULA_21">#N/A</definedName>
    <definedName name="SHARED_FORMULA_24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fón__PVC_2">#REF!</definedName>
    <definedName name="Sifón__PVC_3">#REF!</definedName>
    <definedName name="SIFON_180_2">#REF!</definedName>
    <definedName name="sifon3">#REF!</definedName>
    <definedName name="SIFONSANT2">#REF!</definedName>
    <definedName name="SIKA">#REF!</definedName>
    <definedName name="SIKA_1">#REF!</definedName>
    <definedName name="Sika_1__mortero">#REF!</definedName>
    <definedName name="Sika_Chapdur">#REF!</definedName>
    <definedName name="Sika_flex_1a_sellador_elastico_poliuretano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liconaliq">#REF!</definedName>
    <definedName name="SINGOLO">#REF!</definedName>
    <definedName name="SISISIS" localSheetId="8">'ENSAYOS OBRA'!err</definedName>
    <definedName name="SISISIS" localSheetId="2">PRESUPUESTO!err</definedName>
    <definedName name="SISISIS">err</definedName>
    <definedName name="SistemasPlazos" hidden="1">1</definedName>
    <definedName name="sk" localSheetId="8">#REF!</definedName>
    <definedName name="sk" localSheetId="2">#REF!</definedName>
    <definedName name="sk">#REF!</definedName>
    <definedName name="SLPVC">#REF!</definedName>
    <definedName name="sm" localSheetId="8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 localSheetId="8">#REF!</definedName>
    <definedName name="sn">#REF!</definedName>
    <definedName name="snw">#REF!</definedName>
    <definedName name="sñ">#REF!</definedName>
    <definedName name="so">#REF!</definedName>
    <definedName name="SOBRANTES">#REF!</definedName>
    <definedName name="SOBRANTES_1">#N/A</definedName>
    <definedName name="SOBRE2H">#REF!</definedName>
    <definedName name="SOBREANCHO" localSheetId="8">#REF!</definedName>
    <definedName name="SOBREANCHO">#REF!</definedName>
    <definedName name="SOBRECIMIEN20">#REF!</definedName>
    <definedName name="sobrecimiento">#REF!</definedName>
    <definedName name="socalo">#REF!</definedName>
    <definedName name="SOL" localSheetId="8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60.13_DE_1_8">#REF!</definedName>
    <definedName name="Soldadura_x_m2">#REF!</definedName>
    <definedName name="Soldadura_y_limpiador_PVC">#REF!</definedName>
    <definedName name="soldadura1108">#REF!</definedName>
    <definedName name="soldadura6111">#REF!</definedName>
    <definedName name="SOLDADURAPVC">#REF!</definedName>
    <definedName name="solo">#REF!</definedName>
    <definedName name="SOLPVC">#REF!</definedName>
    <definedName name="solver_adj" localSheetId="2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lete">#REF!</definedName>
    <definedName name="sopordeck">#REF!</definedName>
    <definedName name="soportecinta">#REF!</definedName>
    <definedName name="SORT" hidden="1">#REF!</definedName>
    <definedName name="SOSO" hidden="1">#REF!</definedName>
    <definedName name="Spanner_Auto_File">"F:\Proyectos\CEI\Tunja-Barbosa\tra2b.x2a"</definedName>
    <definedName name="Spanner_Auto_Select">#N/A</definedName>
    <definedName name="sr">#REF!</definedName>
    <definedName name="srwrwr" localSheetId="8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AAA">#REF!</definedName>
    <definedName name="ssh">#REF!</definedName>
    <definedName name="sss">#REF!</definedName>
    <definedName name="SSSS" localSheetId="8">'ENSAYOS OBRA'!err</definedName>
    <definedName name="SSSS" localSheetId="2">PRESUPUESTO!err</definedName>
    <definedName name="SSSS">err</definedName>
    <definedName name="sssss7" localSheetId="8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8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8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BBASE">#REF!</definedName>
    <definedName name="SUBBASE_1">#N/A</definedName>
    <definedName name="subras">#REF!</definedName>
    <definedName name="SUBSUELO">#REF!</definedName>
    <definedName name="Subtotal">#REF!</definedName>
    <definedName name="SUBTOTAL_PRESTACIONES_SOCIALES">#REF!</definedName>
    <definedName name="SUCIO">#REF!</definedName>
    <definedName name="SUELDO">#REF!</definedName>
    <definedName name="suelocem">#REF!</definedName>
    <definedName name="suiche24">#REF!</definedName>
    <definedName name="SUJETADORES_PARA_CABLE_DE_3_8">#REF!</definedName>
    <definedName name="sum">#REF!</definedName>
    <definedName name="suma" localSheetId="8">#REF!</definedName>
    <definedName name="suma">#REF!</definedName>
    <definedName name="SUMIN">#REF!</definedName>
    <definedName name="SUMINISTRO">#REF!</definedName>
    <definedName name="Summary" localSheetId="8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cel_Inc.Estruct.">#REF!</definedName>
    <definedName name="SUPERFICIE">#REF!</definedName>
    <definedName name="Supervía" localSheetId="2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" localSheetId="8">'ENSAYOS OBRA'!err</definedName>
    <definedName name="sw" localSheetId="2">PRESUPUESTO!err</definedName>
    <definedName name="sw">err</definedName>
    <definedName name="swsw" localSheetId="8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8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4">Scheduled_Payment+Extra_Payment</definedName>
    <definedName name="t_1" localSheetId="8">Scheduled_Payment+Extra_Payment</definedName>
    <definedName name="t_1" localSheetId="2">Scheduled_Payment+Extra_Payment</definedName>
    <definedName name="t_1">Scheduled_Payment+Extra_Payment</definedName>
    <definedName name="T16US" localSheetId="2">#REF!</definedName>
    <definedName name="T16US">#REF!</definedName>
    <definedName name="T16US_1">#N/A</definedName>
    <definedName name="T22JH" localSheetId="2">#REF!</definedName>
    <definedName name="T22JH">#REF!</definedName>
    <definedName name="T32JH" localSheetId="2">#REF!</definedName>
    <definedName name="T32JH">#REF!</definedName>
    <definedName name="T33JH">#REF!</definedName>
    <definedName name="T3UP">#REF!</definedName>
    <definedName name="T3UP_1">#N/A</definedName>
    <definedName name="T3UZ">#REF!</definedName>
    <definedName name="T3UZ_1">#N/A</definedName>
    <definedName name="T42JH">#REF!</definedName>
    <definedName name="T43JH">#REF!</definedName>
    <definedName name="T44JH">#REF!</definedName>
    <definedName name="t4rde26">#REF!</definedName>
    <definedName name="t4rde26_1">#N/A</definedName>
    <definedName name="T4UP">#REF!</definedName>
    <definedName name="T4UP_1">#N/A</definedName>
    <definedName name="T4UZ">#REF!</definedName>
    <definedName name="T4UZ_1">#N/A</definedName>
    <definedName name="t5t5" localSheetId="8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P_1">#N/A</definedName>
    <definedName name="T6UZ">#REF!</definedName>
    <definedName name="T6UZ_1">#N/A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8UZ_1">#N/A</definedName>
    <definedName name="Ta">#REF!</definedName>
    <definedName name="TAB">#REF!</definedName>
    <definedName name="TAB_FECHA">#REF!</definedName>
    <definedName name="TABLA" localSheetId="8">#REF!</definedName>
    <definedName name="TABLA">#REF!</definedName>
    <definedName name="TABLA_3m_x_0_3m">#REF!</definedName>
    <definedName name="Tabla_de_1__x12__x10">#REF!</definedName>
    <definedName name="TABLA_DE_CARACOLI">#REF!</definedName>
    <definedName name="TABLA_DE_CONTENIDO__A1">#REF!</definedName>
    <definedName name="tabla1">#REF!</definedName>
    <definedName name="TABLA1.2.2">#REF!</definedName>
    <definedName name="tabla2">#REF!</definedName>
    <definedName name="tablablanca">#REF!</definedName>
    <definedName name="tablacaracoly">#REF!</definedName>
    <definedName name="TABLEKP">#REF!</definedName>
    <definedName name="TABLEPRI">#REF!</definedName>
    <definedName name="TABLERO">#REF!</definedName>
    <definedName name="Tablero_de_12_circuitos">#REF!</definedName>
    <definedName name="Tablero_de_2_circuitos">#REF!</definedName>
    <definedName name="TABLERO_DE_DESVIO">#REF!</definedName>
    <definedName name="Tablero_trifásico_12_circuitos">#REF!</definedName>
    <definedName name="TABLETA">#REF!</definedName>
    <definedName name="Tableta_de_Pare___Siga">#REF!</definedName>
    <definedName name="tabletagres">#REF!</definedName>
    <definedName name="TABLILLA">#REF!</definedName>
    <definedName name="tablon">#REF!</definedName>
    <definedName name="Tablon_0_3mx0_3mx3m">#REF!</definedName>
    <definedName name="tablones">#REF!</definedName>
    <definedName name="TACOM">#REF!</definedName>
    <definedName name="TACOM1">#REF!</definedName>
    <definedName name="TACOR">#REF!</definedName>
    <definedName name="Taladro_percutor_1_2">#REF!</definedName>
    <definedName name="Tambores">#REF!</definedName>
    <definedName name="Tanq">#REF!</definedName>
    <definedName name="TANQUE">#REF!</definedName>
    <definedName name="Tanque_asbt_cemt_de_1.000_ltrs">#REF!</definedName>
    <definedName name="TANQUEELEVATOT">#REF!</definedName>
    <definedName name="Tanques">#REF!</definedName>
    <definedName name="TAPA">#REF!</definedName>
    <definedName name="Tapa__para_manhol_en_Aro__lámina_4__x_5_16__y_3_x_5_16__con_refuerzo_de_1_22">#REF!</definedName>
    <definedName name="Tapa__para_manija_en_Aro__lámina_2_x_1_8__y_3_x_1_8__con_refuerzo_de_1_2">#REF!</definedName>
    <definedName name="TAPA_HF">#REF!</definedName>
    <definedName name="Tapa_tipo_intemperie">#REF!</definedName>
    <definedName name="tapaferroconcreto">#REF!</definedName>
    <definedName name="tapafondo">#REF!</definedName>
    <definedName name="tapafondo_1">#N/A</definedName>
    <definedName name="TAPAM">#REF!</definedName>
    <definedName name="tapapozo">#REF!</definedName>
    <definedName name="tapapozo_1">#N/A</definedName>
    <definedName name="tapatipo1">#REF!</definedName>
    <definedName name="TAPON_2__P.V.C">#REF!</definedName>
    <definedName name="Tapon_Pres._1">#REF!</definedName>
    <definedName name="Tapon_Pres._1_2">#REF!</definedName>
    <definedName name="Tapon_Pres._3_4">#REF!</definedName>
    <definedName name="TAPON1.2">#REF!</definedName>
    <definedName name="TAPON3">#REF!</definedName>
    <definedName name="TAPON3_1">#N/A</definedName>
    <definedName name="tapon3hf">#REF!</definedName>
    <definedName name="TAPON4">#REF!</definedName>
    <definedName name="TAPON4_1">#N/A</definedName>
    <definedName name="tapon8hf">#REF!</definedName>
    <definedName name="TAREAS_INICIALES">#REF!</definedName>
    <definedName name="TARIFA">#REF!</definedName>
    <definedName name="TarifaPension">#REF!</definedName>
    <definedName name="TARIFAS" localSheetId="8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">#REF!</definedName>
    <definedName name="Taxpb" hidden="1">#REF!</definedName>
    <definedName name="tb" localSheetId="8">#REF!</definedName>
    <definedName name="tb">#REF!</definedName>
    <definedName name="TB_EVENTOS_OTS_ANUAL">#REF!</definedName>
    <definedName name="tb_h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c">#REF!</definedName>
    <definedName name="Td">#REF!</definedName>
    <definedName name="tdy" localSheetId="8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8">#REF!</definedName>
    <definedName name="TE">#REF!</definedName>
    <definedName name="Tec_Adesivo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e1.2">#REF!</definedName>
    <definedName name="tee12x10el">#REF!</definedName>
    <definedName name="tee12x10jr">#REF!</definedName>
    <definedName name="tee12x6jr">#REF!</definedName>
    <definedName name="tee16x12">#REF!</definedName>
    <definedName name="TEE4X3">#REF!</definedName>
    <definedName name="TEE4X3_1">#N/A</definedName>
    <definedName name="TEE6A3">#REF!</definedName>
    <definedName name="TEE6A3_1">#N/A</definedName>
    <definedName name="TEE6X3">#REF!</definedName>
    <definedName name="TEE6X3_1">#N/A</definedName>
    <definedName name="tee6x3jr">#REF!</definedName>
    <definedName name="tee6x6el">#REF!</definedName>
    <definedName name="tee6x6jr">#REF!</definedName>
    <definedName name="TEE8A6">#REF!</definedName>
    <definedName name="TEE8A6_1">#N/A</definedName>
    <definedName name="TEE8X3">#REF!</definedName>
    <definedName name="TEE8X3_1">#N/A</definedName>
    <definedName name="tee8x3el">#REF!</definedName>
    <definedName name="TEE8X4">#REF!</definedName>
    <definedName name="TEE8X4_1">#N/A</definedName>
    <definedName name="TEE8X6">#REF!</definedName>
    <definedName name="TEE8X6_1">#N/A</definedName>
    <definedName name="tee8x6jr">#REF!</definedName>
    <definedName name="tee8x8el">#REF!</definedName>
    <definedName name="tee8x8jr">#REF!</definedName>
    <definedName name="TEEPRES1.14">#REF!</definedName>
    <definedName name="TEEPRES3">#REF!</definedName>
    <definedName name="TEEPRESX1">#REF!</definedName>
    <definedName name="TEEPRESX1.1.2">#REF!</definedName>
    <definedName name="TEEPRESX1.2">#REF!</definedName>
    <definedName name="TEEPRESX2">#REF!</definedName>
    <definedName name="TEEPRESX3.4">#REF!</definedName>
    <definedName name="TEESANT2">#REF!</definedName>
    <definedName name="TEESANT4">#REF!</definedName>
    <definedName name="TEFLON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_de_fibrocemento">#REF!</definedName>
    <definedName name="TEJA6">#REF!</definedName>
    <definedName name="TEJAB">#REF!</definedName>
    <definedName name="TEJAJ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8">'ENSAYOS OBRA'!err</definedName>
    <definedName name="TER" localSheetId="2">PRESUPUESTO!err</definedName>
    <definedName name="TER">err</definedName>
    <definedName name="TERM" localSheetId="8">'ENSAYOS OBRA'!err</definedName>
    <definedName name="TERM" localSheetId="2">PRESUPUESTO!err</definedName>
    <definedName name="TERM">err</definedName>
    <definedName name="terminalrj45" localSheetId="2">#REF!</definedName>
    <definedName name="terminalrj45">#REF!</definedName>
    <definedName name="TÉRMINOS" localSheetId="8">'ENSAYOS OBRA'!err</definedName>
    <definedName name="TÉRMINOS" localSheetId="2">PRESUPUESTO!err</definedName>
    <definedName name="TÉRMINOS">err</definedName>
    <definedName name="TERR" localSheetId="8">#REF!</definedName>
    <definedName name="TERR" localSheetId="2">#REF!</definedName>
    <definedName name="TERR">#REF!</definedName>
    <definedName name="tewst" localSheetId="8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tRefCopyRangeCount" hidden="1">4</definedName>
    <definedName name="teytrh" localSheetId="8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ALV">#REF!</definedName>
    <definedName name="TGB">#REF!</definedName>
    <definedName name="TGF">#REF!</definedName>
    <definedName name="th">#REF!</definedName>
    <definedName name="TH10J">#REF!</definedName>
    <definedName name="thdh" localSheetId="8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P">#REF!</definedName>
    <definedName name="thtj" localSheetId="8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8">#REF!</definedName>
    <definedName name="TI">#REF!</definedName>
    <definedName name="TIEMPO" localSheetId="8">#REF!</definedName>
    <definedName name="TIEMPO">#REF!</definedName>
    <definedName name="tijeras">#REF!</definedName>
    <definedName name="Timbre_chicharra_120v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 localSheetId="8">#REF!</definedName>
    <definedName name="tipov">#REF!</definedName>
    <definedName name="TIR">#REF!</definedName>
    <definedName name="TIT" localSheetId="8">#REF!</definedName>
    <definedName name="TIT">#REF!</definedName>
    <definedName name="TITLE">#REF!</definedName>
    <definedName name="Titlepb" hidden="1">#REF!</definedName>
    <definedName name="TITU" localSheetId="8">#REF!</definedName>
    <definedName name="TITU">#REF!</definedName>
    <definedName name="titu2">#REF!</definedName>
    <definedName name="TITULO">#REF!</definedName>
    <definedName name="_xlnm.Print_Titles" localSheetId="3">'FORMULARIO 1 - DETALLADO'!$3:$7</definedName>
    <definedName name="_xlnm.Print_Titles" localSheetId="1">PPTO_FASEII!$1:$11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ma_Ambia_para_muro">#REF!</definedName>
    <definedName name="Toma_de_densidad_de_Terreno_con_Densimetro_nuclear">#REF!</definedName>
    <definedName name="Toma_doble_P_T_Levinton">#REF!</definedName>
    <definedName name="Toma_trifilar">#REF!</definedName>
    <definedName name="Toma_y_rotura_de_cilindros_a_la_compresión_en_laboratorio">#REF!</definedName>
    <definedName name="TOMA_Y_ROTURA_DE_CILINDROS_EN_LABORATORIO">#REF!</definedName>
    <definedName name="toma110">#REF!</definedName>
    <definedName name="toma220">#REF!</definedName>
    <definedName name="tomainserto">#REF!</definedName>
    <definedName name="tomatv">#REF!</definedName>
    <definedName name="tonto">#REF!</definedName>
    <definedName name="topagrafia">#REF!</definedName>
    <definedName name="topell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NI">#REF!</definedName>
    <definedName name="TORNILLO_3">#REF!</definedName>
    <definedName name="tornillos">#REF!</definedName>
    <definedName name="TORNILLOS_2.5">#REF!</definedName>
    <definedName name="Torres">#REF!</definedName>
    <definedName name="tortas" localSheetId="8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8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">#REF!</definedName>
    <definedName name="TOTAL" localSheetId="8">#REF!</definedName>
    <definedName name="TOTAL">#REF!</definedName>
    <definedName name="Total_Interest">#REF!</definedName>
    <definedName name="Total_Pay">#REF!</definedName>
    <definedName name="Total_Payment" localSheetId="4">Scheduled_Payment+Extra_Payment</definedName>
    <definedName name="Total_Payment" localSheetId="8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4">Scheduled_Payment+Extra_Payment</definedName>
    <definedName name="Total_Payment1" localSheetId="8">Scheduled_Payment+Extra_Payment</definedName>
    <definedName name="Total_Payment1" localSheetId="2">Scheduled_Payment+Extra_Payment</definedName>
    <definedName name="Total_Payment1">Scheduled_Payment+Extra_Payment</definedName>
    <definedName name="total1" localSheetId="2">#REF!</definedName>
    <definedName name="total1">#REF!</definedName>
    <definedName name="TotalAIU" localSheetId="2">#REF!</definedName>
    <definedName name="TotalAIU">#REF!</definedName>
    <definedName name="TotalCesantias" localSheetId="2">#REF!</definedName>
    <definedName name="TotalCesantia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izador3x75">#REF!</definedName>
    <definedName name="totall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 localSheetId="8">#REF!</definedName>
    <definedName name="TP">#REF!</definedName>
    <definedName name="tpr1ycuarto">#REF!</definedName>
    <definedName name="TPVCME">#REF!</definedName>
    <definedName name="TPVCP1">#REF!</definedName>
    <definedName name="TPVCS3">#REF!</definedName>
    <definedName name="TPVCS4">#REF!</definedName>
    <definedName name="Tq">#REF!</definedName>
    <definedName name="tr" localSheetId="8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g4">#REF!</definedName>
    <definedName name="trag6">#REF!</definedName>
    <definedName name="TrainSpec">#REF!</definedName>
    <definedName name="TRAMPAGRASA">#REF!</definedName>
    <definedName name="TRANA">#REF!</definedName>
    <definedName name="TRANAG">#REF!</definedName>
    <definedName name="TRANAR">#REF!</definedName>
    <definedName name="TRANS" localSheetId="8">#REF!</definedName>
    <definedName name="TRANS">#REF!</definedName>
    <definedName name="Transformador_intensidad_400_5A">#REF!</definedName>
    <definedName name="TRANSMISION">#REF!</definedName>
    <definedName name="Transmisores">#REF!</definedName>
    <definedName name="TRANSP_EQUIPOS">#REF!</definedName>
    <definedName name="TRANSP_MATERIAL">#REF!</definedName>
    <definedName name="TRANSP_MO">#REF!</definedName>
    <definedName name="TRANSPORI" localSheetId="2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2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_DE_CARGA_EN_ZONA_URBANA._INCLUYE_CARGUE_Y_DECARGUE">#REF!</definedName>
    <definedName name="TRANSPORTE_DE_CARGA_POR_AGUA__RIO_SINU">#REF!</definedName>
    <definedName name="TRANSPORTE_DE_MATERIALES_EN_VEHICULO_EJE_TANDEN_DE_ESTACA">#REF!</definedName>
    <definedName name="TRANSPORTES">#REF!</definedName>
    <definedName name="TRANSPORTES_1">#REF!</definedName>
    <definedName name="TRAT" localSheetId="8">#REF!</definedName>
    <definedName name="TRAT">#REF!</definedName>
    <definedName name="TRE">#REF!</definedName>
    <definedName name="TREM">#REF!</definedName>
    <definedName name="Trenes">#REF!</definedName>
    <definedName name="trest" localSheetId="8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8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TM">#REF!</definedName>
    <definedName name="TRITU">#REF!</definedName>
    <definedName name="TRiturado">#REF!</definedName>
    <definedName name="trjfgjh" localSheetId="8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8">#REF!</definedName>
    <definedName name="TRM">#REF!</definedName>
    <definedName name="trompo">#REF!</definedName>
    <definedName name="TRRY">#REF!</definedName>
    <definedName name="tru" localSheetId="8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8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8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localSheetId="8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8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8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 localSheetId="8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2">#REF!</definedName>
    <definedName name="TUB._ACC_3__Bx_B_SCH_40">#REF!</definedName>
    <definedName name="TUBAGUALL4">#REF!</definedName>
    <definedName name="TUBALCANTARILL6">#REF!</definedName>
    <definedName name="tuball6">#REF!</definedName>
    <definedName name="TUBERIA" hidden="1">#REF!</definedName>
    <definedName name="Tubería">#REF!</definedName>
    <definedName name="Tubería_Alcantarillado_Polietileno_de_12____300_mm">#REF!</definedName>
    <definedName name="Tuberia_conduit_PVC_1_2">#REF!</definedName>
    <definedName name="Tuberia_conduit_PVC_3_4">#REF!</definedName>
    <definedName name="Tubería_cuadrada_1">#REF!</definedName>
    <definedName name="Tubería_en_polietileno_de_20mm">#REF!</definedName>
    <definedName name="Tubería_HG_11_2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2">#REF!</definedName>
    <definedName name="Tubería_Pres._3_4">#REF!</definedName>
    <definedName name="Tubería_PVC_UM_2__RDE_26">#REF!</definedName>
    <definedName name="Tubería_PVC_UM_3__RDE_26">#REF!</definedName>
    <definedName name="Tubería_PVC_UM_4__RDE_26">#REF!</definedName>
    <definedName name="Tubería_PVC_UM_6__RDE_26">#REF!</definedName>
    <definedName name="Tubería_PVC_UM_8__RDE_26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ventilacion_4">#REF!</definedName>
    <definedName name="TUBERIA1" hidden="1">#REF!</definedName>
    <definedName name="tuberia3">#REF!</definedName>
    <definedName name="TUBERIA3_1">#N/A</definedName>
    <definedName name="TUBERIA6">#REF!</definedName>
    <definedName name="TUBERIA6_1">#N/A</definedName>
    <definedName name="tuberiadomic">#REF!</definedName>
    <definedName name="TUBLLUV4">#REF!</definedName>
    <definedName name="TUBLLUVIA1.5TOT">#REF!</definedName>
    <definedName name="TUBLLUVIA4TOTAL">#REF!</definedName>
    <definedName name="tubmedia">#REF!</definedName>
    <definedName name="TUBNE">#REF!</definedName>
    <definedName name="TUBO_1_2">#REF!</definedName>
    <definedName name="TUBO_1_2__HG">#REF!</definedName>
    <definedName name="tubo1">#REF!</definedName>
    <definedName name="tubo1.2">#REF!</definedName>
    <definedName name="tubo2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liv">#REF!</definedName>
    <definedName name="tubonova6">#REF!</definedName>
    <definedName name="tubor24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3_4TOT">#REF!</definedName>
    <definedName name="TUBPRES1">#REF!</definedName>
    <definedName name="TUBPRES1.1.2">#REF!</definedName>
    <definedName name="TUBPRES1.1.4">#REF!</definedName>
    <definedName name="TUBPRES1.2">#REF!</definedName>
    <definedName name="TUBPRES2">#REF!</definedName>
    <definedName name="TUBPRES3">#REF!</definedName>
    <definedName name="TUBPRES3.4">#REF!</definedName>
    <definedName name="TUBS2">#REF!</definedName>
    <definedName name="TUBS3">#REF!</definedName>
    <definedName name="TUBS4">#REF!</definedName>
    <definedName name="TUBS6">#REF!</definedName>
    <definedName name="TUBSANIT2">#REF!</definedName>
    <definedName name="TUBSANIT2TOTAL">#REF!</definedName>
    <definedName name="TUBSANIT4">#REF!</definedName>
    <definedName name="TUBSANIT4TOTAL">#REF!</definedName>
    <definedName name="TUBSANT2">#REF!</definedName>
    <definedName name="TUBSANT3">#REF!</definedName>
    <definedName name="TUBSANT4">#REF!</definedName>
    <definedName name="tubtresq">#REF!</definedName>
    <definedName name="tubv2">#REF!</definedName>
    <definedName name="TUBVENT2">#REF!</definedName>
    <definedName name="tunall4">#REF!</definedName>
    <definedName name="tur" localSheetId="8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8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8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8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8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8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UYIUYI">#REF!</definedName>
    <definedName name="tyuyutyut">#REF!</definedName>
    <definedName name="tyxg" localSheetId="8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8" hidden="1">{"TAB1",#N/A,TRUE,"GENERAL";"TAB2",#N/A,TRUE,"GENERAL";"TAB3",#N/A,TRUE,"GENERAL";"TAB4",#N/A,TRUE,"GENERAL";"TAB5",#N/A,TRUE,"GENERAL"}</definedName>
    <definedName name="TYY" localSheetId="2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Tz">#REF!</definedName>
    <definedName name="U" localSheetId="8">#REF!</definedName>
    <definedName name="U">#REF!</definedName>
    <definedName name="U_1">#N/A</definedName>
    <definedName name="u3u" localSheetId="8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P_1">#N/A</definedName>
    <definedName name="U3UZ">#REF!</definedName>
    <definedName name="U3UZ_1">#N/A</definedName>
    <definedName name="U4UP">#REF!</definedName>
    <definedName name="U4UP_1">#N/A</definedName>
    <definedName name="U4UZ">#REF!</definedName>
    <definedName name="U4UZ_1">#N/A</definedName>
    <definedName name="U6UP">#REF!</definedName>
    <definedName name="U6UP_1">#N/A</definedName>
    <definedName name="U6UP_2">#N/A</definedName>
    <definedName name="U6UZ">#REF!</definedName>
    <definedName name="U6UZ_1">#N/A</definedName>
    <definedName name="u7u7" localSheetId="8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P_1">#N/A</definedName>
    <definedName name="U8UZ">#REF!</definedName>
    <definedName name="U8UZ_1">#N/A</definedName>
    <definedName name="Ua">#REF!</definedName>
    <definedName name="UALU">#REF!</definedName>
    <definedName name="Ub">#REF!</definedName>
    <definedName name="Ubicación" localSheetId="8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hghjkhjhk">#REF!</definedName>
    <definedName name="UI" localSheetId="8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8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8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8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">#REF!</definedName>
    <definedName name="Ull">#REF!</definedName>
    <definedName name="Um">#REF!</definedName>
    <definedName name="UN">#REF!</definedName>
    <definedName name="UN_PRI">#REF!</definedName>
    <definedName name="UNDS" localSheetId="8">#REF!</definedName>
    <definedName name="UNDS">#REF!</definedName>
    <definedName name="Unidad" localSheetId="8">#REF!</definedName>
    <definedName name="Unidad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ara_tunería_de_alcantarillado_en_polietileno_de_315_mm">#REF!</definedName>
    <definedName name="Union_Pres.._1">#REF!</definedName>
    <definedName name="Union_Pres._1_2">#REF!</definedName>
    <definedName name="Union_Pres._3_4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on1">#REF!</definedName>
    <definedName name="union2">#REF!</definedName>
    <definedName name="union3">#REF!</definedName>
    <definedName name="UNION3_1">#N/A</definedName>
    <definedName name="UNION3PVC">#REF!</definedName>
    <definedName name="UNION3PVC_1">#N/A</definedName>
    <definedName name="union4">#REF!</definedName>
    <definedName name="UNION6PVC">#REF!</definedName>
    <definedName name="UNION6PVC_1">#N/A</definedName>
    <definedName name="UNION8">#REF!</definedName>
    <definedName name="UNION8_1">#N/A</definedName>
    <definedName name="UNION8PVC">#REF!</definedName>
    <definedName name="UNION8PVC_1">#N/A</definedName>
    <definedName name="unionmaxi4">#REF!</definedName>
    <definedName name="unionmaxi6">#REF!</definedName>
    <definedName name="unionmaxi8">#REF!</definedName>
    <definedName name="UNIONPRES1">#REF!</definedName>
    <definedName name="UNIONPRES1.12">#REF!</definedName>
    <definedName name="UNIONPRES1.14">#REF!</definedName>
    <definedName name="UNIONPRES1.2">#REF!</definedName>
    <definedName name="UNIONPRES2">#REF!</definedName>
    <definedName name="UNIONPRES3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1">#N/A</definedName>
    <definedName name="UNIONREPARACION6">#REF!</definedName>
    <definedName name="UNIONREPARACION6_1">#N/A</definedName>
    <definedName name="UNIONSANT2">#REF!</definedName>
    <definedName name="UNIONSANT3">#REF!</definedName>
    <definedName name="UNIONSANT4">#REF!</definedName>
    <definedName name="UNIT">#REF!</definedName>
    <definedName name="UNITARIO" localSheetId="8">#REF!</definedName>
    <definedName name="UNITARIO">#REF!</definedName>
    <definedName name="Unitarios" localSheetId="8">#REF!</definedName>
    <definedName name="Unitarios">#REF!</definedName>
    <definedName name="unj" hidden="1">#REF!</definedName>
    <definedName name="uno" localSheetId="8">'ENSAYOS OBRA'!err</definedName>
    <definedName name="uno" localSheetId="2">PRESUPUESTO!err</definedName>
    <definedName name="uno">err</definedName>
    <definedName name="Uñ" localSheetId="2">#REF!</definedName>
    <definedName name="Uñ">#REF!</definedName>
    <definedName name="Uo" localSheetId="2">#REF!</definedName>
    <definedName name="Uo">#REF!</definedName>
    <definedName name="UOUIV" localSheetId="8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3UP">#REF!</definedName>
    <definedName name="UR3UP_1">#N/A</definedName>
    <definedName name="UR3UZ">#REF!</definedName>
    <definedName name="UR3UZ_1">#N/A</definedName>
    <definedName name="UR4UP">#REF!</definedName>
    <definedName name="UR4UP_1">#N/A</definedName>
    <definedName name="UR4UZ">#REF!</definedName>
    <definedName name="UR4UZ_1">#N/A</definedName>
    <definedName name="UR6UP">#REF!</definedName>
    <definedName name="UR6UP_1">#N/A</definedName>
    <definedName name="UR6UZ">#REF!</definedName>
    <definedName name="UR6UZ_1">#N/A</definedName>
    <definedName name="UR8UP">#REF!</definedName>
    <definedName name="UR8UP_1">#N/A</definedName>
    <definedName name="UR8UZ">#REF!</definedName>
    <definedName name="UR8UZ_1">#N/A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 localSheetId="8">'ENSAYOS OBRA'!err</definedName>
    <definedName name="uriel" localSheetId="2">PRESUPUESTO!err</definedName>
    <definedName name="uriel">err</definedName>
    <definedName name="uryur" localSheetId="8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#REF!</definedName>
    <definedName name="ut.1">#REF!</definedName>
    <definedName name="uti" localSheetId="8">#REF!</definedName>
    <definedName name="uti">#REF!</definedName>
    <definedName name="UTIL" localSheetId="8">#REF!</definedName>
    <definedName name="UTIL">#REF!</definedName>
    <definedName name="UTILIDAD" localSheetId="8">#REF!</definedName>
    <definedName name="UTILIDAD">#REF!</definedName>
    <definedName name="UTL" localSheetId="8">#REF!</definedName>
    <definedName name="UTL">#REF!</definedName>
    <definedName name="uu" localSheetId="8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8">IF([0]!__________________y7,[0]!Header_Row+[0]!__________________y3,[0]!Header_Row)</definedName>
    <definedName name="uuuu" localSheetId="2">IF(__________________y7,Header_Row+__________________y3,Header_Row)</definedName>
    <definedName name="uuuu">IF(__________________y7,Header_Row+__________________y3,Header_Row)</definedName>
    <definedName name="uuuuo" localSheetId="8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8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8" hidden="1">{"TAB1",#N/A,TRUE,"GENERAL";"TAB2",#N/A,TRUE,"GENERAL";"TAB3",#N/A,TRUE,"GENERAL";"TAB4",#N/A,TRUE,"GENERAL";"TAB5",#N/A,TRUE,"GENERAL"}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">#REF!</definedName>
    <definedName name="uwkap" localSheetId="8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8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8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8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bs">#REF!</definedName>
    <definedName name="VACA" localSheetId="8">#REF!</definedName>
    <definedName name="VAC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 localSheetId="8">#REF!</definedName>
    <definedName name="VALDES">#REF!</definedName>
    <definedName name="VALLA_2_3_MTS_CON_3_CERCHAS">#REF!</definedName>
    <definedName name="Valla_2x2_mts_instalada">#REF!</definedName>
    <definedName name="Valla_Metálica_informativa_del_proyecto__dimensiones__2_4___1_4_m.">#REF!</definedName>
    <definedName name="Valla_Metálica_preventiva_de_zona_de_construcción_del_proyecto__dimensiones__1_0___1_2_m.">#REF!</definedName>
    <definedName name="VALMA3">#REF!</definedName>
    <definedName name="VALMA4">#REF!</definedName>
    <definedName name="Valor">#REF!</definedName>
    <definedName name="Valor_1">#N/A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_1">#N/A</definedName>
    <definedName name="Values_Entered" localSheetId="8">IF('ENSAYOS OBRA'!Loan_Amount*'ENSAYOS OBRA'!Interest_Rate*[0]!Loan_Years*[0]!Loan_Start&gt;0,1,0)</definedName>
    <definedName name="Values_Entered" localSheetId="2">IF(Loan_Amount*Interest_Rate*Loan_Years*Loan_Start&gt;0,1,0)</definedName>
    <definedName name="Values_Entered">IF(Loan_Amount*Interest_Rate*Loan_Years*Loan_Start&gt;0,1,0)</definedName>
    <definedName name="VALVULA_DE_COMPUERTA_2__SELLO_ELASTICO_Y_VNA_CON_CUADRANTE" localSheetId="2">#REF!</definedName>
    <definedName name="VALVULA_DE_COMPUERTA_2__SELLO_ELASTICO_Y_VNA_CON_CUADRANTE">#REF!</definedName>
    <definedName name="VALVULA_DE_COMPUERTA_3__BxB_CON_RUEDA_MECANICA" localSheetId="2">#REF!</definedName>
    <definedName name="VALVULA_DE_COMPUERTA_3__BxB_CON_RUEDA_MECANICA">#REF!</definedName>
    <definedName name="VALVULA_DE_COMPUERTA_3__SELLO_ELASTICO_Y_VNA_CON_CUADRANTE" localSheetId="2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N_80_Extremos_bridados">#REF!</definedName>
    <definedName name="VALVULA1.12">#REF!</definedName>
    <definedName name="VALVULA1.14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.4">#REF!</definedName>
    <definedName name="VALVULA3_1">#N/A</definedName>
    <definedName name="valvula4">#REF!</definedName>
    <definedName name="VALVULA4_1">#N/A</definedName>
    <definedName name="valvula6">#REF!</definedName>
    <definedName name="VALVULA6_1">#N/A</definedName>
    <definedName name="valvula8">#REF!</definedName>
    <definedName name="VALVULA8_1">#N/A</definedName>
    <definedName name="Válvulas">#REF!</definedName>
    <definedName name="vaquita" localSheetId="8" hidden="1">{"PRES REHAB ARM-PER POR ITEMS  KM A KM",#N/A,TRUE,"Rehabilitacion Arm-Per"}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eta">#REF!</definedName>
    <definedName name="variables">#REF!</definedName>
    <definedName name="VARIACION1">#REF!</definedName>
    <definedName name="Varilla_de_couperwell">#REF!</definedName>
    <definedName name="varilla1.2">#REF!</definedName>
    <definedName name="VARILLA1.4">#REF!</definedName>
    <definedName name="varilla3.8">#REF!</definedName>
    <definedName name="Varios">#REF!</definedName>
    <definedName name="Varios2">#REF!</definedName>
    <definedName name="vb">#REF!</definedName>
    <definedName name="vbvbvbvb" localSheetId="8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k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8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localSheetId="2" hidden="1">#REF!,#REF!</definedName>
    <definedName name="VDVDVDV" hidden="1">#REF!,#REF!</definedName>
    <definedName name="VDVDVDVD" hidden="1">#REF!,#REF!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aluminio">#REF!</definedName>
    <definedName name="VENTANATOT">#REF!</definedName>
    <definedName name="Ventanería_en_aluminio">#REF!</definedName>
    <definedName name="VENTI">#REF!</definedName>
    <definedName name="Ventilador_de_muro">#REF!</definedName>
    <definedName name="VENTOSAS_PARA_INSTALACION_EN_TUBERIA_DE_3">#REF!</definedName>
    <definedName name="Version4OK" localSheetId="2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8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8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0" hidden="1">{"via1",#N/A,TRUE,"general";"via2",#N/A,TRUE,"general";"via3",#N/A,TRUE,"general"}</definedName>
    <definedName name="VIA">#REF!</definedName>
    <definedName name="VIAJE">#REF!</definedName>
    <definedName name="VIBGA">#REF!</definedName>
    <definedName name="VIBRA" localSheetId="8">#REF!</definedName>
    <definedName name="VIBRA">#REF!</definedName>
    <definedName name="VIBRADOR" localSheetId="8">#REF!</definedName>
    <definedName name="VIBRADOR">#REF!</definedName>
    <definedName name="VIBRADOR_DE_CONCRETO">#REF!</definedName>
    <definedName name="Vibrador_para_concreto_Semco">#REF!</definedName>
    <definedName name="vibradorgasolina">#REF!</definedName>
    <definedName name="VIBRCOM">#REF!</definedName>
    <definedName name="VIBRE">#REF!</definedName>
    <definedName name="VIBRO" localSheetId="8">#REF!</definedName>
    <definedName name="VIBRO">#REF!</definedName>
    <definedName name="Vibrocompactador_IngersollRandSD70D">#REF!</definedName>
    <definedName name="Vibrocompactador_IngersollRandSX17">#REF!</definedName>
    <definedName name="VIBROCOMPACTADOR_TIPO_CANGURO_CON_OPERADOR">#REF!</definedName>
    <definedName name="VIBROCOMPACTADOR_TIPO_RANA">#REF!</definedName>
    <definedName name="VICEP_DIRECC">#REF!</definedName>
    <definedName name="VIDRI">#REF!</definedName>
    <definedName name="vidrio">#REF!</definedName>
    <definedName name="Vidrio_5mm">#REF!</definedName>
    <definedName name="VIDRIO4">#REF!</definedName>
    <definedName name="vidriom2">#REF!</definedName>
    <definedName name="vigabis">#REF!</definedName>
    <definedName name="VIGACI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lla" localSheetId="8">#REF!</definedName>
    <definedName name="villa">#REF!</definedName>
    <definedName name="VINILO">#REF!</definedName>
    <definedName name="Vinilo_tipo_1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sagra">#REF!</definedName>
    <definedName name="VISAGRA2">#REF!</definedName>
    <definedName name="viscosidad">#REF!</definedName>
    <definedName name="Visor_de_puert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8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8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dijvoe">#REF!</definedName>
    <definedName name="Vol_aletas1" localSheetId="8">#REF!</definedName>
    <definedName name="Vol_aletas1">#REF!</definedName>
    <definedName name="Vol_aletas2" localSheetId="8">#REF!</definedName>
    <definedName name="Vol_aletas2">#REF!</definedName>
    <definedName name="Vol_aletas3" localSheetId="8">#REF!</definedName>
    <definedName name="Vol_aletas3">#REF!</definedName>
    <definedName name="Vol_aletas4" localSheetId="8">#REF!</definedName>
    <definedName name="Vol_aletas4">#REF!</definedName>
    <definedName name="Vol_aletas5" localSheetId="8">#REF!</definedName>
    <definedName name="Vol_aletas5">#REF!</definedName>
    <definedName name="Vol_tanques" localSheetId="8">#REF!</definedName>
    <definedName name="Vol_tanques">#REF!</definedName>
    <definedName name="volco">#REF!</definedName>
    <definedName name="VOLQUET">#REF!</definedName>
    <definedName name="VOLQUETA" localSheetId="8">#REF!</definedName>
    <definedName name="VOLQUETA">#REF!</definedName>
    <definedName name="Volqueta_5_m3">#REF!</definedName>
    <definedName name="VOLQUETA_5_m3_INCLUYE_TRANSPORTE">#REF!</definedName>
    <definedName name="Volqueta_C70_6M3">#REF!</definedName>
    <definedName name="Volqueta_Kamaz_10M3">#REF!</definedName>
    <definedName name="volquetamk" localSheetId="8">#REF!</definedName>
    <definedName name="volquetamk">#REF!</definedName>
    <definedName name="VOLQUETAS" localSheetId="8">#REF!</definedName>
    <definedName name="VOLQUETAS">#REF!</definedName>
    <definedName name="VolTanqu">#REF!</definedName>
    <definedName name="Voltimetro_de_0_250v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>#REF!</definedName>
    <definedName name="vr" localSheetId="4">Scheduled_Payment+Extra_Payment</definedName>
    <definedName name="vr" localSheetId="8">Scheduled_Payment+Extra_Payment</definedName>
    <definedName name="vr" localSheetId="2">Scheduled_Payment+Extra_Payment</definedName>
    <definedName name="vr">Scheduled_Payment+Extra_Payment</definedName>
    <definedName name="VR_TOT_PROY" localSheetId="2">#REF!</definedName>
    <definedName name="VR_TOT_PROY">#REF!</definedName>
    <definedName name="vrbasad1" localSheetId="8">#REF!</definedName>
    <definedName name="vrbasad1" localSheetId="2">#REF!</definedName>
    <definedName name="vrbasad1">#REF!</definedName>
    <definedName name="vrbasad2" localSheetId="8">#REF!</definedName>
    <definedName name="vrbasad2">#REF!</definedName>
    <definedName name="vrbasin" localSheetId="8">#REF!</definedName>
    <definedName name="vrbasin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dfj" localSheetId="8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8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_1">#N/A</definedName>
    <definedName name="vutil">#REF!</definedName>
    <definedName name="vv">#REF!</definedName>
    <definedName name="vvcxv" localSheetId="8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8">#REF!</definedName>
    <definedName name="VVV">#REF!</definedName>
    <definedName name="vvvvt" localSheetId="8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2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8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8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h_primer">#REF!</definedName>
    <definedName name="WBS">#REF!</definedName>
    <definedName name="Wcut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8">#REF!</definedName>
    <definedName name="WDFSDF">#REF!</definedName>
    <definedName name="we" localSheetId="8">#REF!</definedName>
    <definedName name="we">#REF!</definedName>
    <definedName name="wedw">#REF!</definedName>
    <definedName name="WEFWE" localSheetId="8">#REF!</definedName>
    <definedName name="WEFWE">#REF!</definedName>
    <definedName name="WER" localSheetId="8">#REF!</definedName>
    <definedName name="WER">#REF!</definedName>
    <definedName name="werew" localSheetId="8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8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8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8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8">#REF!</definedName>
    <definedName name="WILSON">#REF!</definedName>
    <definedName name="wj" localSheetId="8">#REF!</definedName>
    <definedName name="wj">#REF!</definedName>
    <definedName name="wl" localSheetId="8">#REF!</definedName>
    <definedName name="wl">#REF!</definedName>
    <definedName name="WQ">#REF!</definedName>
    <definedName name="WQEEWQ" localSheetId="8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nalisi._.completa.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localSheetId="2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2" hidden="1">{#N/A,#N/A,FALSE,"CIBHA05A";#N/A,#N/A,FALSE,"CIBHA05B"}</definedName>
    <definedName name="wrn.anexo5." hidden="1">{#N/A,#N/A,FALSE,"CIBHA05A";#N/A,#N/A,FALSE,"CIBHA05B"}</definedName>
    <definedName name="wrn.anexo6." localSheetId="2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2" hidden="1">{#N/A,#N/A,TRUE,"CODIGO DEPENDENCIA"}</definedName>
    <definedName name="wrn.ar." hidden="1">{#N/A,#N/A,TRUE,"CODIGO DEPENDENCIA"}</definedName>
    <definedName name="wrn.Asia.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localSheetId="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localSheetId="2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localSheetId="2" hidden="1">{#N/A,#N/A,TRUE,"1842CWN0"}</definedName>
    <definedName name="wrn.civil._.works." hidden="1">{#N/A,#N/A,TRUE,"1842CWN0"}</definedName>
    <definedName name="wrn.Completo260.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2" hidden="1">{#N/A,#N/A,TRUE,"Main Issues";#N/A,#N/A,TRUE,"Income statement ($)"}</definedName>
    <definedName name="wrn.Danilo." hidden="1">{#N/A,#N/A,TRUE,"Main Issues";#N/A,#N/A,TRUE,"Income statement ($)"}</definedName>
    <definedName name="wrn.ESTADO._.REHABILITACION." localSheetId="8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localSheetId="2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2" hidden="1">{"FCB_ALL",#N/A,FALSE,"FCB"}</definedName>
    <definedName name="wrn.fcb2" hidden="1">{"FCB_ALL",#N/A,FALSE,"FCB"}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2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localSheetId="2" hidden="1">{#N/A,#N/A,TRUE,"5 year"}</definedName>
    <definedName name="wrn.five." hidden="1">{#N/A,#N/A,TRUE,"5 year"}</definedName>
    <definedName name="wrn.fixed._.assets." localSheetId="2" hidden="1">{#N/A,#N/A,TRUE,"fixed assets"}</definedName>
    <definedName name="wrn.fixed._.assets." hidden="1">{#N/A,#N/A,TRUE,"fixed assets"}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8" hidden="1">{"VIA1",#N/A,TRUE,"formul";"VIA2",#N/A,TRUE,"formul";"VIA3",#N/A,TRUE,"formul"}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localSheetId="2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 localSheetId="2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localSheetId="2" hidden="1">{"IMPRESION",#N/A,FALSE,"pequeño"}</definedName>
    <definedName name="wrn.IMPRESION." hidden="1">{"IMPRESION",#N/A,FALSE,"pequeño"}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INF_DIARIO." localSheetId="2" hidden="1">{#N/A,#N/A,FALSE,"PERSONAL"}</definedName>
    <definedName name="wrn.INF_DIARIO." hidden="1">{#N/A,#N/A,FALSE,"PERSONAL"}</definedName>
    <definedName name="wrn.INFOCIB.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localSheetId="2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localSheetId="2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Kr.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localSheetId="2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localSheetId="2" hidden="1">{"AURES1",#N/A,FALSE,"GENERAL";"AURES2",#N/A,FALSE,"GENERAL";"AURES3",#N/A,FALSE,"GENERAL";"AURES4",#N/A,FALSE,"GENERAL";"AURES5",#N/A,FALSE,"GENERAL";"AURES6",#N/A,FALSE,"GENERAL";"AURES7",#N/A,FALSE,"GENERAL"}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2" hidden="1">{#N/A,#N/A,TRUE,"T1"}</definedName>
    <definedName name="wrn.OPERADORES." hidden="1">{#N/A,#N/A,TRUE,"T1"}</definedName>
    <definedName name="wrn.Output.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localSheetId="2" hidden="1">{#N/A,#N/A,TRUE,"Summary";#N/A,#N/A,TRUE,"Detail";#N/A,#N/A,TRUE,"Accessories"}</definedName>
    <definedName name="wrn.Print._.first._.three._.sheets." hidden="1">{#N/A,#N/A,TRUE,"Summary";#N/A,#N/A,TRUE,"Detail";#N/A,#N/A,TRUE,"Accessories"}</definedName>
    <definedName name="wrn.PRU_1." localSheetId="2" hidden="1">{#N/A,#N/A,FALSE,"PERSONAL"}</definedName>
    <definedName name="wrn.PRU_1." hidden="1">{#N/A,#N/A,FALSE,"PERSONAL"}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tructuring._.Summaries." localSheetId="2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summary._.report." localSheetId="2" hidden="1">{#N/A,#N/A,TRUE,"Summary"}</definedName>
    <definedName name="wrn.summary._.report." hidden="1">{#N/A,#N/A,TRUE,"Summary"}</definedName>
    <definedName name="wrn.SUP._.1." localSheetId="2" hidden="1">{#N/A,#N/A,FALSE,"PERSONAL"}</definedName>
    <definedName name="wrn.SUP._.1." hidden="1">{#N/A,#N/A,FALSE,"PERSONAL"}</definedName>
    <definedName name="wrn.SUPER." localSheetId="2" hidden="1">{#N/A,#N/A,FALSE,"PERSONAL"}</definedName>
    <definedName name="wrn.SUPER." hidden="1">{#N/A,#N/A,FALSE,"PERSONAL"}</definedName>
    <definedName name="wrn.synt." localSheetId="2" hidden="1">{#N/A,#N/A,FALSE,"c_finanz";#N/A,#N/A,FALSE,"c_eco";#N/A,#N/A,FALSE,"investimenti";#N/A,#N/A,FALSE,"tir"}</definedName>
    <definedName name="wrn.synt." hidden="1">{#N/A,#N/A,FALSE,"c_finanz";#N/A,#N/A,FALSE,"c_eco";#N/A,#N/A,FALSE,"investimenti";#N/A,#N/A,FALSE,"tir"}</definedName>
    <definedName name="wrn.tables." localSheetId="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localSheetId="2" hidden="1">{"test2",#N/A,TRUE,"Prices"}</definedName>
    <definedName name="wrn.test." hidden="1">{"test2",#N/A,TRUE,"Prices"}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8" hidden="1">{"via1",#N/A,TRUE,"general";"via2",#N/A,TRUE,"general";"via3",#N/A,TRUE,"general"}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dds" localSheetId="2" hidden="1">{"TAB1",#N/A,TRUE,"GENERAL";"TAB2",#N/A,TRUE,"GENERAL";"TAB3",#N/A,TRUE,"GENERAL";"TAB4",#N/A,TRUE,"GENERAL";"TAB5",#N/A,TRUE,"GENERAL"}</definedName>
    <definedName name="wsdds" hidden="1">{"TAB1",#N/A,TRUE,"GENERAL";"TAB2",#N/A,TRUE,"GENERAL";"TAB3",#N/A,TRUE,"GENERAL";"TAB4",#N/A,TRUE,"GENERAL";"TAB5",#N/A,TRUE,"GENERAL"}</definedName>
    <definedName name="wsnhed" localSheetId="8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8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oil." localSheetId="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localSheetId="2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localSheetId="2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>#REF!</definedName>
    <definedName name="wwded3" localSheetId="8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8">#REF!</definedName>
    <definedName name="www">#REF!</definedName>
    <definedName name="wwwwe" localSheetId="8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8" hidden="1">{"via1",#N/A,TRUE,"general";"via2",#N/A,TRUE,"general";"via3",#N/A,TRUE,"general"}</definedName>
    <definedName name="wwwww" localSheetId="2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8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ON">#REF!</definedName>
    <definedName name="XPLOT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ohidraulica">#REF!</definedName>
    <definedName name="xpotermofusion">#REF!</definedName>
    <definedName name="XRefColumnsCount" hidden="1">4</definedName>
    <definedName name="XRefCopyRangeCount" hidden="1">4</definedName>
    <definedName name="XRefPasteRangeCount" hidden="1">4</definedName>
    <definedName name="XSW" localSheetId="2" hidden="1">{#N/A,#N/A,TRUE,"1842CWN0"}</definedName>
    <definedName name="XSW" hidden="1">{#N/A,#N/A,TRUE,"1842CWN0"}</definedName>
    <definedName name="xsxs" localSheetId="8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8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8">#REF!</definedName>
    <definedName name="xxxxx">#REF!</definedName>
    <definedName name="xxxxxds" localSheetId="8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 hidden="1">#REF!</definedName>
    <definedName name="XXXXXXXXXX" localSheetId="8">#REF!</definedName>
    <definedName name="XXXXXXXXXX">#REF!</definedName>
    <definedName name="xxxxxxxxxx29" localSheetId="8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8">#REF!</definedName>
    <definedName name="XXXXXXXXXXXX">#REF!</definedName>
    <definedName name="XXXXXXXXXXXXXXXX" hidden="1">#REF!</definedName>
    <definedName name="xyz" hidden="1">#REF!</definedName>
    <definedName name="XZS" hidden="1">#REF!</definedName>
    <definedName name="XZXZV" localSheetId="8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8">#REF!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8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en_Polietileno_de_300_x_160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e200x160">#REF!</definedName>
    <definedName name="yee200x160_1">#N/A</definedName>
    <definedName name="YEESANT2">#REF!</definedName>
    <definedName name="YEESANT3">#REF!</definedName>
    <definedName name="YEESANT4">#REF!</definedName>
    <definedName name="YEESANTRED3X2">#REF!</definedName>
    <definedName name="YEESANTRED4X2">#REF!</definedName>
    <definedName name="yery" localSheetId="8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2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eso">#REF!</definedName>
    <definedName name="yhabi7">#REF!</definedName>
    <definedName name="YHN">#REF!</definedName>
    <definedName name="yhy" localSheetId="8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8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2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lanys">#REF!</definedName>
    <definedName name="YOYO">#REF!</definedName>
    <definedName name="yrey" localSheetId="8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8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8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8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8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8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8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8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localSheetId="8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2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8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8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#REF!</definedName>
    <definedName name="zxczds" localSheetId="8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8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8">#REF!</definedName>
    <definedName name="ZZZZZZZZZZZ">#REF!</definedName>
  </definedNames>
  <calcPr calcId="191029" calcMode="autoNoTable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3" i="47" l="1"/>
  <c r="F39" i="47"/>
  <c r="F42" i="47" s="1"/>
  <c r="F44" i="47" s="1"/>
  <c r="M31" i="47"/>
  <c r="L31" i="47"/>
  <c r="J31" i="47"/>
  <c r="M30" i="47"/>
  <c r="L30" i="47"/>
  <c r="F30" i="47"/>
  <c r="M29" i="47"/>
  <c r="L29" i="47"/>
  <c r="J29" i="47"/>
  <c r="M28" i="47"/>
  <c r="L28" i="47"/>
  <c r="M27" i="47"/>
  <c r="L27" i="47"/>
  <c r="J27" i="47"/>
  <c r="M26" i="47"/>
  <c r="L26" i="47"/>
  <c r="J26" i="47"/>
  <c r="M25" i="47"/>
  <c r="L25" i="47"/>
  <c r="J25" i="47"/>
  <c r="F25" i="47"/>
  <c r="J30" i="47" s="1"/>
  <c r="M24" i="47"/>
  <c r="L24" i="47"/>
  <c r="M23" i="47"/>
  <c r="L23" i="47"/>
  <c r="C23" i="47"/>
  <c r="F23" i="47" s="1"/>
  <c r="J28" i="47" s="1"/>
  <c r="M22" i="47"/>
  <c r="L22" i="47"/>
  <c r="J22" i="47"/>
  <c r="M21" i="47"/>
  <c r="L21" i="47"/>
  <c r="J21" i="47"/>
  <c r="M20" i="47"/>
  <c r="L20" i="47"/>
  <c r="J20" i="47"/>
  <c r="M19" i="47"/>
  <c r="L19" i="47"/>
  <c r="J19" i="47"/>
  <c r="C19" i="47"/>
  <c r="F19" i="47" s="1"/>
  <c r="J24" i="47" s="1"/>
  <c r="M18" i="47"/>
  <c r="L18" i="47"/>
  <c r="J18" i="47"/>
  <c r="C18" i="47"/>
  <c r="F18" i="47" s="1"/>
  <c r="J23" i="47" s="1"/>
  <c r="M17" i="47"/>
  <c r="L17" i="47"/>
  <c r="C17" i="47"/>
  <c r="F17" i="47" s="1"/>
  <c r="J17" i="47" s="1"/>
  <c r="M16" i="47"/>
  <c r="L16" i="47"/>
  <c r="F16" i="47"/>
  <c r="J16" i="47" s="1"/>
  <c r="C16" i="47"/>
  <c r="M15" i="47"/>
  <c r="L15" i="47"/>
  <c r="F15" i="47"/>
  <c r="J15" i="47" s="1"/>
  <c r="C15" i="47"/>
  <c r="C29" i="46"/>
  <c r="C30" i="46" s="1"/>
  <c r="C26" i="46"/>
  <c r="D25" i="46"/>
  <c r="E25" i="46" s="1"/>
  <c r="E24" i="46"/>
  <c r="D24" i="46"/>
  <c r="D23" i="46"/>
  <c r="E23" i="46" s="1"/>
  <c r="D22" i="46"/>
  <c r="E22" i="46" s="1"/>
  <c r="D21" i="46"/>
  <c r="E21" i="46" s="1"/>
  <c r="E20" i="46"/>
  <c r="D20" i="46"/>
  <c r="D19" i="46"/>
  <c r="E19" i="46" s="1"/>
  <c r="D18" i="46"/>
  <c r="E18" i="46" s="1"/>
  <c r="D17" i="46"/>
  <c r="E17" i="46" s="1"/>
  <c r="E16" i="46"/>
  <c r="D16" i="46"/>
  <c r="C10" i="46" a="1"/>
  <c r="C10" i="46" s="1"/>
  <c r="C12" i="46" s="1"/>
  <c r="A6" i="46"/>
  <c r="L15" i="28"/>
  <c r="M15" i="28"/>
  <c r="L16" i="28"/>
  <c r="M16" i="28"/>
  <c r="L17" i="28"/>
  <c r="M17" i="28"/>
  <c r="J18" i="28"/>
  <c r="L18" i="28"/>
  <c r="M18" i="28"/>
  <c r="J19" i="28"/>
  <c r="L19" i="28"/>
  <c r="M19" i="28"/>
  <c r="L20" i="28"/>
  <c r="M20" i="28"/>
  <c r="J21" i="28"/>
  <c r="L21" i="28"/>
  <c r="M21" i="28"/>
  <c r="L22" i="28"/>
  <c r="M22" i="28"/>
  <c r="L23" i="28"/>
  <c r="M23" i="28"/>
  <c r="L24" i="28"/>
  <c r="M24" i="28"/>
  <c r="J25" i="28"/>
  <c r="L25" i="28"/>
  <c r="M25" i="28"/>
  <c r="J26" i="28"/>
  <c r="L26" i="28"/>
  <c r="M26" i="28"/>
  <c r="J27" i="28"/>
  <c r="L27" i="28"/>
  <c r="M27" i="28"/>
  <c r="L28" i="28"/>
  <c r="M28" i="28"/>
  <c r="J29" i="28"/>
  <c r="L29" i="28"/>
  <c r="M29" i="28"/>
  <c r="J30" i="28"/>
  <c r="L30" i="28"/>
  <c r="M30" i="28"/>
  <c r="J31" i="28"/>
  <c r="L31" i="28"/>
  <c r="M31" i="28"/>
  <c r="A6" i="30"/>
  <c r="D23" i="30"/>
  <c r="E23" i="30" s="1"/>
  <c r="D22" i="30"/>
  <c r="E22" i="30" s="1"/>
  <c r="F45" i="47" l="1"/>
  <c r="F47" i="47" s="1"/>
  <c r="F29" i="47"/>
  <c r="F31" i="47" s="1"/>
  <c r="F43" i="47" s="1"/>
  <c r="F20" i="28"/>
  <c r="J20" i="28" s="1"/>
  <c r="Z5" i="43" l="1"/>
  <c r="AA5" i="43" s="1"/>
  <c r="Z17" i="43"/>
  <c r="AA17" i="43" s="1"/>
  <c r="Z35" i="43"/>
  <c r="AA35" i="43" s="1"/>
  <c r="F17" i="28"/>
  <c r="J17" i="28" s="1"/>
  <c r="F16" i="28"/>
  <c r="J16" i="28" s="1"/>
  <c r="AA71" i="43"/>
  <c r="AA69" i="43"/>
  <c r="AA67" i="43"/>
  <c r="AA66" i="43"/>
  <c r="AA65" i="43"/>
  <c r="AA64" i="43"/>
  <c r="AA63" i="43"/>
  <c r="AA59" i="43"/>
  <c r="AA58" i="43"/>
  <c r="AA57" i="43"/>
  <c r="AA56" i="43"/>
  <c r="AA54" i="43"/>
  <c r="AA53" i="43"/>
  <c r="AA51" i="43"/>
  <c r="AA50" i="43"/>
  <c r="AA49" i="43"/>
  <c r="AA46" i="43"/>
  <c r="AA45" i="43"/>
  <c r="AA44" i="43"/>
  <c r="AA41" i="43"/>
  <c r="AA40" i="43"/>
  <c r="AA39" i="43"/>
  <c r="AA38" i="43"/>
  <c r="AA37" i="43"/>
  <c r="AA36" i="43"/>
  <c r="AA34" i="43"/>
  <c r="AA33" i="43"/>
  <c r="AA32" i="43"/>
  <c r="AA31" i="43"/>
  <c r="AA30" i="43"/>
  <c r="AA29" i="43"/>
  <c r="AA28" i="43"/>
  <c r="AA27" i="43"/>
  <c r="AA26" i="43"/>
  <c r="AA25" i="43"/>
  <c r="AA24" i="43"/>
  <c r="AA23" i="43"/>
  <c r="AA22" i="43"/>
  <c r="AA21" i="43"/>
  <c r="AA20" i="43"/>
  <c r="AA19" i="43"/>
  <c r="AA18" i="43"/>
  <c r="AA16" i="43"/>
  <c r="AA15" i="43"/>
  <c r="AA14" i="43"/>
  <c r="AA13" i="43"/>
  <c r="AA12" i="43"/>
  <c r="AA11" i="43"/>
  <c r="AA10" i="43"/>
  <c r="AA9" i="43"/>
  <c r="AA8" i="43"/>
  <c r="AA7" i="43"/>
  <c r="AA6" i="43"/>
  <c r="AA4" i="43"/>
  <c r="I23" i="43" l="1"/>
  <c r="I4" i="43"/>
  <c r="I71" i="43"/>
  <c r="I69" i="43"/>
  <c r="I68" i="43"/>
  <c r="I67" i="43"/>
  <c r="I66" i="43"/>
  <c r="I65" i="43"/>
  <c r="I64" i="43"/>
  <c r="I63" i="43"/>
  <c r="I62" i="43"/>
  <c r="I61" i="43"/>
  <c r="I60" i="43"/>
  <c r="I59" i="43"/>
  <c r="I58" i="43"/>
  <c r="I57" i="43"/>
  <c r="I56" i="43"/>
  <c r="I55" i="43"/>
  <c r="I54" i="43"/>
  <c r="I53" i="43"/>
  <c r="I52" i="43"/>
  <c r="I51" i="43"/>
  <c r="I50" i="43"/>
  <c r="I49" i="43"/>
  <c r="I48" i="43"/>
  <c r="F22" i="28"/>
  <c r="J22" i="28" s="1"/>
  <c r="I47" i="43"/>
  <c r="I46" i="43"/>
  <c r="I45" i="43"/>
  <c r="I44" i="43"/>
  <c r="I43" i="43"/>
  <c r="I42" i="43"/>
  <c r="I41" i="43"/>
  <c r="I40" i="43"/>
  <c r="I39" i="43"/>
  <c r="I38" i="43"/>
  <c r="I37" i="43"/>
  <c r="I36" i="43"/>
  <c r="I35" i="43"/>
  <c r="I34" i="43"/>
  <c r="I33" i="43"/>
  <c r="I32" i="43"/>
  <c r="I31" i="43"/>
  <c r="I30" i="43"/>
  <c r="I29" i="43"/>
  <c r="I28" i="43"/>
  <c r="I27" i="43"/>
  <c r="I26" i="43"/>
  <c r="I25" i="43"/>
  <c r="I24" i="43"/>
  <c r="I22" i="43"/>
  <c r="I21" i="43"/>
  <c r="I20" i="43"/>
  <c r="I19" i="43"/>
  <c r="I18" i="43"/>
  <c r="I17" i="43"/>
  <c r="I16" i="43"/>
  <c r="I15" i="43"/>
  <c r="I14" i="43"/>
  <c r="I13" i="43"/>
  <c r="I12" i="43"/>
  <c r="I11" i="43"/>
  <c r="I10" i="43"/>
  <c r="I9" i="43"/>
  <c r="I8" i="43"/>
  <c r="I7" i="43"/>
  <c r="I6" i="43"/>
  <c r="I5" i="43"/>
  <c r="K4" i="43" l="1"/>
  <c r="F4" i="43"/>
  <c r="E4" i="43"/>
  <c r="E71" i="43"/>
  <c r="F71" i="43"/>
  <c r="K71" i="43"/>
  <c r="F69" i="43"/>
  <c r="E69" i="43"/>
  <c r="U69" i="43" s="1"/>
  <c r="V69" i="43" s="1"/>
  <c r="W69" i="43" s="1"/>
  <c r="K69" i="43"/>
  <c r="E68" i="43"/>
  <c r="F68" i="43"/>
  <c r="K68" i="43"/>
  <c r="F67" i="43"/>
  <c r="K67" i="43"/>
  <c r="E67" i="43"/>
  <c r="U67" i="43" s="1"/>
  <c r="V67" i="43" s="1"/>
  <c r="W67" i="43" s="1"/>
  <c r="E66" i="43"/>
  <c r="F66" i="43"/>
  <c r="K66" i="43"/>
  <c r="E65" i="43"/>
  <c r="F65" i="43"/>
  <c r="K65" i="43"/>
  <c r="F64" i="43"/>
  <c r="K64" i="43"/>
  <c r="E64" i="43"/>
  <c r="U64" i="43" s="1"/>
  <c r="V64" i="43" s="1"/>
  <c r="W64" i="43" s="1"/>
  <c r="E63" i="43"/>
  <c r="F63" i="43"/>
  <c r="K63" i="43"/>
  <c r="F62" i="43"/>
  <c r="E62" i="43"/>
  <c r="K62" i="43"/>
  <c r="E61" i="43"/>
  <c r="F61" i="43"/>
  <c r="K61" i="43"/>
  <c r="E60" i="43"/>
  <c r="F60" i="43"/>
  <c r="K60" i="43"/>
  <c r="E59" i="43"/>
  <c r="F59" i="43"/>
  <c r="K59" i="43"/>
  <c r="E58" i="43"/>
  <c r="F58" i="43"/>
  <c r="K58" i="43"/>
  <c r="E57" i="43"/>
  <c r="F57" i="43"/>
  <c r="K57" i="43"/>
  <c r="F56" i="43"/>
  <c r="K56" i="43"/>
  <c r="E56" i="43"/>
  <c r="U56" i="43" s="1"/>
  <c r="V56" i="43" s="1"/>
  <c r="W56" i="43" s="1"/>
  <c r="E55" i="43"/>
  <c r="F55" i="43"/>
  <c r="K55" i="43"/>
  <c r="F54" i="43"/>
  <c r="E54" i="43"/>
  <c r="K54" i="43"/>
  <c r="F53" i="43"/>
  <c r="E53" i="43"/>
  <c r="K53" i="43"/>
  <c r="E52" i="43"/>
  <c r="F52" i="43"/>
  <c r="K52" i="43"/>
  <c r="E51" i="43"/>
  <c r="F51" i="43"/>
  <c r="K51" i="43"/>
  <c r="E50" i="43"/>
  <c r="F50" i="43"/>
  <c r="K50" i="43"/>
  <c r="E49" i="43"/>
  <c r="F49" i="43"/>
  <c r="K49" i="43"/>
  <c r="E48" i="43"/>
  <c r="F48" i="43"/>
  <c r="K48" i="43"/>
  <c r="E47" i="43"/>
  <c r="F47" i="43"/>
  <c r="K47" i="43"/>
  <c r="E46" i="43"/>
  <c r="F46" i="43"/>
  <c r="K46" i="43"/>
  <c r="E45" i="43"/>
  <c r="F45" i="43"/>
  <c r="K45" i="43"/>
  <c r="E44" i="43"/>
  <c r="F44" i="43"/>
  <c r="K44" i="43"/>
  <c r="E43" i="43"/>
  <c r="K43" i="43"/>
  <c r="F43" i="43"/>
  <c r="E42" i="43"/>
  <c r="U42" i="43" s="1"/>
  <c r="V42" i="43" s="1"/>
  <c r="W42" i="43" s="1"/>
  <c r="F42" i="43"/>
  <c r="K42" i="43"/>
  <c r="E41" i="43"/>
  <c r="F41" i="43"/>
  <c r="K41" i="43"/>
  <c r="E40" i="43"/>
  <c r="F40" i="43"/>
  <c r="K40" i="43"/>
  <c r="E39" i="43"/>
  <c r="F39" i="43"/>
  <c r="K39" i="43"/>
  <c r="E38" i="43"/>
  <c r="F38" i="43"/>
  <c r="K38" i="43"/>
  <c r="E37" i="43"/>
  <c r="F37" i="43"/>
  <c r="K37" i="43"/>
  <c r="E36" i="43"/>
  <c r="F36" i="43"/>
  <c r="K36" i="43"/>
  <c r="E35" i="43"/>
  <c r="F35" i="43"/>
  <c r="K35" i="43"/>
  <c r="E34" i="43"/>
  <c r="F34" i="43"/>
  <c r="K34" i="43"/>
  <c r="K33" i="43"/>
  <c r="F33" i="43"/>
  <c r="E33" i="43"/>
  <c r="E32" i="43"/>
  <c r="F32" i="43"/>
  <c r="K32" i="43"/>
  <c r="E31" i="43"/>
  <c r="F31" i="43"/>
  <c r="K31" i="43"/>
  <c r="E30" i="43"/>
  <c r="F30" i="43"/>
  <c r="K30" i="43"/>
  <c r="E29" i="43"/>
  <c r="F29" i="43"/>
  <c r="K29" i="43"/>
  <c r="E28" i="43"/>
  <c r="F28" i="43"/>
  <c r="K28" i="43"/>
  <c r="E27" i="43"/>
  <c r="F27" i="43"/>
  <c r="K27" i="43"/>
  <c r="E26" i="43"/>
  <c r="U26" i="43" s="1"/>
  <c r="V26" i="43" s="1"/>
  <c r="W26" i="43" s="1"/>
  <c r="F26" i="43"/>
  <c r="K26" i="43"/>
  <c r="E25" i="43"/>
  <c r="F25" i="43"/>
  <c r="K25" i="43"/>
  <c r="E24" i="43"/>
  <c r="F24" i="43"/>
  <c r="K24" i="43"/>
  <c r="E23" i="43"/>
  <c r="F23" i="43"/>
  <c r="K23" i="43"/>
  <c r="E22" i="43"/>
  <c r="F22" i="43"/>
  <c r="K22" i="43"/>
  <c r="E21" i="43"/>
  <c r="F21" i="43"/>
  <c r="K21" i="43"/>
  <c r="E20" i="43"/>
  <c r="F20" i="43"/>
  <c r="K20" i="43"/>
  <c r="E19" i="43"/>
  <c r="F19" i="43"/>
  <c r="K19" i="43"/>
  <c r="E18" i="43"/>
  <c r="F18" i="43"/>
  <c r="K18" i="43"/>
  <c r="E17" i="43"/>
  <c r="F17" i="43"/>
  <c r="K17" i="43"/>
  <c r="E16" i="43"/>
  <c r="F16" i="43"/>
  <c r="K16" i="43"/>
  <c r="E15" i="43"/>
  <c r="F15" i="43"/>
  <c r="K15" i="43"/>
  <c r="E14" i="43"/>
  <c r="F14" i="43"/>
  <c r="K14" i="43"/>
  <c r="E13" i="43"/>
  <c r="U13" i="43" s="1"/>
  <c r="V13" i="43" s="1"/>
  <c r="W13" i="43" s="1"/>
  <c r="F13" i="43"/>
  <c r="K13" i="43"/>
  <c r="E12" i="43"/>
  <c r="F12" i="43"/>
  <c r="K12" i="43"/>
  <c r="E11" i="43"/>
  <c r="F11" i="43"/>
  <c r="K11" i="43"/>
  <c r="E10" i="43"/>
  <c r="F10" i="43"/>
  <c r="K10" i="43"/>
  <c r="E9" i="43"/>
  <c r="F9" i="43"/>
  <c r="K9" i="43"/>
  <c r="E8" i="43"/>
  <c r="F8" i="43"/>
  <c r="K8" i="43"/>
  <c r="E7" i="43"/>
  <c r="F7" i="43"/>
  <c r="K7" i="43"/>
  <c r="E6" i="43"/>
  <c r="F6" i="43"/>
  <c r="K6" i="43"/>
  <c r="E5" i="43"/>
  <c r="F5" i="43"/>
  <c r="K5" i="43"/>
  <c r="U59" i="43" l="1"/>
  <c r="V59" i="43" s="1"/>
  <c r="W59" i="43" s="1"/>
  <c r="U41" i="43"/>
  <c r="V41" i="43" s="1"/>
  <c r="W41" i="43" s="1"/>
  <c r="U28" i="43"/>
  <c r="V28" i="43" s="1"/>
  <c r="W28" i="43" s="1"/>
  <c r="U60" i="43"/>
  <c r="V60" i="43" s="1"/>
  <c r="W60" i="43" s="1"/>
  <c r="U16" i="43"/>
  <c r="V16" i="43" s="1"/>
  <c r="W16" i="43" s="1"/>
  <c r="AB16" i="43" s="1"/>
  <c r="U11" i="43"/>
  <c r="V11" i="43" s="1"/>
  <c r="W11" i="43" s="1"/>
  <c r="X11" i="43" s="1"/>
  <c r="U43" i="43"/>
  <c r="V43" i="43" s="1"/>
  <c r="W43" i="43" s="1"/>
  <c r="U57" i="43"/>
  <c r="V57" i="43" s="1"/>
  <c r="W57" i="43" s="1"/>
  <c r="AB57" i="43" s="1"/>
  <c r="U44" i="43"/>
  <c r="V44" i="43" s="1"/>
  <c r="W44" i="43" s="1"/>
  <c r="U61" i="43"/>
  <c r="V61" i="43" s="1"/>
  <c r="W61" i="43" s="1"/>
  <c r="U58" i="43"/>
  <c r="V58" i="43" s="1"/>
  <c r="W58" i="43" s="1"/>
  <c r="AB58" i="43" s="1"/>
  <c r="U30" i="43"/>
  <c r="V30" i="43" s="1"/>
  <c r="W30" i="43" s="1"/>
  <c r="U29" i="43"/>
  <c r="V29" i="43" s="1"/>
  <c r="W29" i="43" s="1"/>
  <c r="U4" i="43"/>
  <c r="V4" i="43" s="1"/>
  <c r="W4" i="43" s="1"/>
  <c r="X69" i="43"/>
  <c r="AB69" i="43"/>
  <c r="X67" i="43"/>
  <c r="AB67" i="43"/>
  <c r="X64" i="43"/>
  <c r="AB64" i="43"/>
  <c r="X60" i="43"/>
  <c r="X59" i="43"/>
  <c r="AB59" i="43"/>
  <c r="X58" i="43"/>
  <c r="X56" i="43"/>
  <c r="AB56" i="43"/>
  <c r="X44" i="43"/>
  <c r="AB44" i="43"/>
  <c r="X43" i="43"/>
  <c r="X42" i="43"/>
  <c r="X41" i="43"/>
  <c r="AB41" i="43"/>
  <c r="X28" i="43"/>
  <c r="AB28" i="43"/>
  <c r="X26" i="43"/>
  <c r="AB26" i="43"/>
  <c r="X16" i="43"/>
  <c r="X13" i="43"/>
  <c r="AB13" i="43"/>
  <c r="U65" i="43"/>
  <c r="V65" i="43" s="1"/>
  <c r="W65" i="43" s="1"/>
  <c r="U31" i="43"/>
  <c r="V31" i="43" s="1"/>
  <c r="W31" i="43" s="1"/>
  <c r="U27" i="43"/>
  <c r="V27" i="43" s="1"/>
  <c r="W27" i="43" s="1"/>
  <c r="U15" i="43"/>
  <c r="V15" i="43" s="1"/>
  <c r="W15" i="43" s="1"/>
  <c r="U55" i="43"/>
  <c r="V55" i="43" s="1"/>
  <c r="W55" i="43" s="1"/>
  <c r="U54" i="43"/>
  <c r="V54" i="43" s="1"/>
  <c r="W54" i="43" s="1"/>
  <c r="U53" i="43"/>
  <c r="V53" i="43" s="1"/>
  <c r="W53" i="43" s="1"/>
  <c r="U52" i="43"/>
  <c r="V52" i="43" s="1"/>
  <c r="W52" i="43" s="1"/>
  <c r="U51" i="43"/>
  <c r="V51" i="43" s="1"/>
  <c r="W51" i="43" s="1"/>
  <c r="U50" i="43"/>
  <c r="V50" i="43" s="1"/>
  <c r="W50" i="43" s="1"/>
  <c r="U49" i="43"/>
  <c r="V49" i="43" s="1"/>
  <c r="W49" i="43" s="1"/>
  <c r="U48" i="43"/>
  <c r="V48" i="43" s="1"/>
  <c r="W48" i="43" s="1"/>
  <c r="U47" i="43"/>
  <c r="V47" i="43" s="1"/>
  <c r="W47" i="43" s="1"/>
  <c r="U46" i="43"/>
  <c r="V46" i="43" s="1"/>
  <c r="W46" i="43" s="1"/>
  <c r="U45" i="43"/>
  <c r="V45" i="43" s="1"/>
  <c r="W45" i="43" s="1"/>
  <c r="U40" i="43"/>
  <c r="V40" i="43" s="1"/>
  <c r="W40" i="43" s="1"/>
  <c r="U39" i="43"/>
  <c r="V39" i="43" s="1"/>
  <c r="W39" i="43" s="1"/>
  <c r="U38" i="43"/>
  <c r="V38" i="43" s="1"/>
  <c r="W38" i="43" s="1"/>
  <c r="U37" i="43"/>
  <c r="V37" i="43" s="1"/>
  <c r="W37" i="43" s="1"/>
  <c r="U36" i="43"/>
  <c r="V36" i="43" s="1"/>
  <c r="W36" i="43" s="1"/>
  <c r="U35" i="43"/>
  <c r="V35" i="43" s="1"/>
  <c r="W35" i="43" s="1"/>
  <c r="U34" i="43"/>
  <c r="V34" i="43" s="1"/>
  <c r="W34" i="43" s="1"/>
  <c r="U33" i="43"/>
  <c r="V33" i="43" s="1"/>
  <c r="W33" i="43" s="1"/>
  <c r="U32" i="43"/>
  <c r="V32" i="43" s="1"/>
  <c r="W32" i="43" s="1"/>
  <c r="U14" i="43"/>
  <c r="V14" i="43" s="1"/>
  <c r="W14" i="43" s="1"/>
  <c r="U25" i="43"/>
  <c r="V25" i="43" s="1"/>
  <c r="W25" i="43" s="1"/>
  <c r="U24" i="43"/>
  <c r="V24" i="43" s="1"/>
  <c r="W24" i="43" s="1"/>
  <c r="U23" i="43"/>
  <c r="V23" i="43" s="1"/>
  <c r="W23" i="43" s="1"/>
  <c r="U22" i="43"/>
  <c r="V22" i="43" s="1"/>
  <c r="W22" i="43" s="1"/>
  <c r="U21" i="43"/>
  <c r="V21" i="43" s="1"/>
  <c r="W21" i="43" s="1"/>
  <c r="U20" i="43"/>
  <c r="V20" i="43" s="1"/>
  <c r="W20" i="43" s="1"/>
  <c r="U19" i="43"/>
  <c r="V19" i="43" s="1"/>
  <c r="W19" i="43" s="1"/>
  <c r="U18" i="43"/>
  <c r="V18" i="43" s="1"/>
  <c r="W18" i="43" s="1"/>
  <c r="U17" i="43"/>
  <c r="V17" i="43" s="1"/>
  <c r="W17" i="43" s="1"/>
  <c r="U10" i="43"/>
  <c r="V10" i="43" s="1"/>
  <c r="W10" i="43" s="1"/>
  <c r="U9" i="43"/>
  <c r="V9" i="43" s="1"/>
  <c r="W9" i="43" s="1"/>
  <c r="U8" i="43"/>
  <c r="V8" i="43" s="1"/>
  <c r="W8" i="43" s="1"/>
  <c r="U7" i="43"/>
  <c r="V7" i="43" s="1"/>
  <c r="W7" i="43" s="1"/>
  <c r="U6" i="43"/>
  <c r="V6" i="43" s="1"/>
  <c r="W6" i="43" s="1"/>
  <c r="U5" i="43"/>
  <c r="V5" i="43" s="1"/>
  <c r="W5" i="43" s="1"/>
  <c r="U12" i="43"/>
  <c r="V12" i="43" s="1"/>
  <c r="W12" i="43" s="1"/>
  <c r="U71" i="43"/>
  <c r="V71" i="43" s="1"/>
  <c r="W71" i="43" s="1"/>
  <c r="U68" i="43"/>
  <c r="V68" i="43" s="1"/>
  <c r="W68" i="43" s="1"/>
  <c r="U66" i="43"/>
  <c r="V66" i="43" s="1"/>
  <c r="W66" i="43" s="1"/>
  <c r="U63" i="43"/>
  <c r="V63" i="43" s="1"/>
  <c r="W63" i="43" s="1"/>
  <c r="U62" i="43"/>
  <c r="V62" i="43" s="1"/>
  <c r="W62" i="43" s="1"/>
  <c r="AB11" i="43" l="1"/>
  <c r="X57" i="43"/>
  <c r="X61" i="43"/>
  <c r="X30" i="43"/>
  <c r="AB30" i="43"/>
  <c r="X29" i="43"/>
  <c r="AB29" i="43"/>
  <c r="AB4" i="43"/>
  <c r="X4" i="43"/>
  <c r="AB65" i="43"/>
  <c r="X65" i="43"/>
  <c r="AB31" i="43"/>
  <c r="X31" i="43"/>
  <c r="AB27" i="43"/>
  <c r="X27" i="43"/>
  <c r="AB15" i="43"/>
  <c r="X15" i="43"/>
  <c r="X55" i="43"/>
  <c r="AB54" i="43"/>
  <c r="X54" i="43"/>
  <c r="AB53" i="43"/>
  <c r="X53" i="43"/>
  <c r="AB52" i="43"/>
  <c r="X52" i="43"/>
  <c r="AB51" i="43"/>
  <c r="X51" i="43"/>
  <c r="AB50" i="43"/>
  <c r="X50" i="43"/>
  <c r="AB49" i="43"/>
  <c r="X49" i="43"/>
  <c r="X48" i="43"/>
  <c r="X47" i="43"/>
  <c r="AB46" i="43"/>
  <c r="X46" i="43"/>
  <c r="AB45" i="43"/>
  <c r="X45" i="43"/>
  <c r="AB40" i="43"/>
  <c r="X40" i="43"/>
  <c r="AB39" i="43"/>
  <c r="X39" i="43"/>
  <c r="AB38" i="43"/>
  <c r="X38" i="43"/>
  <c r="AB37" i="43"/>
  <c r="X37" i="43"/>
  <c r="AB36" i="43"/>
  <c r="X36" i="43"/>
  <c r="AB35" i="43"/>
  <c r="X35" i="43"/>
  <c r="AB34" i="43"/>
  <c r="X34" i="43"/>
  <c r="AB33" i="43"/>
  <c r="X33" i="43"/>
  <c r="X32" i="43"/>
  <c r="AB32" i="43"/>
  <c r="AB14" i="43"/>
  <c r="X14" i="43"/>
  <c r="AB25" i="43"/>
  <c r="X25" i="43"/>
  <c r="AB24" i="43"/>
  <c r="X24" i="43"/>
  <c r="AB23" i="43"/>
  <c r="X23" i="43"/>
  <c r="AB22" i="43"/>
  <c r="X22" i="43"/>
  <c r="AB21" i="43"/>
  <c r="X21" i="43"/>
  <c r="AB20" i="43"/>
  <c r="X20" i="43"/>
  <c r="AB19" i="43"/>
  <c r="X19" i="43"/>
  <c r="AB18" i="43"/>
  <c r="X18" i="43"/>
  <c r="AB17" i="43"/>
  <c r="X17" i="43"/>
  <c r="AB10" i="43"/>
  <c r="X10" i="43"/>
  <c r="AB9" i="43"/>
  <c r="X9" i="43"/>
  <c r="AB8" i="43"/>
  <c r="X8" i="43"/>
  <c r="AB7" i="43"/>
  <c r="X7" i="43"/>
  <c r="AB6" i="43"/>
  <c r="X6" i="43"/>
  <c r="AB5" i="43"/>
  <c r="X5" i="43"/>
  <c r="AB12" i="43"/>
  <c r="X12" i="43"/>
  <c r="AB71" i="43"/>
  <c r="X71" i="43"/>
  <c r="X68" i="43"/>
  <c r="AB66" i="43"/>
  <c r="X66" i="43"/>
  <c r="AB63" i="43"/>
  <c r="X63" i="43"/>
  <c r="X62" i="43"/>
  <c r="D25" i="30"/>
  <c r="E25" i="30" s="1"/>
  <c r="D18" i="30" l="1"/>
  <c r="E18" i="30" s="1"/>
  <c r="D20" i="30"/>
  <c r="E20" i="30" s="1"/>
  <c r="D19" i="30"/>
  <c r="E19" i="30" s="1"/>
  <c r="D24" i="30"/>
  <c r="E24" i="30" s="1"/>
  <c r="D17" i="30"/>
  <c r="E17" i="30" s="1"/>
  <c r="D16" i="30"/>
  <c r="E16" i="30" s="1"/>
  <c r="D21" i="30"/>
  <c r="E21" i="30" s="1"/>
  <c r="Z55" i="43" l="1"/>
  <c r="AA55" i="43" s="1"/>
  <c r="AB55" i="43" s="1"/>
  <c r="Z47" i="43"/>
  <c r="AA47" i="43" s="1"/>
  <c r="AB47" i="43" s="1"/>
  <c r="Z60" i="43"/>
  <c r="AA60" i="43" s="1"/>
  <c r="AB60" i="43" s="1"/>
  <c r="Z62" i="43"/>
  <c r="AA62" i="43" s="1"/>
  <c r="AB62" i="43" s="1"/>
  <c r="Z61" i="43"/>
  <c r="AA61" i="43" s="1"/>
  <c r="AB61" i="43" s="1"/>
  <c r="Z52" i="43"/>
  <c r="Z48" i="43"/>
  <c r="AA48" i="43" s="1"/>
  <c r="AB48" i="43" s="1"/>
  <c r="Z42" i="43"/>
  <c r="AA42" i="43" s="1"/>
  <c r="Z43" i="43"/>
  <c r="AA43" i="43" s="1"/>
  <c r="AB43" i="43" s="1"/>
  <c r="Z68" i="43"/>
  <c r="AA68" i="43" s="1"/>
  <c r="AB68" i="43" s="1"/>
  <c r="AB42" i="43" l="1"/>
  <c r="AB72" i="43" s="1"/>
  <c r="AA72" i="43"/>
  <c r="I63" i="28"/>
  <c r="A24" i="41"/>
  <c r="F19" i="41"/>
  <c r="F18" i="41"/>
  <c r="F17" i="41"/>
  <c r="F16" i="41"/>
  <c r="E15" i="41"/>
  <c r="F15" i="41" s="1"/>
  <c r="F14" i="41"/>
  <c r="F13" i="41"/>
  <c r="F12" i="41"/>
  <c r="F10" i="41"/>
  <c r="E10" i="41"/>
  <c r="E11" i="41" s="1"/>
  <c r="F11" i="41" s="1"/>
  <c r="AA73" i="43" l="1"/>
  <c r="F21" i="41"/>
  <c r="G21" i="41" s="1"/>
  <c r="I18" i="33" l="1"/>
  <c r="J18" i="33" l="1"/>
  <c r="H13" i="33" l="1"/>
  <c r="I24" i="33" l="1"/>
  <c r="I34" i="33"/>
  <c r="I23" i="33"/>
  <c r="I13" i="33"/>
  <c r="N7" i="33"/>
  <c r="I15" i="33" l="1"/>
  <c r="J16" i="33" s="1"/>
  <c r="H21" i="33" l="1"/>
  <c r="I21" i="33" s="1"/>
  <c r="H22" i="33"/>
  <c r="I22" i="33" s="1"/>
  <c r="H20" i="33"/>
  <c r="I20" i="33" s="1"/>
  <c r="I26" i="33" l="1"/>
  <c r="J26" i="33" l="1"/>
  <c r="J25" i="33" s="1"/>
  <c r="J12" i="33"/>
  <c r="I28" i="33"/>
  <c r="F44" i="28" l="1"/>
  <c r="F30" i="28" l="1"/>
  <c r="F15" i="28"/>
  <c r="J15" i="28" s="1"/>
  <c r="F28" i="28"/>
  <c r="J28" i="28" s="1"/>
  <c r="F23" i="28"/>
  <c r="J23" i="28" s="1"/>
  <c r="F24" i="28"/>
  <c r="J24" i="28" s="1"/>
  <c r="F34" i="28" l="1"/>
  <c r="F36" i="28" l="1"/>
  <c r="F48" i="28" s="1"/>
  <c r="AI28" i="7"/>
  <c r="AT22" i="7"/>
  <c r="AS22" i="7"/>
  <c r="AR22" i="7"/>
  <c r="AQ22" i="7"/>
  <c r="AP22" i="7"/>
  <c r="AO22" i="7"/>
  <c r="AN22" i="7"/>
  <c r="AJ22" i="7"/>
  <c r="AM21" i="7"/>
  <c r="AL21" i="7"/>
  <c r="AM20" i="7"/>
  <c r="AL20" i="7"/>
  <c r="AM19" i="7"/>
  <c r="AL19" i="7"/>
  <c r="AK19" i="7"/>
  <c r="AK22" i="7" s="1"/>
  <c r="AI19" i="7"/>
  <c r="AI22" i="7" s="1"/>
  <c r="AM18" i="7"/>
  <c r="AL18" i="7"/>
  <c r="AK18" i="7"/>
  <c r="AI18" i="7"/>
  <c r="AM17" i="7"/>
  <c r="AL17" i="7"/>
  <c r="AM16" i="7"/>
  <c r="AL16" i="7"/>
  <c r="AK16" i="7"/>
  <c r="AI16" i="7"/>
  <c r="AM15" i="7"/>
  <c r="AL15" i="7"/>
  <c r="AM22" i="7" l="1"/>
  <c r="AL22" i="7"/>
  <c r="F47" i="28"/>
  <c r="F49" i="28" s="1"/>
  <c r="F50" i="28" s="1"/>
  <c r="F52" i="28" s="1"/>
  <c r="F53" i="28" l="1"/>
  <c r="F54" i="28"/>
  <c r="F55" i="28"/>
  <c r="F56" i="28"/>
  <c r="G56" i="28"/>
  <c r="F57" i="28"/>
  <c r="F58" i="28"/>
  <c r="F59" i="28"/>
  <c r="F60" i="28"/>
  <c r="F61" i="28"/>
  <c r="F62" i="28"/>
  <c r="K62" i="28"/>
  <c r="H65" i="28"/>
  <c r="F48" i="47"/>
  <c r="F49" i="47"/>
  <c r="F50" i="47"/>
  <c r="F51" i="47"/>
  <c r="F52" i="47"/>
  <c r="F53" i="47"/>
  <c r="F54" i="47"/>
  <c r="F55" i="47"/>
  <c r="F56" i="47"/>
  <c r="G56" i="47"/>
  <c r="F57" i="47"/>
  <c r="K62" i="47"/>
  <c r="H65" i="4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<sst xmlns="http://schemas.openxmlformats.org/spreadsheetml/2006/main" count="639" uniqueCount="392">
  <si>
    <t>INSTITUTO NACIONAL DE VÍAS</t>
  </si>
  <si>
    <t>DIRECCIÓN OPERATIVA</t>
  </si>
  <si>
    <t>SUBDIRECCION DE LA RED NACIONAL DE CARRETERAS</t>
  </si>
  <si>
    <t xml:space="preserve">CONCURSO DE MÉRITOS No. </t>
  </si>
  <si>
    <t>CMA-DO-SRN-005-2021</t>
  </si>
  <si>
    <t>INTERVENTORIA PARA LA CONSTRUCCION PUENTE PEATONAL MUNICIPIO DE CHIPAQUE DE LA VIA BOGOTA VILLAVICENCIO RUTA 4006</t>
  </si>
  <si>
    <t>CRONOGRAMA Y PLAN DE CARGAS</t>
  </si>
  <si>
    <t>ACTIVIDADES</t>
  </si>
  <si>
    <t>MES</t>
  </si>
  <si>
    <t>RESPONSABLE</t>
  </si>
  <si>
    <t xml:space="preserve">UTILIZACION MES-HOMBRE </t>
  </si>
  <si>
    <t xml:space="preserve"> </t>
  </si>
  <si>
    <t>Director Interventoría</t>
  </si>
  <si>
    <t>Ingeniero Residente de Interventoria</t>
  </si>
  <si>
    <t>Especialista en vias</t>
  </si>
  <si>
    <t>Ingeniero electrico</t>
  </si>
  <si>
    <t>Especialista ambiental</t>
  </si>
  <si>
    <t>Cordinador SG-SST</t>
  </si>
  <si>
    <t>Contador</t>
  </si>
  <si>
    <t xml:space="preserve">Abogado </t>
  </si>
  <si>
    <t xml:space="preserve">Topógrafo </t>
  </si>
  <si>
    <t xml:space="preserve">Secretaria </t>
  </si>
  <si>
    <t>Conductor</t>
  </si>
  <si>
    <t xml:space="preserve">Cadenero </t>
  </si>
  <si>
    <t>2. ETAPA DE CONSTRUCCIÓN:</t>
  </si>
  <si>
    <r>
      <rPr>
        <b/>
        <sz val="10"/>
        <rFont val="Arial Narrow"/>
        <family val="2"/>
      </rPr>
      <t xml:space="preserve">2.1.  </t>
    </r>
    <r>
      <rPr>
        <sz val="10"/>
        <rFont val="Arial Narrow"/>
        <family val="2"/>
      </rPr>
      <t>CONTROL TECNICO, FINANCIERO, ADMINISTRATIVO , LEGAL Y AMBIENTAL, PREDIAL Y SOCIAL.</t>
    </r>
  </si>
  <si>
    <t>Director Interventoría, Ingeniero Residente de Interventoria, Especialista en estructuras, ingeniero electrico, Especialista en Estructuras, Especialista Ambiental,ingeniero forestal, Profesional de Aseguramiento o Gestión de la Calidad, Topógrafo, Abogado, contador, Secretaria, Cadenero, Conductor.</t>
  </si>
  <si>
    <t>2.2.  INFORMES SEMANALES DE SEGUIMIENTO.</t>
  </si>
  <si>
    <t>Director Interventoría, Ingeniero Residente de Interventoria.</t>
  </si>
  <si>
    <t>2.3.  INFORMES MENSUALES</t>
  </si>
  <si>
    <t>Director Interventoría, Ingeniero Residente de Interventoria, Especialista en estructuras, ingeniero electrico, Especialista en Estructuras, Especialista Ambiental,ingeniero forestal, Profesional de Aseguramiento o Gestión de la Calidad, Topógrafo, Abogado, contador, Secretaria.</t>
  </si>
  <si>
    <r>
      <rPr>
        <b/>
        <sz val="10"/>
        <rFont val="Arial Narrow"/>
        <family val="2"/>
      </rPr>
      <t xml:space="preserve">2.4. INFORMES EJECUTIVOS. </t>
    </r>
    <r>
      <rPr>
        <sz val="10"/>
        <rFont val="Arial Narrow"/>
        <family val="2"/>
      </rPr>
      <t>(Semanal y mensualmente, ya sea en Físico, vía Web o ambas).</t>
    </r>
  </si>
  <si>
    <t>2.5. INFORME TRIMESTRAL DANE: INDICADOR DE AVANCE DE OBRAS CIVILES "IAFOC"</t>
  </si>
  <si>
    <t>2.6. RECIBO FINAL DE OBRA E INTERVENTORIA</t>
  </si>
  <si>
    <t>2.7. INFORME FINAL Y ENTREGA DOCUMENTOS PARA LIQUIDACION</t>
  </si>
  <si>
    <t>DEDICACIÓN TOTAL PRESUPUESTO</t>
  </si>
  <si>
    <t>Proponente</t>
  </si>
  <si>
    <t>Código</t>
  </si>
  <si>
    <t>CANT.</t>
  </si>
  <si>
    <t>CARGO / OFICIO</t>
  </si>
  <si>
    <t>PRIMA</t>
  </si>
  <si>
    <t>PARTICIPACIÓN</t>
  </si>
  <si>
    <t>VALOR</t>
  </si>
  <si>
    <t>REGIONAL</t>
  </si>
  <si>
    <t>PARCIAL ($)</t>
  </si>
  <si>
    <t>(1)</t>
  </si>
  <si>
    <t>(2)</t>
  </si>
  <si>
    <t>(3)</t>
  </si>
  <si>
    <t>(4)</t>
  </si>
  <si>
    <t>CONCEPTO</t>
  </si>
  <si>
    <t>UNIDAD</t>
  </si>
  <si>
    <t>($)</t>
  </si>
  <si>
    <t>(8)</t>
  </si>
  <si>
    <t>(9)</t>
  </si>
  <si>
    <t>OTROS COSTOS DIRECTOS</t>
  </si>
  <si>
    <t>Mes</t>
  </si>
  <si>
    <t>NOTAS:</t>
  </si>
  <si>
    <t>FIRMAS:</t>
  </si>
  <si>
    <t>ÍTEM</t>
  </si>
  <si>
    <t>DESCRIPCIÓN</t>
  </si>
  <si>
    <t>VALOR  BASICO UNITARIO OFICIAL
(sin IVA)</t>
  </si>
  <si>
    <t>OBJETO:</t>
  </si>
  <si>
    <t>PERSONAL</t>
  </si>
  <si>
    <t>FACTOR SALARIAL</t>
  </si>
  <si>
    <t>SALARIO MENSUAL</t>
  </si>
  <si>
    <t>SALARIO DIARIO</t>
  </si>
  <si>
    <t>SALARIO     BRUTO</t>
  </si>
  <si>
    <t xml:space="preserve">TRANSPORTE ANUAL HORA EFECTIVA  </t>
  </si>
  <si>
    <t>CESANTIAS       C.S.T. Art. 249</t>
  </si>
  <si>
    <t>INTERES SOBRE CESANTIAS       Ley 52 de 1975</t>
  </si>
  <si>
    <t xml:space="preserve">PRIMAS DE SERVICIOS        Art. 306 C.S.T   </t>
  </si>
  <si>
    <t>VACACIONES  Art.186 C.S.T</t>
  </si>
  <si>
    <t xml:space="preserve">PENSION            Ley 797 de 2003 </t>
  </si>
  <si>
    <t>SALUD                 Ley 1122 del 2007 Art. 10</t>
  </si>
  <si>
    <t xml:space="preserve">RIESGOS LABORALES Dec. 1772 de 1994 Art 13 </t>
  </si>
  <si>
    <t xml:space="preserve">SENA                    Ley 89 de 1988 </t>
  </si>
  <si>
    <t xml:space="preserve">ICBF                       Ley 21 de 1982 </t>
  </si>
  <si>
    <t xml:space="preserve">CAJA DE COMP. FAM.                 DEC. 562 DE 1990
(Marzo 8) </t>
  </si>
  <si>
    <t xml:space="preserve">DOTACION       </t>
  </si>
  <si>
    <t xml:space="preserve">IMPLEMENTO DE SEGURIDAD    </t>
  </si>
  <si>
    <t xml:space="preserve">SALARIO INTEGRAL </t>
  </si>
  <si>
    <t>% FACTOR PRESTACIONAL</t>
  </si>
  <si>
    <t>% FACTOR PRESTACIONAL REDONDEADA</t>
  </si>
  <si>
    <t>SALARIO INTEGRAL CORREGIDO</t>
  </si>
  <si>
    <t>#        PERSONAL</t>
  </si>
  <si>
    <t>%          DEDICACION</t>
  </si>
  <si>
    <t>INCIDENCIA</t>
  </si>
  <si>
    <t>PONDERACION</t>
  </si>
  <si>
    <t>TIPO DE LABOR</t>
  </si>
  <si>
    <t>SMMLV</t>
  </si>
  <si>
    <t>L x A</t>
  </si>
  <si>
    <t>M/30</t>
  </si>
  <si>
    <t>M x 12 MESES</t>
  </si>
  <si>
    <t>F</t>
  </si>
  <si>
    <t>L x A + B</t>
  </si>
  <si>
    <t>Q x 12% = 12% cesantias</t>
  </si>
  <si>
    <t>M + B</t>
  </si>
  <si>
    <t>M/2 = 15 DIAS DE SALARIO</t>
  </si>
  <si>
    <t>L x D x 12% =12% SALARIO</t>
  </si>
  <si>
    <t>L x D x 8.5%= 8.5% SALARIO</t>
  </si>
  <si>
    <t>L x D x 6.96% = 6.96% SALARIO</t>
  </si>
  <si>
    <t>L x D x 2% = 2% SALARIO</t>
  </si>
  <si>
    <t>SALARIO MINIMO/40/ 30DIAS</t>
  </si>
  <si>
    <t>L x D x 3% =3% SALARIO</t>
  </si>
  <si>
    <t>L x D x 4% = 4% SALARIO</t>
  </si>
  <si>
    <t>H</t>
  </si>
  <si>
    <t>I</t>
  </si>
  <si>
    <t>= ∑ (O HASTA AB)</t>
  </si>
  <si>
    <t>AC/O -1</t>
  </si>
  <si>
    <t>CANTIDAD</t>
  </si>
  <si>
    <t>DEDICACION</t>
  </si>
  <si>
    <t>CANT. x DEDIC.</t>
  </si>
  <si>
    <t>INCIDENCIA X % FACTOR PRESTACIONAL</t>
  </si>
  <si>
    <t>MEDIA PONDERADA</t>
  </si>
  <si>
    <r>
      <rPr>
        <b/>
        <sz val="8"/>
        <color theme="1"/>
        <rFont val="Calibri"/>
        <family val="2"/>
        <scheme val="minor"/>
      </rPr>
      <t xml:space="preserve">TOTAL </t>
    </r>
    <r>
      <rPr>
        <b/>
        <sz val="8"/>
        <color theme="1"/>
        <rFont val="Calibri"/>
        <family val="2"/>
      </rPr>
      <t>∑</t>
    </r>
  </si>
  <si>
    <t>∑ PONDERACION / ∑ INCIDENCIA</t>
  </si>
  <si>
    <t>Elaboró:</t>
  </si>
  <si>
    <t>ALCALDIA DE MONTERIA</t>
  </si>
  <si>
    <t>SECRETARÍA DE INFRAESTRUCTURA</t>
  </si>
  <si>
    <t>CALCULO DEL FACTOR MULTIPLICADOR</t>
  </si>
  <si>
    <t>No.</t>
  </si>
  <si>
    <t>VALOR (%)</t>
  </si>
  <si>
    <t>SUELDO ANUAL BÁSICO</t>
  </si>
  <si>
    <t>PRESTACIONES SOCIALES (Expresado como % de 1)</t>
  </si>
  <si>
    <t>Factor Prestacional</t>
  </si>
  <si>
    <t>SUBTOTAL 2:</t>
  </si>
  <si>
    <t>COSTOS INDIRECTOS</t>
  </si>
  <si>
    <t>GASTOS LEGALES Y DE ADMINISTRACIÓN (Expresados como porcentaje de 1)</t>
  </si>
  <si>
    <t>Gastos directos no reembolsables</t>
  </si>
  <si>
    <t>Utiles y papelería</t>
  </si>
  <si>
    <t>Vigilancia y aseo</t>
  </si>
  <si>
    <t>Polizas</t>
  </si>
  <si>
    <t>OTROS GASTOS NO REEMBOLSABLES</t>
  </si>
  <si>
    <t>Relaciones Publicas y Gastos de Representación</t>
  </si>
  <si>
    <t>SUBTOTAL 3:</t>
  </si>
  <si>
    <t>HONORARIOS (Epresados como porcentaje de 1)</t>
  </si>
  <si>
    <t>Varía entre el 5 y 10% del Salario</t>
  </si>
  <si>
    <t>SUBTOTAL 4:</t>
  </si>
  <si>
    <t>FACTOR MULTIPLICADOR (1+2+3+4)</t>
  </si>
  <si>
    <t>FORMULARIO 1</t>
  </si>
  <si>
    <t/>
  </si>
  <si>
    <t>VALOR DE LA PROPUESTA</t>
  </si>
  <si>
    <t>PLAZO TOTAL</t>
  </si>
  <si>
    <t>SUELDO Y/O</t>
  </si>
  <si>
    <t>JORNAL MENSUAL</t>
  </si>
  <si>
    <t>TOTAL (mes)</t>
  </si>
  <si>
    <t>Contratista S.I.M.</t>
  </si>
  <si>
    <t>Profesional SST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</si>
  <si>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</si>
  <si>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</si>
  <si>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</si>
  <si>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</si>
  <si>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</si>
  <si>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</si>
  <si>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</si>
  <si>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</si>
  <si>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</si>
  <si>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</si>
  <si>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</si>
  <si>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</si>
  <si>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</si>
  <si>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</si>
  <si>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</si>
  <si>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</si>
  <si>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</si>
  <si>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</si>
  <si>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</si>
  <si>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</si>
  <si>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</si>
  <si>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</si>
  <si>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</si>
  <si>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</si>
  <si>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</si>
  <si>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SENA  FIC                  Res 1449 de 2012</t>
  </si>
  <si>
    <t>Ayudante</t>
  </si>
  <si>
    <t>EPP</t>
  </si>
  <si>
    <t>Cadeneros</t>
  </si>
  <si>
    <t>Mensajero</t>
  </si>
  <si>
    <t>Paletero</t>
  </si>
  <si>
    <t>Personal De Servicios De Vigilancia</t>
  </si>
  <si>
    <t>Jardinero</t>
  </si>
  <si>
    <t>Oficial Y Operario De Cortadora</t>
  </si>
  <si>
    <t>Auxiliar En Redes</t>
  </si>
  <si>
    <t>Almacenista</t>
  </si>
  <si>
    <t>Auxiliar Contable</t>
  </si>
  <si>
    <t>Auxiliar De Laboratorio</t>
  </si>
  <si>
    <t>Secretaria De Oficina Principal</t>
  </si>
  <si>
    <t>Secretaria En Obra</t>
  </si>
  <si>
    <t>Encuestadores</t>
  </si>
  <si>
    <t xml:space="preserve">Paileros Navales </t>
  </si>
  <si>
    <t>Oficial Electricista</t>
  </si>
  <si>
    <t>Cerrajero</t>
  </si>
  <si>
    <t>Operador De Motosierra</t>
  </si>
  <si>
    <t>Pintor</t>
  </si>
  <si>
    <t>Plomero</t>
  </si>
  <si>
    <t>Soldador</t>
  </si>
  <si>
    <t xml:space="preserve">Inspector De Obras </t>
  </si>
  <si>
    <t>Inspector De Interventoría</t>
  </si>
  <si>
    <t>Soldador Raso</t>
  </si>
  <si>
    <t>Supervisor De Encuestadores</t>
  </si>
  <si>
    <t>Tecnico Electricista</t>
  </si>
  <si>
    <t>Carpintero</t>
  </si>
  <si>
    <t>Soldadores Primera Clase</t>
  </si>
  <si>
    <t>Coordinador De Encuestas</t>
  </si>
  <si>
    <t>Topografo</t>
  </si>
  <si>
    <t>Maestro General</t>
  </si>
  <si>
    <t>Operador Maquina</t>
  </si>
  <si>
    <t>Supervisor Electrico</t>
  </si>
  <si>
    <t>Abogado</t>
  </si>
  <si>
    <t>Ingeniero Ambiental</t>
  </si>
  <si>
    <t>Geógrafo</t>
  </si>
  <si>
    <t>Ingeniero Electricista</t>
  </si>
  <si>
    <t>Ingeniero Forestal</t>
  </si>
  <si>
    <t>Ingeniero Hidraulico</t>
  </si>
  <si>
    <t>Ingeniero Mecánico</t>
  </si>
  <si>
    <t>Ingeniero O Arquitecto De Costos</t>
  </si>
  <si>
    <t>Profesional En recursos Hidricos</t>
  </si>
  <si>
    <t>Residente De Obra</t>
  </si>
  <si>
    <t>Residente De Obra Electrico</t>
  </si>
  <si>
    <t>Trabajador(a) Social</t>
  </si>
  <si>
    <t>Soldadores Segunda Clase</t>
  </si>
  <si>
    <t>Soldador Exotermica</t>
  </si>
  <si>
    <t>Ingeniero civil con estudios de postgrado en el Area de Estructuras</t>
  </si>
  <si>
    <t>Ingeniero civil con estudios de postgrado en el Area de Geotecnia</t>
  </si>
  <si>
    <t>Ingeniero civil con estudios de postgrado en el Area de Hidraulica</t>
  </si>
  <si>
    <t>Ingeniero civil con estudios de postgrado en el Area de Gestión de Riesgos de Desastre</t>
  </si>
  <si>
    <t>Ingeniero civil con estudios de postgrado en el Area de Recursos Hídricos</t>
  </si>
  <si>
    <t>Director De Obra</t>
  </si>
  <si>
    <t>Director De Consultoría</t>
  </si>
  <si>
    <t>Edición de informes</t>
  </si>
  <si>
    <t>Director de Interventoria</t>
  </si>
  <si>
    <t>Ingeniero Civil con Estudios de Posgrado en el Area de Estructuras</t>
  </si>
  <si>
    <t>Ingeniero civil con Estudios de Postgrado en el Area de Hidraulica</t>
  </si>
  <si>
    <t>Ingeniero civil con estudios de Postgrado en el Area de Geotecnia</t>
  </si>
  <si>
    <t>Secretaria</t>
  </si>
  <si>
    <t xml:space="preserve">Topografo </t>
  </si>
  <si>
    <t>UND</t>
  </si>
  <si>
    <t>ENSAYO CONCRETO A COMPRESION</t>
  </si>
  <si>
    <t xml:space="preserve">ENSAYOS DE PROCTOR MODIFICADO (INCLUYE GRANULOMETRIA Y LIMITES) </t>
  </si>
  <si>
    <t>CONTENIDO DE SALES SOLUBLES</t>
  </si>
  <si>
    <t>DISEÑO DE MEZCLA DE CONCRETO</t>
  </si>
  <si>
    <t>ENSAYO CONCRETO A LA FLEXIÓN</t>
  </si>
  <si>
    <t xml:space="preserve">Formulario 1 - Propuesta económica  -  Licitación de obra pública de infraestructura social </t>
  </si>
  <si>
    <t>CCE-EICP-FM-116</t>
  </si>
  <si>
    <t>Versión : 1</t>
  </si>
  <si>
    <t>Construcción de la unidad deportiva del suroriente en el municipio de Montería - etapa 1 (manzana halterofilia)</t>
  </si>
  <si>
    <t>PROPUESTA ECONOMICA</t>
  </si>
  <si>
    <t>Construcción de la unidad deportiva del suroriente en el municipio de Montería - etapa 2 (manzana central)</t>
  </si>
  <si>
    <t>SECRETARIA DE INFRAESTRUCTURA</t>
  </si>
  <si>
    <t>ITEM</t>
  </si>
  <si>
    <t>ESPECIFICACIÓN</t>
  </si>
  <si>
    <t>VR UNITARIO</t>
  </si>
  <si>
    <t>VR TOTAL</t>
  </si>
  <si>
    <t>1,0</t>
  </si>
  <si>
    <t>1,01</t>
  </si>
  <si>
    <t>Subtotal</t>
  </si>
  <si>
    <t>SUB TOTAL OBRAS</t>
  </si>
  <si>
    <t>PGIO</t>
  </si>
  <si>
    <t>TRAMITES Y LEGALIZACIONES</t>
  </si>
  <si>
    <t>CERTIFICACIÓN RETIE DE DISTRIBUCIÓN, TRANSFORMACIÓN Y USO FINAL</t>
  </si>
  <si>
    <t>CERTIFICACIÓN RETILAP</t>
  </si>
  <si>
    <t>LEGALIZACIÓN Y PLANOS ANTE AFINIA</t>
  </si>
  <si>
    <t xml:space="preserve">LICENCIA DE CONSTRUCCIÓN </t>
  </si>
  <si>
    <t>TRAMITES ANTE LA AUTORIDAD AMBIENTAL</t>
  </si>
  <si>
    <t>VALOR TOTAL OBRA CIVIL</t>
  </si>
  <si>
    <r>
      <rPr>
        <b/>
        <sz val="14"/>
        <color theme="1"/>
        <rFont val="Arial"/>
        <family val="2"/>
      </rPr>
      <t>NOTA 1:</t>
    </r>
    <r>
      <rPr>
        <sz val="14"/>
        <color theme="1"/>
        <rFont val="Arial"/>
        <family val="2"/>
      </rPr>
      <t xml:space="preserve"> Los valores globales de trámites y legalizaciones son estimaciones y se utilizarán únicamente en caso de ser necesarios, de acuerdo a los resultados de la consultoría. Estos valores pueden no ser utilizados o pueden requerir un ajuste dependiendo de las necesidades específicas del proyecto.</t>
    </r>
  </si>
  <si>
    <t>PORCENTAJE</t>
  </si>
  <si>
    <r>
      <rPr>
        <b/>
        <sz val="14"/>
        <color theme="1"/>
        <rFont val="Arial"/>
        <family val="2"/>
      </rPr>
      <t xml:space="preserve">NOTA 2:  </t>
    </r>
    <r>
      <rPr>
        <sz val="14"/>
        <color theme="1"/>
        <rFont val="Arial"/>
        <family val="2"/>
      </rPr>
      <t xml:space="preserve">Los valores de los ítems son de referencia para el casco urbano. En caso de existir frentes rurales, es necesario incluir el transporte a cada sitio, si se requiere.
</t>
    </r>
  </si>
  <si>
    <t>ADMINISTRACIÓN</t>
  </si>
  <si>
    <t>A=</t>
  </si>
  <si>
    <r>
      <rPr>
        <b/>
        <sz val="14"/>
        <color theme="1"/>
        <rFont val="Arial"/>
        <family val="2"/>
      </rPr>
      <t xml:space="preserve">NOTA 3:  </t>
    </r>
    <r>
      <rPr>
        <sz val="14"/>
        <color theme="1"/>
        <rFont val="Arial"/>
        <family val="2"/>
      </rPr>
      <t xml:space="preserve">Se debe tener en cuenta que el PRECIO UNITARIO incluye el valor de A.I.U. </t>
    </r>
  </si>
  <si>
    <t xml:space="preserve">IMPREVISTO
</t>
  </si>
  <si>
    <t>I=</t>
  </si>
  <si>
    <r>
      <rPr>
        <b/>
        <sz val="14"/>
        <color theme="1"/>
        <rFont val="Arial"/>
        <family val="2"/>
      </rPr>
      <t>NOTA 4:</t>
    </r>
    <r>
      <rPr>
        <sz val="14"/>
        <color theme="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</si>
  <si>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 xml:space="preserve">UTILIDAD
</t>
  </si>
  <si>
    <t>U=</t>
  </si>
  <si>
    <r>
      <rPr>
        <b/>
        <sz val="14"/>
        <color theme="1"/>
        <rFont val="Arial"/>
        <family val="2"/>
      </rPr>
      <t xml:space="preserve">NOTA 5: </t>
    </r>
    <r>
      <rPr>
        <sz val="14"/>
        <color theme="1"/>
        <rFont val="Arial"/>
        <family val="2"/>
      </rPr>
      <t xml:space="preserve">El A.I.U y su discriminación deben estar en porcentaje (%). </t>
    </r>
  </si>
  <si>
    <t>TOTAL A.I.U</t>
  </si>
  <si>
    <t>A.I.U.=</t>
  </si>
  <si>
    <r>
      <rPr>
        <b/>
        <sz val="14"/>
        <color theme="1"/>
        <rFont val="Arial"/>
        <family val="2"/>
      </rPr>
      <t xml:space="preserve">NOTA 6: </t>
    </r>
    <r>
      <rPr>
        <sz val="14"/>
        <color theme="1"/>
        <rFont val="Arial"/>
        <family val="2"/>
      </rPr>
      <t xml:space="preserve">El PGIO cuenta con un presupuesto estimado; las cantidades serán el resultado según las necesidades específicas del proyecto (ver Presupuesto).
</t>
    </r>
  </si>
  <si>
    <t>ENSAYO CLASIFICACIÓN (LIMITES Y GRANULOMETRIA)</t>
  </si>
  <si>
    <t>ENSAYO DE CBR DE LABORATORIO</t>
  </si>
  <si>
    <t>ENSAYO DE CBR DE CAMPO</t>
  </si>
  <si>
    <t>DENSIDADES EN CAMPO CONO Y ARENA</t>
  </si>
  <si>
    <t>SUMINISTRO DE DOTACION DEPORTIVA PARA ENTRENAMIENTO DE BMX</t>
  </si>
  <si>
    <t>OBRA FISICA</t>
  </si>
  <si>
    <t>VALOR TOTAL ESTUDIO,  DISEÑO Y CONSTRUCCION DE UNA PISTA UNA  DE BMX EN EL MUNICIPIO DE MONTERIA - FASE II CONSTRUCION</t>
  </si>
  <si>
    <t>1. Los sueldos y/o jornal mensual  y otros costos pueden oscilar entre el 80% y 120% del valor oficial de cada item, sin superar el valor total del presupuesto oficial</t>
  </si>
  <si>
    <t>2.  En lo relacionado con los impuestos, tasas y contribuciones estos no podrán ser ofrecidos por debajo de lo establecido en la norma vigente</t>
  </si>
  <si>
    <t>3. Los porcentajes de dedicación del personal y el valor del Factor Multiplicador son inmodificable</t>
  </si>
  <si>
    <t>4.  En el factor multiplicador podra modificarse en los apartados de prestaciones sociales  y gastos directos no reembolsables, sin incurrir en sobre costos. So pena descuentos contractuales, sin superar el valor total del presupuesto oficial.</t>
  </si>
  <si>
    <t>5. Para el caso del reembolso de los costos de alquiler de equipos, ensayos, otros costos y costos globales, es responsabilidad de la Interventoría el gasto racional de estos recursos, de acuerdo con las necesidades del proyecto dentro del plazo contractual y se reembolsarán según su costo real, contra la presentación de facturas y soportes respectivos</t>
  </si>
  <si>
    <t>6. La propuesta del oferente seleccionado deberá adaptarse a la naturaleza jurídica y al régimen tributario de las empresas involucradas</t>
  </si>
  <si>
    <t>Revisó:</t>
  </si>
  <si>
    <t>Valentina Tamara</t>
  </si>
  <si>
    <t>Luis Fernando Mendoza</t>
  </si>
  <si>
    <t>Contratista SIM</t>
  </si>
  <si>
    <t>Aprobó:</t>
  </si>
  <si>
    <t>VoBo:</t>
  </si>
  <si>
    <t>Ingrid sofia morales avila</t>
  </si>
  <si>
    <t>IRIS SPATH CAMAÑO</t>
  </si>
  <si>
    <t>Gerente de Proyectos</t>
  </si>
  <si>
    <t>Secretaria De Infraestructura Municipal</t>
  </si>
  <si>
    <t>Residente de Interventoria</t>
  </si>
  <si>
    <t>ENSAYO NO  DESTRUCTIVO DE TINTAS PENETRANTES  A UNIONES SOLDADAS DE PERFILERIA ESTRUCTURAL METALICA</t>
  </si>
  <si>
    <t>Elaboró</t>
  </si>
  <si>
    <t>GLB</t>
  </si>
  <si>
    <t>ESTUDIOS,  DISEÑOS Y CONSTRUCCION DE UNA PISTA UNA  DE BMX EN EL MUNICIPIO DE MONTERIA - FASE II CONSTRUCION</t>
  </si>
  <si>
    <t>SUBTOTAL 1:  (E + F)= G</t>
  </si>
  <si>
    <r>
      <t xml:space="preserve">(3) IVA = 19% * (E) = </t>
    </r>
    <r>
      <rPr>
        <b/>
        <sz val="11"/>
        <color indexed="12"/>
        <rFont val="Arial"/>
        <family val="2"/>
      </rPr>
      <t>(H)</t>
    </r>
  </si>
  <si>
    <t>SUBTOTAL 2:  (G + H)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</si>
  <si>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</si>
  <si>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</si>
  <si>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</si>
  <si>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</si>
  <si>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</si>
  <si>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</si>
  <si>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</si>
  <si>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</si>
  <si>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</si>
  <si>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VIÁTICOS</t>
  </si>
  <si>
    <t>COSTOS DE ALQUILER DE EQUIPOS Y OFICINA</t>
  </si>
  <si>
    <t>OTROS COSTOS</t>
  </si>
  <si>
    <r>
      <t xml:space="preserve">SUBTOTAL OTROS COSTOS DIRECTOS = SUMATORIA DE (13) = </t>
    </r>
    <r>
      <rPr>
        <b/>
        <sz val="11"/>
        <color indexed="12"/>
        <rFont val="Arial"/>
        <family val="2"/>
      </rPr>
      <t>(B)</t>
    </r>
  </si>
  <si>
    <r>
      <t xml:space="preserve">SUBTOTAL COSTOS DE PERSONAL = SUMATORIA DE (13) = </t>
    </r>
    <r>
      <rPr>
        <b/>
        <sz val="11"/>
        <color indexed="12"/>
        <rFont val="Arial"/>
        <family val="2"/>
      </rPr>
      <t>(A)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</si>
  <si>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</si>
  <si>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>PROVISIÓN PARA AJUSTES =</t>
    </r>
    <r>
      <rPr>
        <b/>
        <sz val="11"/>
        <color indexed="12"/>
        <rFont val="Arial"/>
        <family val="2"/>
      </rPr>
      <t xml:space="preserve"> (D)</t>
    </r>
  </si>
  <si>
    <r>
      <t xml:space="preserve">(1) SUBTOTAL COSTOS BASICOS = (C) + (D) = </t>
    </r>
    <r>
      <rPr>
        <b/>
        <sz val="11"/>
        <color indexed="12"/>
        <rFont val="Arial"/>
        <family val="2"/>
      </rPr>
      <t>(E)</t>
    </r>
  </si>
  <si>
    <t>(2) IMPUESTOS MUNICIPALES * (E) = (F)</t>
  </si>
  <si>
    <t>Mantenimiento y reparaciones preventivas</t>
  </si>
  <si>
    <t>Sistematización</t>
  </si>
  <si>
    <t>COSTO</t>
  </si>
  <si>
    <t>UTILIZACION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</si>
  <si>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</si>
  <si>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</si>
  <si>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Camioneta o Campero de mas de  2000 c.c (Incluye peajes y Combustible) El modelo del vehiculo ofrecido  deberá corresponder a modelos 2015 a 2025</t>
  </si>
  <si>
    <t xml:space="preserve">COSTO TOTAL BASICO DEL CONTRATO: (1) + (2) + (3) </t>
  </si>
  <si>
    <t xml:space="preserve">DESGLOSE DE ENSAYOS DE LABORATORIO </t>
  </si>
  <si>
    <t>VALOR TOTAL</t>
  </si>
  <si>
    <t>TOTAL</t>
  </si>
  <si>
    <t>INTERVENTORIA TECNICA, ADMINISTRATIVA, FINANCIERA, JURIDICA Y CONTABLE AL ESTUDIO,  DISEÑO Y CONSTRUCCION DE UNA PISTA UNA  DE BMX EN EL MUNICIPIO DE MONTERIA - FASE II</t>
  </si>
  <si>
    <t>Cadenero</t>
  </si>
  <si>
    <t>plazo</t>
  </si>
  <si>
    <t>digita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</si>
  <si>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</si>
  <si>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</si>
  <si>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</si>
  <si>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</si>
  <si>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</si>
  <si>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</si>
  <si>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</si>
  <si>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</si>
  <si>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</si>
  <si>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</si>
  <si>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</si>
  <si>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</si>
  <si>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</si>
  <si>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</si>
  <si>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MES 15</t>
  </si>
  <si>
    <t>MES 16</t>
  </si>
  <si>
    <t>MES 17</t>
  </si>
  <si>
    <t>MES 18</t>
  </si>
  <si>
    <t xml:space="preserve">CRONOGRAMA MENSUAL DE PERSONAL </t>
  </si>
  <si>
    <t>Profesional Sistema de Gestión de Seguridad y Salud en el Trabajo</t>
  </si>
  <si>
    <t>INTERVENTORIA TECNICA, ADMINISTRATIVA, FINANCIERA, JURIDICA Y CONTABLE A LA CONSTRUCCIÓN DE UN PARQUE EN EL CORREGIMIENTO DE SAN ANTERITO MUNICIPIO DE MONTERÍA.</t>
  </si>
  <si>
    <t>VALOR LIQUIDAR IMPUESTOS:
Base Liquidación: Costo basico + Impuestos y Estamillas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</si>
  <si>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</si>
  <si>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</t>
  </si>
  <si>
    <r>
      <t xml:space="preserve">(1)*((2)+(3))*(4) = </t>
    </r>
    <r>
      <rPr>
        <b/>
        <sz val="11"/>
        <color rgb="FF0070C0"/>
        <rFont val="Arial"/>
        <family val="2"/>
      </rPr>
      <t>(5)</t>
    </r>
  </si>
  <si>
    <t xml:space="preserve">CCE-EICP-FM-184 </t>
  </si>
  <si>
    <t xml:space="preserve">Versión </t>
  </si>
  <si>
    <t>Profesional SG-SST</t>
  </si>
  <si>
    <t>Profesional Residente De Interventoría</t>
  </si>
  <si>
    <t>Ingeniero Civil Esp. Naval</t>
  </si>
  <si>
    <t>Director De Interventoría</t>
  </si>
  <si>
    <t>Director De Interventoría naval</t>
  </si>
  <si>
    <t xml:space="preserve">  (4) MESES</t>
  </si>
  <si>
    <t>Economista</t>
  </si>
  <si>
    <t>Especialista Social</t>
  </si>
  <si>
    <t>TASA PRO DEPORTE Y RECREACION 1%</t>
  </si>
  <si>
    <t>ESTAMPILLA PROUNIVERSIDAD DE CORDOBA 2%</t>
  </si>
  <si>
    <t>ESTAMPILLA PROCULTURA 1%</t>
  </si>
  <si>
    <t xml:space="preserve">ESTAMPILLA JUSTICIA FAMILIAR 2% </t>
  </si>
  <si>
    <t xml:space="preserve">ESTAMPILLA PRO ADULTO MAYOR  2% </t>
  </si>
  <si>
    <t>Nota: Para activar el calculo de la estampillas realizar el sigueinte procedidmiento (Archivo-Opciones- Formulas - Habiliar cálculo iterativo)</t>
  </si>
  <si>
    <t>7. La base gravable de  las estampillas municipales y la tasa pro deporte y recreación, tenidas en cuenta en este presupuesto: se calcula conforme lo establecido en el acuerdo No. 034 de 2024 (si incluir el valor del IVA)</t>
  </si>
  <si>
    <t>Servicios publicos</t>
  </si>
  <si>
    <t>Arriendo de oficinas</t>
  </si>
  <si>
    <t xml:space="preserve">Formulario 1 - Formulario </t>
  </si>
  <si>
    <t xml:space="preserve">NTERVENTORÍA TECNICA ADMINISTRATIVA FINANCIERA CONTABLE Y JURIDICA PARA EL SERVICIO DE REFORESTACIÓN DE ECOSISTEMAS EN LA CIENGA DE BETANCÍ MUNICIPIO DE MONTERÍA. </t>
  </si>
  <si>
    <t>Formulario 1 - Formulario de presupuesto oficial -INTERVENTORÍA DE OBRA PÚBLICA  SOCIAL</t>
  </si>
  <si>
    <t xml:space="preserve">INTERVENTORÍA TECNICA ADMINISTRATIVA FINANCIERA CONTABLE Y JURIDICA PARA EL SERVICIO DE REFORESTACIÓN DE ECOSISTEMAS EN LA CIENGA DE BETANCÍ 
MUNICIPIO DE MONTERÍA.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</si>
</sst>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* #,##0.00_);_(* \(#,##0.00\);_(* &quot;-&quot;??_);_(@_)"/>
    <numFmt numFmtId="167" formatCode="_ * #,##0.00_ ;_ * \-#,##0.00_ ;_ * &quot;-&quot;??_ ;_ @_ "/>
    <numFmt numFmtId="168" formatCode="_(* #.##0.00_);_(* \(#.##0.00\);_(* &quot;-&quot;??_);_(@_)"/>
    <numFmt numFmtId="169" formatCode="&quot;$&quot;\ #,##0.00"/>
    <numFmt numFmtId="170" formatCode="_-* #,##0\ &quot;€&quot;_-;\-* #,##0\ &quot;€&quot;_-;_-* &quot;-&quot;\ &quot;€&quot;_-;_-@_-"/>
    <numFmt numFmtId="171" formatCode="_-&quot;$&quot;* #,##0_-;\-&quot;$&quot;* #,##0_-;_-&quot;$&quot;* &quot;-&quot;_-;_-@_-"/>
    <numFmt numFmtId="172" formatCode="_(&quot;$&quot;\ * #,##0.00_);_(&quot;$&quot;\ * \(#,##0.00\);_(&quot;$&quot;\ * &quot;-&quot;??_);_(@_)"/>
    <numFmt numFmtId="173" formatCode="_ &quot;$&quot;\ * #,##0.00_ ;_ &quot;$&quot;\ * \-#,##0.00_ ;_ &quot;$&quot;\ * &quot;-&quot;??_ ;_ @_ "/>
    <numFmt numFmtId="174" formatCode="_-&quot;$&quot;* #,##0.00_-;\-&quot;$&quot;* #,##0.00_-;_-&quot;$&quot;* &quot;-&quot;??_-;_-@_-"/>
    <numFmt numFmtId="175" formatCode="_ [$€-2]\ * #,##0.00_ ;_ [$€-2]\ * \-#,##0.00_ ;_ [$€-2]\ * &quot;-&quot;??_ "/>
    <numFmt numFmtId="176" formatCode="[$$-240A]\ #,##0.00"/>
    <numFmt numFmtId="177" formatCode="_-* #,##0.00_-;\-* #,##0.00_-;_-* &quot;-&quot;_-;_-@_-"/>
    <numFmt numFmtId="178" formatCode="[$$-240A]\ #,##0.00;\-[$$-240A]\ #,##0.00"/>
    <numFmt numFmtId="179" formatCode="0.0%"/>
    <numFmt numFmtId="180" formatCode="_-[$$-240A]\ * #,##0.00_-;\-[$$-240A]\ * #,##0.00_-;_-[$$-240A]\ * &quot;-&quot;??_-;_-@_-"/>
    <numFmt numFmtId="181" formatCode="[$$-240A]#,##0.00;[Red]\-[$$-240A]#,##0.00"/>
    <numFmt numFmtId="182" formatCode="#,##0.00\ _€"/>
    <numFmt numFmtId="183" formatCode="&quot;$&quot;\ #,##0_);\(&quot;$&quot;\ #,##0\)"/>
    <numFmt numFmtId="184" formatCode="#,##0.00_ ;[Red]\-#,##0.00\ "/>
    <numFmt numFmtId="185" formatCode="#,##0.0"/>
    <numFmt numFmtId="186" formatCode="[$$-240A]\ #,##0.0000000;[Red]\-[$$-240A]\ #,##0.0000000"/>
    <numFmt numFmtId="187" formatCode="[$$-240A]\ #,##0.00;[Red]\-[$$-240A]\ #,##0.00"/>
    <numFmt numFmtId="188" formatCode="_(&quot;$&quot;\ * #,##0_);_(&quot;$&quot;\ * \(#,##0\);_(&quot;$&quot;\ * &quot;-&quot;_);_(@_)"/>
    <numFmt numFmtId="189" formatCode="_-&quot;$&quot;\ * #,##0.00_-;\-&quot;$&quot;\ * #,##0.00_-;_-&quot;$&quot;\ * &quot;-&quot;_-;_-@_-"/>
    <numFmt numFmtId="190" formatCode="0.000\ &quot;SMMLV&quot;"/>
    <numFmt numFmtId="191" formatCode="0.000"/>
    <numFmt numFmtId="192" formatCode="&quot;$&quot;\ #,###.00"/>
    <numFmt numFmtId="193" formatCode="&quot;$&quot;\ #,###"/>
    <numFmt numFmtId="194" formatCode="_-[$$-240A]\ * #,##0.00_ ;_-[$$-240A]\ * \-#,##0.00\ ;_-[$$-240A]\ * &quot;-&quot;??_ ;_-@_ "/>
    <numFmt numFmtId="196" formatCode="0.0000"/>
    <numFmt numFmtId="197" formatCode="0.000%"/>
  </numFmts>
  <fonts count="105">
    <font>
      <sz val="11"/>
      <color theme="1"/>
      <name val="Arial Narrow"/>
      <charset val="13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name val="Calibri"/>
      <family val="2"/>
    </font>
    <font>
      <sz val="11"/>
      <name val="Arial Narrow"/>
      <family val="2"/>
    </font>
    <font>
      <b/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10"/>
      <color theme="2" tint="-0.749992370372631"/>
      <name val="Arial Narrow"/>
      <family val="2"/>
    </font>
    <font>
      <sz val="11"/>
      <name val="Arial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8"/>
      <name val="Arial Narrow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sz val="28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indexed="9"/>
      <name val="Arial Narrow"/>
      <family val="2"/>
    </font>
    <font>
      <sz val="12"/>
      <color indexed="8"/>
      <name val="Arial Narrow"/>
      <family val="2"/>
    </font>
    <font>
      <sz val="7"/>
      <color indexed="8"/>
      <name val="Arial Narrow"/>
      <family val="2"/>
    </font>
    <font>
      <sz val="10"/>
      <color indexed="8"/>
      <name val="Arial Narrow"/>
      <family val="2"/>
    </font>
    <font>
      <sz val="8"/>
      <color indexed="8"/>
      <name val="Arial Narrow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indexed="8"/>
      <name val="Verdana"/>
      <family val="2"/>
    </font>
    <font>
      <b/>
      <sz val="8"/>
      <color theme="1"/>
      <name val="Calibri"/>
      <family val="2"/>
    </font>
    <font>
      <b/>
      <sz val="10"/>
      <color rgb="FFFF0000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20"/>
      <name val="Calibri"/>
      <family val="2"/>
      <scheme val="minor"/>
    </font>
    <font>
      <sz val="12"/>
      <name val="Arial"/>
      <family val="2"/>
    </font>
    <font>
      <b/>
      <sz val="11"/>
      <color theme="1"/>
      <name val="Arial"/>
      <family val="2"/>
    </font>
    <font>
      <sz val="14"/>
      <name val="Arial"/>
      <family val="2"/>
    </font>
    <font>
      <sz val="11"/>
      <name val="Arial"/>
      <family val="2"/>
      <charset val="1"/>
    </font>
    <font>
      <b/>
      <sz val="1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u/>
      <sz val="10"/>
      <color indexed="12"/>
      <name val="Arial"/>
      <family val="2"/>
    </font>
    <font>
      <b/>
      <i/>
      <sz val="14"/>
      <name val="Arial"/>
      <family val="2"/>
    </font>
    <font>
      <b/>
      <i/>
      <sz val="14"/>
      <color theme="1"/>
      <name val="Arial"/>
      <family val="2"/>
    </font>
    <font>
      <sz val="10"/>
      <name val="Arial"/>
      <family val="2"/>
    </font>
    <font>
      <b/>
      <sz val="14"/>
      <color rgb="FF000000"/>
      <name val="Arial"/>
      <family val="2"/>
    </font>
    <font>
      <sz val="10"/>
      <name val="Calibri"/>
      <family val="2"/>
      <scheme val="minor"/>
    </font>
    <font>
      <sz val="8.5"/>
      <name val="Arial Narrow"/>
      <family val="2"/>
    </font>
    <font>
      <sz val="11"/>
      <name val="Calibri"/>
      <family val="2"/>
    </font>
    <font>
      <sz val="11"/>
      <color rgb="FF000000"/>
      <name val="Calibri"/>
      <family val="2"/>
      <charset val="204"/>
    </font>
    <font>
      <sz val="14"/>
      <color rgb="FFFF0000"/>
      <name val="Arial"/>
      <family val="2"/>
    </font>
    <font>
      <b/>
      <sz val="11"/>
      <color indexed="12"/>
      <name val="Arial"/>
      <family val="2"/>
    </font>
    <font>
      <b/>
      <u/>
      <sz val="12"/>
      <name val="Arial"/>
      <family val="2"/>
    </font>
    <font>
      <b/>
      <u/>
      <sz val="11"/>
      <name val="Arial"/>
      <family val="2"/>
    </font>
    <font>
      <sz val="11"/>
      <color theme="2" tint="-0.749992370372631"/>
      <name val="Arial"/>
      <family val="2"/>
    </font>
    <font>
      <sz val="11"/>
      <color theme="1"/>
      <name val="Arial"/>
      <family val="2"/>
    </font>
    <font>
      <sz val="16"/>
      <name val="Arial"/>
      <family val="2"/>
    </font>
    <font>
      <sz val="24"/>
      <color theme="1"/>
      <name val="Arial"/>
      <family val="2"/>
    </font>
    <font>
      <sz val="8"/>
      <color theme="1"/>
      <name val="Arial"/>
      <family val="2"/>
    </font>
    <font>
      <sz val="11"/>
      <color rgb="FF92D050"/>
      <name val="Calibri"/>
      <family val="2"/>
      <charset val="204"/>
    </font>
    <font>
      <sz val="10"/>
      <color theme="0"/>
      <name val="Arial Narrow"/>
      <family val="2"/>
    </font>
    <font>
      <b/>
      <sz val="10"/>
      <color theme="0"/>
      <name val="Arial Narrow"/>
      <family val="2"/>
    </font>
    <font>
      <sz val="11"/>
      <color rgb="FFFF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rgb="FF0070C0"/>
      <name val="Arial"/>
      <family val="2"/>
    </font>
    <font>
      <sz val="12"/>
      <color rgb="FFFF0000"/>
      <name val="Arial"/>
      <family val="2"/>
    </font>
    <font>
      <sz val="16"/>
      <color theme="0"/>
      <name val="Arial"/>
      <family val="2"/>
    </font>
    <font>
      <b/>
      <sz val="8"/>
      <color theme="0"/>
      <name val="Arial Narrow"/>
      <family val="2"/>
    </font>
    <font>
      <sz val="20"/>
      <color theme="0"/>
      <name val="Arial Narrow"/>
      <family val="2"/>
    </font>
    <font>
      <b/>
      <sz val="11"/>
      <color rgb="FFFF1D1D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</fills>
  <borders count="10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160">
    <xf numFmtId="0" fontId="0" fillId="0" borderId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164" fontId="5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66" fontId="46" fillId="0" borderId="0" applyFont="0" applyFill="0" applyBorder="0" applyAlignment="0" applyProtection="0"/>
    <xf numFmtId="167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27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71" fontId="46" fillId="0" borderId="0" applyFont="0" applyFill="0" applyBorder="0" applyAlignment="0" applyProtection="0"/>
    <xf numFmtId="170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53" fillId="0" borderId="0" applyFont="0" applyFill="0" applyBorder="0" applyAlignment="0" applyProtection="0"/>
    <xf numFmtId="165" fontId="27" fillId="0" borderId="0" applyFont="0" applyFill="0" applyBorder="0" applyAlignment="0" applyProtection="0"/>
    <xf numFmtId="173" fontId="10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47" fillId="0" borderId="0" applyFont="0" applyFill="0" applyBorder="0" applyAlignment="0" applyProtection="0"/>
    <xf numFmtId="172" fontId="47" fillId="0" borderId="0" applyFont="0" applyFill="0" applyBorder="0" applyAlignment="0" applyProtection="0"/>
    <xf numFmtId="174" fontId="48" fillId="0" borderId="0" applyFont="0" applyFill="0" applyBorder="0" applyAlignment="0" applyProtection="0"/>
    <xf numFmtId="172" fontId="47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10" fillId="0" borderId="0"/>
    <xf numFmtId="0" fontId="10" fillId="0" borderId="0"/>
    <xf numFmtId="0" fontId="53" fillId="0" borderId="0"/>
    <xf numFmtId="0" fontId="10" fillId="0" borderId="0"/>
    <xf numFmtId="0" fontId="10" fillId="0" borderId="0"/>
    <xf numFmtId="0" fontId="27" fillId="0" borderId="0"/>
    <xf numFmtId="0" fontId="10" fillId="0" borderId="0"/>
    <xf numFmtId="0" fontId="27" fillId="0" borderId="0"/>
    <xf numFmtId="0" fontId="27" fillId="0" borderId="0"/>
    <xf numFmtId="0" fontId="27" fillId="0" borderId="0"/>
    <xf numFmtId="0" fontId="10" fillId="0" borderId="0"/>
    <xf numFmtId="0" fontId="10" fillId="0" borderId="0"/>
    <xf numFmtId="175" fontId="10" fillId="0" borderId="0"/>
    <xf numFmtId="0" fontId="10" fillId="0" borderId="0"/>
    <xf numFmtId="0" fontId="10" fillId="0" borderId="0"/>
    <xf numFmtId="0" fontId="27" fillId="0" borderId="0"/>
    <xf numFmtId="0" fontId="50" fillId="0" borderId="0" applyNumberFormat="0" applyFill="0" applyBorder="0" applyProtection="0">
      <alignment vertical="top"/>
    </xf>
    <xf numFmtId="0" fontId="27" fillId="0" borderId="0"/>
    <xf numFmtId="0" fontId="27" fillId="0" borderId="0"/>
    <xf numFmtId="0" fontId="10" fillId="0" borderId="0"/>
    <xf numFmtId="0" fontId="50" fillId="0" borderId="0" applyNumberFormat="0" applyFill="0" applyBorder="0" applyProtection="0">
      <alignment vertical="top"/>
    </xf>
    <xf numFmtId="0" fontId="27" fillId="0" borderId="0"/>
    <xf numFmtId="0" fontId="27" fillId="0" borderId="0"/>
    <xf numFmtId="0" fontId="1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9" fillId="0" borderId="0"/>
    <xf numFmtId="0" fontId="10" fillId="0" borderId="0"/>
    <xf numFmtId="0" fontId="10" fillId="0" borderId="0"/>
    <xf numFmtId="0" fontId="47" fillId="0" borderId="0"/>
    <xf numFmtId="0" fontId="47" fillId="0" borderId="0"/>
    <xf numFmtId="9" fontId="1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4" fillId="0" borderId="0"/>
    <xf numFmtId="172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166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8" fontId="54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0" fillId="0" borderId="0" applyBorder="0"/>
    <xf numFmtId="164" fontId="7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10" fillId="0" borderId="0" applyBorder="0"/>
    <xf numFmtId="9" fontId="7" fillId="0" borderId="0" applyFont="0" applyFill="0" applyBorder="0" applyAlignment="0" applyProtection="0"/>
    <xf numFmtId="0" fontId="7" fillId="0" borderId="0"/>
    <xf numFmtId="0" fontId="48" fillId="0" borderId="0"/>
    <xf numFmtId="9" fontId="47" fillId="0" borderId="0" applyFont="0" applyFill="0" applyBorder="0" applyAlignment="0" applyProtection="0"/>
    <xf numFmtId="9" fontId="10" fillId="0" borderId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5" fillId="0" borderId="0"/>
    <xf numFmtId="164" fontId="7" fillId="0" borderId="0" applyFont="0" applyFill="0" applyBorder="0" applyAlignment="0" applyProtection="0"/>
    <xf numFmtId="0" fontId="10" fillId="0" borderId="0"/>
    <xf numFmtId="0" fontId="7" fillId="0" borderId="0"/>
    <xf numFmtId="164" fontId="7" fillId="0" borderId="0" applyFont="0" applyFill="0" applyBorder="0" applyAlignment="0" applyProtection="0"/>
    <xf numFmtId="0" fontId="10" fillId="0" borderId="0"/>
    <xf numFmtId="174" fontId="48" fillId="0" borderId="0" applyFont="0" applyFill="0" applyBorder="0" applyAlignment="0" applyProtection="0"/>
    <xf numFmtId="0" fontId="10" fillId="0" borderId="0" applyBorder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6" fillId="0" borderId="0"/>
    <xf numFmtId="0" fontId="80" fillId="0" borderId="0"/>
    <xf numFmtId="43" fontId="6" fillId="0" borderId="0" applyFont="0" applyFill="0" applyBorder="0" applyAlignment="0" applyProtection="0"/>
    <xf numFmtId="165" fontId="80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0" fillId="0" borderId="0" applyBorder="0"/>
    <xf numFmtId="9" fontId="5" fillId="0" borderId="0" applyFont="0" applyFill="0" applyBorder="0" applyAlignment="0" applyProtection="0"/>
    <xf numFmtId="0" fontId="48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75" fontId="10" fillId="0" borderId="0"/>
    <xf numFmtId="0" fontId="4" fillId="0" borderId="0"/>
    <xf numFmtId="43" fontId="4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10" fillId="0" borderId="0"/>
    <xf numFmtId="17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8" fontId="10" fillId="0" borderId="0" applyFont="0" applyFill="0" applyBorder="0" applyAlignment="0" applyProtection="0"/>
  </cellStyleXfs>
  <cellXfs count="919">
    <xf numFmtId="0" fontId="0" fillId="0" borderId="0" xfId="0"/>
    <xf numFmtId="0" fontId="10" fillId="0" borderId="0" xfId="54"/>
    <xf numFmtId="0" fontId="10" fillId="0" borderId="0" xfId="50"/>
    <xf numFmtId="0" fontId="11" fillId="0" borderId="1" xfId="50" applyFont="1" applyBorder="1" applyAlignment="1">
      <alignment horizontal="left"/>
    </xf>
    <xf numFmtId="0" fontId="12" fillId="0" borderId="2" xfId="50" applyFont="1" applyBorder="1" applyAlignment="1">
      <alignment horizontal="center"/>
    </xf>
    <xf numFmtId="0" fontId="12" fillId="0" borderId="3" xfId="50" applyFont="1" applyBorder="1" applyAlignment="1">
      <alignment horizontal="center"/>
    </xf>
    <xf numFmtId="0" fontId="11" fillId="0" borderId="4" xfId="50" applyFont="1" applyBorder="1" applyAlignment="1">
      <alignment horizontal="left"/>
    </xf>
    <xf numFmtId="0" fontId="12" fillId="0" borderId="5" xfId="50" applyFont="1" applyBorder="1" applyAlignment="1">
      <alignment horizontal="center"/>
    </xf>
    <xf numFmtId="0" fontId="11" fillId="0" borderId="4" xfId="50" applyFont="1" applyBorder="1" applyAlignment="1">
      <alignment horizontal="center"/>
    </xf>
    <xf numFmtId="0" fontId="13" fillId="0" borderId="4" xfId="50" applyFont="1" applyBorder="1" applyAlignment="1">
      <alignment horizontal="left"/>
    </xf>
    <xf numFmtId="0" fontId="15" fillId="0" borderId="9" xfId="50" applyFont="1" applyBorder="1" applyAlignment="1">
      <alignment horizontal="center"/>
    </xf>
    <xf numFmtId="0" fontId="15" fillId="0" borderId="10" xfId="50" applyFont="1" applyBorder="1" applyAlignment="1">
      <alignment horizontal="center"/>
    </xf>
    <xf numFmtId="0" fontId="15" fillId="0" borderId="11" xfId="50" applyFont="1" applyBorder="1" applyAlignment="1">
      <alignment horizontal="center"/>
    </xf>
    <xf numFmtId="0" fontId="15" fillId="0" borderId="12" xfId="50" applyFont="1" applyBorder="1"/>
    <xf numFmtId="0" fontId="15" fillId="0" borderId="13" xfId="50" applyFont="1" applyBorder="1"/>
    <xf numFmtId="167" fontId="15" fillId="0" borderId="14" xfId="11" applyFont="1" applyFill="1" applyBorder="1"/>
    <xf numFmtId="167" fontId="12" fillId="0" borderId="14" xfId="11" applyFont="1" applyFill="1" applyBorder="1"/>
    <xf numFmtId="0" fontId="12" fillId="0" borderId="12" xfId="50" applyFont="1" applyBorder="1"/>
    <xf numFmtId="0" fontId="12" fillId="0" borderId="13" xfId="50" applyFont="1" applyBorder="1"/>
    <xf numFmtId="0" fontId="15" fillId="0" borderId="13" xfId="50" applyFont="1" applyBorder="1" applyAlignment="1">
      <alignment horizontal="right"/>
    </xf>
    <xf numFmtId="43" fontId="12" fillId="0" borderId="14" xfId="1" applyFont="1" applyFill="1" applyBorder="1"/>
    <xf numFmtId="0" fontId="12" fillId="0" borderId="15" xfId="50" applyFont="1" applyBorder="1"/>
    <xf numFmtId="0" fontId="15" fillId="0" borderId="16" xfId="50" applyFont="1" applyBorder="1"/>
    <xf numFmtId="167" fontId="15" fillId="0" borderId="17" xfId="11" applyFont="1" applyFill="1" applyBorder="1"/>
    <xf numFmtId="0" fontId="12" fillId="0" borderId="4" xfId="50" applyFont="1" applyBorder="1"/>
    <xf numFmtId="0" fontId="15" fillId="0" borderId="0" xfId="50" applyFont="1"/>
    <xf numFmtId="167" fontId="15" fillId="0" borderId="5" xfId="11" applyFont="1" applyFill="1" applyBorder="1"/>
    <xf numFmtId="172" fontId="10" fillId="0" borderId="4" xfId="36" applyFont="1" applyBorder="1" applyAlignment="1">
      <alignment horizontal="right" wrapText="1"/>
    </xf>
    <xf numFmtId="0" fontId="10" fillId="0" borderId="5" xfId="54" applyBorder="1"/>
    <xf numFmtId="166" fontId="10" fillId="0" borderId="0" xfId="15" applyFont="1"/>
    <xf numFmtId="176" fontId="10" fillId="0" borderId="0" xfId="15" applyNumberFormat="1" applyFont="1"/>
    <xf numFmtId="0" fontId="10" fillId="0" borderId="4" xfId="54" applyBorder="1" applyAlignment="1">
      <alignment horizontal="right"/>
    </xf>
    <xf numFmtId="0" fontId="16" fillId="0" borderId="0" xfId="54" applyFont="1"/>
    <xf numFmtId="176" fontId="16" fillId="0" borderId="0" xfId="15" applyNumberFormat="1" applyFont="1"/>
    <xf numFmtId="0" fontId="10" fillId="0" borderId="18" xfId="54" applyBorder="1" applyAlignment="1">
      <alignment horizontal="right"/>
    </xf>
    <xf numFmtId="0" fontId="10" fillId="0" borderId="20" xfId="54" applyBorder="1"/>
    <xf numFmtId="166" fontId="13" fillId="0" borderId="0" xfId="15" applyFont="1" applyAlignment="1">
      <alignment horizontal="center" vertical="center"/>
    </xf>
    <xf numFmtId="0" fontId="12" fillId="0" borderId="0" xfId="50" applyFont="1"/>
    <xf numFmtId="167" fontId="15" fillId="0" borderId="0" xfId="11" applyFont="1" applyFill="1" applyBorder="1"/>
    <xf numFmtId="0" fontId="22" fillId="0" borderId="27" xfId="75" applyFont="1" applyBorder="1"/>
    <xf numFmtId="0" fontId="22" fillId="0" borderId="28" xfId="75" applyFont="1" applyBorder="1"/>
    <xf numFmtId="10" fontId="19" fillId="0" borderId="34" xfId="79" applyNumberFormat="1" applyFont="1" applyFill="1" applyBorder="1"/>
    <xf numFmtId="0" fontId="25" fillId="2" borderId="0" xfId="60" applyNumberFormat="1" applyFont="1" applyFill="1" applyBorder="1" applyAlignment="1">
      <alignment horizontal="center" vertical="center" wrapText="1"/>
    </xf>
    <xf numFmtId="0" fontId="25" fillId="2" borderId="0" xfId="60" applyNumberFormat="1" applyFont="1" applyFill="1" applyBorder="1" applyAlignment="1">
      <alignment vertical="center" wrapText="1"/>
    </xf>
    <xf numFmtId="0" fontId="0" fillId="0" borderId="4" xfId="0" applyBorder="1"/>
    <xf numFmtId="0" fontId="0" fillId="0" borderId="18" xfId="0" applyBorder="1"/>
    <xf numFmtId="0" fontId="29" fillId="2" borderId="4" xfId="60" applyFont="1" applyFill="1" applyBorder="1" applyAlignment="1">
      <alignment horizontal="left" vertical="center" wrapText="1"/>
    </xf>
    <xf numFmtId="0" fontId="29" fillId="2" borderId="0" xfId="60" applyNumberFormat="1" applyFont="1" applyFill="1" applyBorder="1" applyAlignment="1">
      <alignment horizontal="center" vertical="center" wrapText="1"/>
    </xf>
    <xf numFmtId="0" fontId="29" fillId="2" borderId="0" xfId="60" applyNumberFormat="1" applyFont="1" applyFill="1" applyBorder="1" applyAlignment="1">
      <alignment horizontal="justify" vertical="center" wrapText="1"/>
    </xf>
    <xf numFmtId="0" fontId="29" fillId="2" borderId="0" xfId="60" applyNumberFormat="1" applyFont="1" applyFill="1" applyBorder="1" applyAlignment="1">
      <alignment vertical="center" wrapText="1"/>
    </xf>
    <xf numFmtId="43" fontId="29" fillId="2" borderId="5" xfId="1" applyFont="1" applyFill="1" applyBorder="1" applyAlignment="1">
      <alignment vertical="center" wrapText="1"/>
    </xf>
    <xf numFmtId="0" fontId="36" fillId="2" borderId="0" xfId="78" applyFont="1" applyFill="1" applyAlignment="1">
      <alignment vertical="center"/>
    </xf>
    <xf numFmtId="0" fontId="36" fillId="0" borderId="0" xfId="78" applyFont="1" applyAlignment="1">
      <alignment horizontal="center" vertical="center"/>
    </xf>
    <xf numFmtId="0" fontId="36" fillId="0" borderId="0" xfId="78" applyFont="1" applyAlignment="1">
      <alignment vertical="center"/>
    </xf>
    <xf numFmtId="0" fontId="39" fillId="0" borderId="0" xfId="78" applyFont="1" applyAlignment="1">
      <alignment vertical="center" wrapText="1"/>
    </xf>
    <xf numFmtId="0" fontId="40" fillId="0" borderId="67" xfId="78" applyFont="1" applyBorder="1" applyAlignment="1">
      <alignment horizontal="center" vertical="center"/>
    </xf>
    <xf numFmtId="0" fontId="36" fillId="0" borderId="23" xfId="78" applyFont="1" applyBorder="1" applyAlignment="1">
      <alignment horizontal="center" vertical="center"/>
    </xf>
    <xf numFmtId="0" fontId="36" fillId="0" borderId="24" xfId="78" applyFont="1" applyBorder="1" applyAlignment="1">
      <alignment horizontal="center" vertical="center"/>
    </xf>
    <xf numFmtId="0" fontId="36" fillId="0" borderId="32" xfId="78" applyFont="1" applyBorder="1" applyAlignment="1">
      <alignment horizontal="center" vertical="center"/>
    </xf>
    <xf numFmtId="0" fontId="20" fillId="0" borderId="72" xfId="47" applyFont="1" applyBorder="1" applyAlignment="1">
      <alignment horizontal="justify" vertical="center" wrapText="1"/>
    </xf>
    <xf numFmtId="0" fontId="20" fillId="0" borderId="73" xfId="44" applyFont="1" applyBorder="1" applyAlignment="1">
      <alignment horizontal="left" vertical="center" wrapText="1"/>
    </xf>
    <xf numFmtId="0" fontId="41" fillId="0" borderId="25" xfId="78" applyFont="1" applyBorder="1" applyAlignment="1">
      <alignment vertical="center"/>
    </xf>
    <xf numFmtId="0" fontId="41" fillId="0" borderId="26" xfId="78" applyFont="1" applyBorder="1" applyAlignment="1">
      <alignment vertical="center"/>
    </xf>
    <xf numFmtId="0" fontId="41" fillId="0" borderId="74" xfId="78" applyFont="1" applyBorder="1" applyAlignment="1">
      <alignment vertical="center"/>
    </xf>
    <xf numFmtId="0" fontId="41" fillId="0" borderId="21" xfId="78" applyFont="1" applyBorder="1" applyAlignment="1">
      <alignment vertical="center"/>
    </xf>
    <xf numFmtId="0" fontId="41" fillId="0" borderId="22" xfId="78" applyFont="1" applyBorder="1" applyAlignment="1">
      <alignment vertical="center"/>
    </xf>
    <xf numFmtId="0" fontId="41" fillId="0" borderId="42" xfId="78" applyFont="1" applyBorder="1" applyAlignment="1">
      <alignment vertical="center"/>
    </xf>
    <xf numFmtId="0" fontId="20" fillId="0" borderId="75" xfId="44" applyFont="1" applyBorder="1" applyAlignment="1">
      <alignment horizontal="left" vertical="center" wrapText="1"/>
    </xf>
    <xf numFmtId="0" fontId="41" fillId="0" borderId="76" xfId="78" applyFont="1" applyBorder="1" applyAlignment="1">
      <alignment vertical="center"/>
    </xf>
    <xf numFmtId="0" fontId="41" fillId="0" borderId="77" xfId="78" applyFont="1" applyBorder="1" applyAlignment="1">
      <alignment vertical="center"/>
    </xf>
    <xf numFmtId="0" fontId="41" fillId="0" borderId="78" xfId="78" applyFont="1" applyBorder="1" applyAlignment="1">
      <alignment vertical="center"/>
    </xf>
    <xf numFmtId="0" fontId="41" fillId="0" borderId="61" xfId="78" applyFont="1" applyBorder="1" applyAlignment="1">
      <alignment vertical="center"/>
    </xf>
    <xf numFmtId="0" fontId="20" fillId="0" borderId="27" xfId="44" applyFont="1" applyBorder="1" applyAlignment="1">
      <alignment horizontal="left" vertical="center" wrapText="1"/>
    </xf>
    <xf numFmtId="0" fontId="41" fillId="0" borderId="79" xfId="78" applyFont="1" applyBorder="1" applyAlignment="1">
      <alignment vertical="center"/>
    </xf>
    <xf numFmtId="0" fontId="41" fillId="0" borderId="30" xfId="78" applyFont="1" applyBorder="1" applyAlignment="1">
      <alignment vertical="center"/>
    </xf>
    <xf numFmtId="0" fontId="41" fillId="0" borderId="35" xfId="78" applyFont="1" applyBorder="1" applyAlignment="1">
      <alignment vertical="center"/>
    </xf>
    <xf numFmtId="0" fontId="20" fillId="0" borderId="72" xfId="44" applyFont="1" applyBorder="1" applyAlignment="1">
      <alignment horizontal="left" vertical="center" wrapText="1"/>
    </xf>
    <xf numFmtId="0" fontId="41" fillId="0" borderId="80" xfId="78" applyFont="1" applyBorder="1" applyAlignment="1">
      <alignment vertical="center"/>
    </xf>
    <xf numFmtId="0" fontId="36" fillId="0" borderId="45" xfId="78" applyFont="1" applyBorder="1" applyAlignment="1">
      <alignment horizontal="center" vertical="center"/>
    </xf>
    <xf numFmtId="0" fontId="41" fillId="0" borderId="33" xfId="78" applyFont="1" applyBorder="1" applyAlignment="1">
      <alignment vertical="center"/>
    </xf>
    <xf numFmtId="0" fontId="41" fillId="0" borderId="31" xfId="78" applyFont="1" applyBorder="1" applyAlignment="1">
      <alignment vertical="center"/>
    </xf>
    <xf numFmtId="0" fontId="41" fillId="0" borderId="28" xfId="78" applyFont="1" applyBorder="1" applyAlignment="1">
      <alignment vertical="center"/>
    </xf>
    <xf numFmtId="0" fontId="42" fillId="0" borderId="0" xfId="78" applyFont="1" applyAlignment="1">
      <alignment vertical="center" wrapText="1"/>
    </xf>
    <xf numFmtId="2" fontId="30" fillId="0" borderId="0" xfId="44" applyNumberFormat="1" applyFont="1" applyAlignment="1">
      <alignment horizontal="center" vertical="center" textRotation="255" wrapText="1"/>
    </xf>
    <xf numFmtId="0" fontId="21" fillId="0" borderId="0" xfId="44" applyFont="1" applyAlignment="1">
      <alignment horizontal="center" vertical="center" textRotation="255"/>
    </xf>
    <xf numFmtId="0" fontId="43" fillId="0" borderId="1" xfId="78" applyFont="1" applyBorder="1" applyAlignment="1">
      <alignment vertical="center" textRotation="255" wrapText="1"/>
    </xf>
    <xf numFmtId="0" fontId="21" fillId="0" borderId="36" xfId="44" applyFont="1" applyBorder="1" applyAlignment="1">
      <alignment horizontal="left" vertical="center" wrapText="1"/>
    </xf>
    <xf numFmtId="2" fontId="25" fillId="0" borderId="69" xfId="44" applyNumberFormat="1" applyFont="1" applyBorder="1" applyAlignment="1">
      <alignment horizontal="center" vertical="center"/>
    </xf>
    <xf numFmtId="2" fontId="25" fillId="0" borderId="0" xfId="44" applyNumberFormat="1" applyFont="1" applyAlignment="1">
      <alignment horizontal="center" vertical="center"/>
    </xf>
    <xf numFmtId="0" fontId="21" fillId="0" borderId="72" xfId="44" applyFont="1" applyBorder="1" applyAlignment="1">
      <alignment horizontal="left" vertical="center" wrapText="1"/>
    </xf>
    <xf numFmtId="2" fontId="25" fillId="0" borderId="72" xfId="44" applyNumberFormat="1" applyFont="1" applyBorder="1" applyAlignment="1">
      <alignment horizontal="center" vertical="center"/>
    </xf>
    <xf numFmtId="2" fontId="25" fillId="0" borderId="28" xfId="44" applyNumberFormat="1" applyFont="1" applyBorder="1" applyAlignment="1">
      <alignment horizontal="center" vertical="center"/>
    </xf>
    <xf numFmtId="2" fontId="25" fillId="0" borderId="36" xfId="44" applyNumberFormat="1" applyFont="1" applyBorder="1" applyAlignment="1">
      <alignment horizontal="center" vertical="center"/>
    </xf>
    <xf numFmtId="2" fontId="25" fillId="0" borderId="2" xfId="44" applyNumberFormat="1" applyFont="1" applyBorder="1" applyAlignment="1">
      <alignment horizontal="center" vertical="center"/>
    </xf>
    <xf numFmtId="2" fontId="25" fillId="0" borderId="27" xfId="44" applyNumberFormat="1" applyFont="1" applyBorder="1" applyAlignment="1">
      <alignment horizontal="center" vertical="center"/>
    </xf>
    <xf numFmtId="2" fontId="25" fillId="0" borderId="0" xfId="44" applyNumberFormat="1" applyFont="1" applyAlignment="1">
      <alignment vertical="center"/>
    </xf>
    <xf numFmtId="0" fontId="25" fillId="0" borderId="0" xfId="44" applyFont="1" applyAlignment="1">
      <alignment vertical="center"/>
    </xf>
    <xf numFmtId="2" fontId="36" fillId="0" borderId="0" xfId="78" applyNumberFormat="1" applyFont="1" applyAlignment="1">
      <alignment horizontal="center" vertical="center"/>
    </xf>
    <xf numFmtId="0" fontId="21" fillId="0" borderId="0" xfId="44" applyFont="1" applyAlignment="1">
      <alignment vertical="center" wrapText="1"/>
    </xf>
    <xf numFmtId="2" fontId="25" fillId="0" borderId="34" xfId="44" applyNumberFormat="1" applyFont="1" applyBorder="1" applyAlignment="1">
      <alignment horizontal="center" vertical="center"/>
    </xf>
    <xf numFmtId="0" fontId="56" fillId="2" borderId="0" xfId="88" applyFont="1" applyFill="1" applyAlignment="1">
      <alignment vertical="center"/>
    </xf>
    <xf numFmtId="0" fontId="57" fillId="2" borderId="4" xfId="88" applyFont="1" applyFill="1" applyBorder="1" applyAlignment="1">
      <alignment horizontal="center" vertical="center" wrapText="1"/>
    </xf>
    <xf numFmtId="0" fontId="57" fillId="2" borderId="0" xfId="88" applyFont="1" applyFill="1" applyAlignment="1">
      <alignment horizontal="center" vertical="center" wrapText="1"/>
    </xf>
    <xf numFmtId="0" fontId="57" fillId="2" borderId="5" xfId="88" applyFont="1" applyFill="1" applyBorder="1" applyAlignment="1">
      <alignment horizontal="center" vertical="center" wrapText="1"/>
    </xf>
    <xf numFmtId="0" fontId="57" fillId="2" borderId="18" xfId="88" applyFont="1" applyFill="1" applyBorder="1" applyAlignment="1">
      <alignment vertical="center"/>
    </xf>
    <xf numFmtId="0" fontId="57" fillId="2" borderId="19" xfId="88" applyFont="1" applyFill="1" applyBorder="1" applyAlignment="1">
      <alignment horizontal="left" vertical="center"/>
    </xf>
    <xf numFmtId="0" fontId="57" fillId="2" borderId="19" xfId="88" applyFont="1" applyFill="1" applyBorder="1" applyAlignment="1">
      <alignment vertical="center"/>
    </xf>
    <xf numFmtId="0" fontId="57" fillId="2" borderId="20" xfId="88" applyFont="1" applyFill="1" applyBorder="1" applyAlignment="1">
      <alignment vertical="center"/>
    </xf>
    <xf numFmtId="0" fontId="57" fillId="2" borderId="79" xfId="88" applyFont="1" applyFill="1" applyBorder="1" applyAlignment="1">
      <alignment vertical="center"/>
    </xf>
    <xf numFmtId="0" fontId="56" fillId="0" borderId="0" xfId="88" applyFont="1" applyAlignment="1">
      <alignment vertical="center"/>
    </xf>
    <xf numFmtId="0" fontId="60" fillId="0" borderId="48" xfId="88" applyFont="1" applyBorder="1" applyAlignment="1">
      <alignment horizontal="center" vertical="center"/>
    </xf>
    <xf numFmtId="0" fontId="61" fillId="0" borderId="48" xfId="88" applyFont="1" applyBorder="1" applyAlignment="1">
      <alignment horizontal="center" vertical="center"/>
    </xf>
    <xf numFmtId="0" fontId="57" fillId="0" borderId="92" xfId="88" applyFont="1" applyBorder="1" applyAlignment="1">
      <alignment horizontal="center" vertical="center"/>
    </xf>
    <xf numFmtId="0" fontId="62" fillId="2" borderId="0" xfId="88" applyFont="1" applyFill="1" applyAlignment="1">
      <alignment vertical="center"/>
    </xf>
    <xf numFmtId="0" fontId="60" fillId="0" borderId="51" xfId="88" applyFont="1" applyBorder="1" applyAlignment="1">
      <alignment horizontal="center" vertical="center"/>
    </xf>
    <xf numFmtId="0" fontId="61" fillId="0" borderId="51" xfId="88" applyFont="1" applyBorder="1" applyAlignment="1">
      <alignment horizontal="center" vertical="center"/>
    </xf>
    <xf numFmtId="0" fontId="57" fillId="0" borderId="93" xfId="88" applyFont="1" applyBorder="1" applyAlignment="1">
      <alignment horizontal="center" vertical="center"/>
    </xf>
    <xf numFmtId="0" fontId="64" fillId="2" borderId="0" xfId="88" applyFont="1" applyFill="1" applyAlignment="1">
      <alignment vertical="center"/>
    </xf>
    <xf numFmtId="181" fontId="65" fillId="0" borderId="22" xfId="89" applyNumberFormat="1" applyFont="1" applyFill="1" applyBorder="1" applyAlignment="1">
      <alignment vertical="center"/>
    </xf>
    <xf numFmtId="181" fontId="65" fillId="0" borderId="31" xfId="89" applyNumberFormat="1" applyFont="1" applyFill="1" applyBorder="1" applyAlignment="1">
      <alignment vertical="center"/>
    </xf>
    <xf numFmtId="0" fontId="62" fillId="0" borderId="0" xfId="88" applyFont="1" applyAlignment="1">
      <alignment vertical="center"/>
    </xf>
    <xf numFmtId="186" fontId="62" fillId="2" borderId="0" xfId="88" applyNumberFormat="1" applyFont="1" applyFill="1" applyAlignment="1">
      <alignment vertical="center"/>
    </xf>
    <xf numFmtId="188" fontId="56" fillId="2" borderId="0" xfId="94" applyFont="1" applyFill="1" applyAlignment="1">
      <alignment vertical="center"/>
    </xf>
    <xf numFmtId="0" fontId="56" fillId="2" borderId="0" xfId="88" applyFont="1" applyFill="1" applyAlignment="1">
      <alignment horizontal="left" vertical="center"/>
    </xf>
    <xf numFmtId="0" fontId="16" fillId="0" borderId="35" xfId="88" applyFont="1" applyBorder="1" applyAlignment="1">
      <alignment horizontal="center" vertical="center"/>
    </xf>
    <xf numFmtId="0" fontId="33" fillId="0" borderId="22" xfId="88" applyFont="1" applyBorder="1" applyAlignment="1">
      <alignment horizontal="left" vertical="center" wrapText="1"/>
    </xf>
    <xf numFmtId="182" fontId="65" fillId="0" borderId="22" xfId="88" applyNumberFormat="1" applyFont="1" applyBorder="1" applyAlignment="1">
      <alignment horizontal="center" vertical="center"/>
    </xf>
    <xf numFmtId="187" fontId="56" fillId="2" borderId="0" xfId="88" applyNumberFormat="1" applyFont="1" applyFill="1" applyAlignment="1">
      <alignment vertical="center"/>
    </xf>
    <xf numFmtId="181" fontId="33" fillId="0" borderId="31" xfId="89" applyNumberFormat="1" applyFont="1" applyFill="1" applyBorder="1" applyAlignment="1">
      <alignment vertical="center"/>
    </xf>
    <xf numFmtId="181" fontId="62" fillId="2" borderId="0" xfId="88" applyNumberFormat="1" applyFont="1" applyFill="1" applyAlignment="1">
      <alignment vertical="center"/>
    </xf>
    <xf numFmtId="0" fontId="10" fillId="0" borderId="4" xfId="50" applyBorder="1"/>
    <xf numFmtId="0" fontId="56" fillId="2" borderId="5" xfId="88" applyFont="1" applyFill="1" applyBorder="1" applyAlignment="1">
      <alignment vertical="center"/>
    </xf>
    <xf numFmtId="0" fontId="12" fillId="0" borderId="0" xfId="50" applyFont="1" applyAlignment="1">
      <alignment horizontal="center"/>
    </xf>
    <xf numFmtId="0" fontId="33" fillId="2" borderId="21" xfId="88" applyFont="1" applyFill="1" applyBorder="1" applyAlignment="1">
      <alignment horizontal="center" vertical="center"/>
    </xf>
    <xf numFmtId="181" fontId="33" fillId="0" borderId="22" xfId="89" applyNumberFormat="1" applyFont="1" applyFill="1" applyBorder="1" applyAlignment="1">
      <alignment vertical="center"/>
    </xf>
    <xf numFmtId="0" fontId="34" fillId="0" borderId="4" xfId="77" applyFont="1" applyBorder="1" applyAlignment="1">
      <alignment horizontal="left" vertical="top"/>
    </xf>
    <xf numFmtId="0" fontId="34" fillId="0" borderId="0" xfId="77" applyFont="1" applyAlignment="1">
      <alignment horizontal="left" vertical="top"/>
    </xf>
    <xf numFmtId="0" fontId="70" fillId="0" borderId="0" xfId="107" applyFont="1"/>
    <xf numFmtId="0" fontId="71" fillId="0" borderId="1" xfId="107" applyFont="1" applyBorder="1" applyAlignment="1">
      <alignment horizontal="left"/>
    </xf>
    <xf numFmtId="0" fontId="71" fillId="0" borderId="2" xfId="107" applyFont="1" applyBorder="1" applyAlignment="1">
      <alignment horizontal="centerContinuous"/>
    </xf>
    <xf numFmtId="189" fontId="70" fillId="0" borderId="2" xfId="32" applyNumberFormat="1" applyFont="1" applyBorder="1" applyAlignment="1">
      <alignment horizontal="centerContinuous"/>
    </xf>
    <xf numFmtId="0" fontId="71" fillId="0" borderId="3" xfId="107" applyFont="1" applyBorder="1" applyAlignment="1">
      <alignment horizontal="centerContinuous"/>
    </xf>
    <xf numFmtId="164" fontId="70" fillId="0" borderId="0" xfId="32" applyFont="1"/>
    <xf numFmtId="0" fontId="70" fillId="0" borderId="0" xfId="107" applyFont="1" applyAlignment="1">
      <alignment vertical="center"/>
    </xf>
    <xf numFmtId="0" fontId="71" fillId="0" borderId="5" xfId="107" applyFont="1" applyBorder="1" applyAlignment="1">
      <alignment horizontal="centerContinuous" vertical="center"/>
    </xf>
    <xf numFmtId="164" fontId="70" fillId="0" borderId="0" xfId="32" applyFont="1" applyAlignment="1">
      <alignment vertical="center"/>
    </xf>
    <xf numFmtId="0" fontId="55" fillId="0" borderId="21" xfId="107" applyFont="1" applyBorder="1" applyAlignment="1">
      <alignment horizontal="left" vertical="center"/>
    </xf>
    <xf numFmtId="0" fontId="67" fillId="0" borderId="22" xfId="107" applyFont="1" applyBorder="1" applyAlignment="1">
      <alignment horizontal="left" vertical="center"/>
    </xf>
    <xf numFmtId="0" fontId="55" fillId="0" borderId="22" xfId="107" applyFont="1" applyBorder="1" applyAlignment="1">
      <alignment horizontal="left" vertical="center"/>
    </xf>
    <xf numFmtId="0" fontId="67" fillId="0" borderId="0" xfId="107" applyFont="1" applyAlignment="1">
      <alignment horizontal="centerContinuous" vertical="center"/>
    </xf>
    <xf numFmtId="0" fontId="71" fillId="0" borderId="0" xfId="107" applyFont="1" applyAlignment="1">
      <alignment horizontal="centerContinuous" vertical="center"/>
    </xf>
    <xf numFmtId="189" fontId="70" fillId="0" borderId="0" xfId="32" applyNumberFormat="1" applyFont="1" applyAlignment="1">
      <alignment horizontal="centerContinuous" vertical="center"/>
    </xf>
    <xf numFmtId="0" fontId="71" fillId="0" borderId="4" xfId="107" applyFont="1" applyBorder="1" applyAlignment="1">
      <alignment horizontal="centerContinuous"/>
    </xf>
    <xf numFmtId="0" fontId="70" fillId="0" borderId="0" xfId="107" applyFont="1" applyAlignment="1">
      <alignment horizontal="centerContinuous"/>
    </xf>
    <xf numFmtId="189" fontId="70" fillId="0" borderId="0" xfId="32" applyNumberFormat="1" applyFont="1" applyAlignment="1">
      <alignment horizontal="centerContinuous"/>
    </xf>
    <xf numFmtId="0" fontId="70" fillId="0" borderId="5" xfId="107" applyFont="1" applyBorder="1" applyAlignment="1">
      <alignment horizontal="centerContinuous"/>
    </xf>
    <xf numFmtId="0" fontId="70" fillId="0" borderId="0" xfId="107" applyFont="1" applyAlignment="1">
      <alignment horizontal="center" vertical="center"/>
    </xf>
    <xf numFmtId="164" fontId="70" fillId="0" borderId="0" xfId="32" applyFont="1" applyAlignment="1">
      <alignment horizontal="center" vertical="center"/>
    </xf>
    <xf numFmtId="0" fontId="71" fillId="0" borderId="4" xfId="107" applyFont="1" applyBorder="1" applyAlignment="1">
      <alignment horizontal="centerContinuous" vertical="center"/>
    </xf>
    <xf numFmtId="49" fontId="71" fillId="0" borderId="21" xfId="116" applyNumberFormat="1" applyFont="1" applyFill="1" applyBorder="1" applyAlignment="1" applyProtection="1">
      <alignment horizontal="center" vertical="center"/>
    </xf>
    <xf numFmtId="49" fontId="71" fillId="0" borderId="22" xfId="116" applyNumberFormat="1" applyFont="1" applyFill="1" applyBorder="1" applyAlignment="1" applyProtection="1">
      <alignment horizontal="centerContinuous" vertical="center"/>
    </xf>
    <xf numFmtId="191" fontId="71" fillId="0" borderId="22" xfId="116" applyNumberFormat="1" applyFont="1" applyFill="1" applyBorder="1" applyAlignment="1" applyProtection="1">
      <alignment horizontal="center" vertical="center"/>
    </xf>
    <xf numFmtId="4" fontId="71" fillId="0" borderId="22" xfId="116" applyNumberFormat="1" applyFont="1" applyFill="1" applyBorder="1" applyAlignment="1" applyProtection="1">
      <alignment horizontal="center" vertical="center"/>
    </xf>
    <xf numFmtId="189" fontId="71" fillId="0" borderId="22" xfId="32" applyNumberFormat="1" applyFont="1" applyFill="1" applyBorder="1" applyAlignment="1" applyProtection="1">
      <alignment horizontal="center" vertical="center"/>
    </xf>
    <xf numFmtId="191" fontId="71" fillId="0" borderId="31" xfId="116" applyNumberFormat="1" applyFont="1" applyFill="1" applyBorder="1" applyAlignment="1" applyProtection="1">
      <alignment horizontal="center" vertical="center"/>
    </xf>
    <xf numFmtId="49" fontId="73" fillId="11" borderId="21" xfId="116" applyNumberFormat="1" applyFont="1" applyFill="1" applyBorder="1" applyAlignment="1" applyProtection="1">
      <alignment horizontal="center" vertical="center"/>
    </xf>
    <xf numFmtId="49" fontId="73" fillId="11" borderId="41" xfId="116" applyNumberFormat="1" applyFont="1" applyFill="1" applyBorder="1" applyAlignment="1" applyProtection="1">
      <alignment horizontal="center" vertical="top"/>
    </xf>
    <xf numFmtId="191" fontId="73" fillId="11" borderId="22" xfId="116" applyNumberFormat="1" applyFont="1" applyFill="1" applyBorder="1" applyAlignment="1" applyProtection="1"/>
    <xf numFmtId="191" fontId="73" fillId="11" borderId="22" xfId="116" applyNumberFormat="1" applyFont="1" applyFill="1" applyBorder="1" applyAlignment="1" applyProtection="1">
      <alignment horizontal="center"/>
    </xf>
    <xf numFmtId="4" fontId="73" fillId="11" borderId="22" xfId="116" applyNumberFormat="1" applyFont="1" applyFill="1" applyBorder="1" applyAlignment="1" applyProtection="1">
      <alignment horizontal="center"/>
    </xf>
    <xf numFmtId="189" fontId="67" fillId="11" borderId="22" xfId="32" applyNumberFormat="1" applyFont="1" applyFill="1" applyBorder="1" applyAlignment="1" applyProtection="1"/>
    <xf numFmtId="192" fontId="73" fillId="11" borderId="31" xfId="116" applyNumberFormat="1" applyFont="1" applyFill="1" applyBorder="1" applyAlignment="1" applyProtection="1"/>
    <xf numFmtId="49" fontId="67" fillId="0" borderId="21" xfId="116" applyNumberFormat="1" applyFont="1" applyFill="1" applyBorder="1" applyAlignment="1" applyProtection="1">
      <alignment horizontal="center" vertical="center"/>
    </xf>
    <xf numFmtId="49" fontId="67" fillId="0" borderId="41" xfId="116" applyNumberFormat="1" applyFont="1" applyFill="1" applyBorder="1" applyAlignment="1" applyProtection="1">
      <alignment horizontal="center" vertical="top"/>
    </xf>
    <xf numFmtId="191" fontId="67" fillId="0" borderId="22" xfId="116" applyNumberFormat="1" applyFont="1" applyFill="1" applyBorder="1" applyAlignment="1" applyProtection="1">
      <alignment horizontal="justify"/>
    </xf>
    <xf numFmtId="191" fontId="67" fillId="0" borderId="22" xfId="116" applyNumberFormat="1" applyFont="1" applyFill="1" applyBorder="1" applyAlignment="1" applyProtection="1">
      <alignment horizontal="center" vertical="center"/>
    </xf>
    <xf numFmtId="4" fontId="67" fillId="0" borderId="22" xfId="116" applyNumberFormat="1" applyFont="1" applyFill="1" applyBorder="1" applyAlignment="1" applyProtection="1">
      <alignment horizontal="center" vertical="center"/>
    </xf>
    <xf numFmtId="189" fontId="67" fillId="0" borderId="22" xfId="32" applyNumberFormat="1" applyFont="1" applyFill="1" applyBorder="1" applyAlignment="1" applyProtection="1">
      <alignment vertical="center"/>
    </xf>
    <xf numFmtId="192" fontId="67" fillId="0" borderId="31" xfId="116" applyNumberFormat="1" applyFont="1" applyFill="1" applyBorder="1" applyAlignment="1" applyProtection="1">
      <alignment vertical="center"/>
    </xf>
    <xf numFmtId="177" fontId="70" fillId="0" borderId="0" xfId="5" applyNumberFormat="1" applyFont="1"/>
    <xf numFmtId="49" fontId="71" fillId="0" borderId="27" xfId="116" applyNumberFormat="1" applyFont="1" applyFill="1" applyBorder="1" applyAlignment="1" applyProtection="1">
      <alignment horizontal="center" vertical="center"/>
    </xf>
    <xf numFmtId="49" fontId="70" fillId="0" borderId="28" xfId="116" applyNumberFormat="1" applyFont="1" applyFill="1" applyBorder="1" applyAlignment="1" applyProtection="1">
      <alignment horizontal="center" vertical="top"/>
    </xf>
    <xf numFmtId="191" fontId="70" fillId="0" borderId="28" xfId="116" applyNumberFormat="1" applyFont="1" applyFill="1" applyBorder="1" applyAlignment="1" applyProtection="1">
      <alignment horizontal="justify"/>
    </xf>
    <xf numFmtId="191" fontId="70" fillId="0" borderId="28" xfId="116" applyNumberFormat="1" applyFont="1" applyFill="1" applyBorder="1" applyAlignment="1" applyProtection="1">
      <alignment horizontal="center" vertical="center"/>
    </xf>
    <xf numFmtId="4" fontId="70" fillId="0" borderId="28" xfId="116" applyNumberFormat="1" applyFont="1" applyFill="1" applyBorder="1" applyAlignment="1" applyProtection="1">
      <alignment horizontal="center" vertical="center"/>
    </xf>
    <xf numFmtId="189" fontId="70" fillId="0" borderId="29" xfId="32" applyNumberFormat="1" applyFont="1" applyFill="1" applyBorder="1" applyAlignment="1" applyProtection="1">
      <alignment vertical="center"/>
    </xf>
    <xf numFmtId="192" fontId="74" fillId="0" borderId="35" xfId="116" applyNumberFormat="1" applyFont="1" applyFill="1" applyBorder="1" applyAlignment="1" applyProtection="1">
      <alignment vertical="center"/>
    </xf>
    <xf numFmtId="192" fontId="71" fillId="0" borderId="72" xfId="107" applyNumberFormat="1" applyFont="1" applyBorder="1"/>
    <xf numFmtId="192" fontId="67" fillId="0" borderId="61" xfId="116" applyNumberFormat="1" applyFont="1" applyFill="1" applyBorder="1" applyAlignment="1" applyProtection="1">
      <alignment vertical="center"/>
    </xf>
    <xf numFmtId="164" fontId="70" fillId="0" borderId="0" xfId="32" applyFont="1" applyFill="1"/>
    <xf numFmtId="189" fontId="70" fillId="0" borderId="0" xfId="32" applyNumberFormat="1" applyFont="1"/>
    <xf numFmtId="49" fontId="74" fillId="8" borderId="6" xfId="116" applyNumberFormat="1" applyFont="1" applyFill="1" applyBorder="1" applyAlignment="1" applyProtection="1">
      <alignment horizontal="center" vertical="top"/>
    </xf>
    <xf numFmtId="49" fontId="74" fillId="8" borderId="7" xfId="116" applyNumberFormat="1" applyFont="1" applyFill="1" applyBorder="1" applyAlignment="1" applyProtection="1">
      <alignment horizontal="center" vertical="top"/>
    </xf>
    <xf numFmtId="191" fontId="74" fillId="8" borderId="7" xfId="116" applyNumberFormat="1" applyFont="1" applyFill="1" applyBorder="1" applyAlignment="1" applyProtection="1">
      <alignment horizontal="right"/>
    </xf>
    <xf numFmtId="191" fontId="74" fillId="8" borderId="7" xfId="116" applyNumberFormat="1" applyFont="1" applyFill="1" applyBorder="1" applyAlignment="1" applyProtection="1">
      <alignment horizontal="center" vertical="center"/>
    </xf>
    <xf numFmtId="4" fontId="74" fillId="8" borderId="7" xfId="116" applyNumberFormat="1" applyFont="1" applyFill="1" applyBorder="1" applyAlignment="1" applyProtection="1">
      <alignment horizontal="center" vertical="center"/>
    </xf>
    <xf numFmtId="189" fontId="70" fillId="8" borderId="37" xfId="32" applyNumberFormat="1" applyFont="1" applyFill="1" applyBorder="1" applyAlignment="1" applyProtection="1">
      <alignment horizontal="right" vertical="center"/>
    </xf>
    <xf numFmtId="192" fontId="74" fillId="8" borderId="33" xfId="116" applyNumberFormat="1" applyFont="1" applyFill="1" applyBorder="1" applyAlignment="1" applyProtection="1">
      <alignment vertical="center"/>
    </xf>
    <xf numFmtId="165" fontId="70" fillId="0" borderId="0" xfId="107" applyNumberFormat="1" applyFont="1"/>
    <xf numFmtId="49" fontId="70" fillId="0" borderId="4" xfId="116" applyNumberFormat="1" applyFont="1" applyFill="1" applyBorder="1" applyAlignment="1" applyProtection="1">
      <alignment horizontal="center" vertical="top"/>
    </xf>
    <xf numFmtId="49" fontId="70" fillId="0" borderId="0" xfId="116" applyNumberFormat="1" applyFont="1" applyFill="1" applyBorder="1" applyAlignment="1" applyProtection="1">
      <alignment horizontal="center" vertical="top"/>
    </xf>
    <xf numFmtId="0" fontId="70" fillId="0" borderId="5" xfId="107" applyFont="1" applyBorder="1"/>
    <xf numFmtId="191" fontId="70" fillId="0" borderId="57" xfId="116" applyNumberFormat="1" applyFont="1" applyFill="1" applyBorder="1" applyAlignment="1" applyProtection="1">
      <alignment horizontal="center" vertical="center"/>
    </xf>
    <xf numFmtId="4" fontId="70" fillId="0" borderId="57" xfId="116" applyNumberFormat="1" applyFont="1" applyFill="1" applyBorder="1" applyAlignment="1" applyProtection="1">
      <alignment horizontal="center" vertical="center"/>
    </xf>
    <xf numFmtId="189" fontId="70" fillId="0" borderId="41" xfId="32" applyNumberFormat="1" applyFont="1" applyFill="1" applyBorder="1" applyAlignment="1" applyProtection="1">
      <alignment vertical="center"/>
    </xf>
    <xf numFmtId="164" fontId="70" fillId="0" borderId="0" xfId="107" applyNumberFormat="1" applyFont="1"/>
    <xf numFmtId="191" fontId="70" fillId="0" borderId="4" xfId="116" applyNumberFormat="1" applyFont="1" applyFill="1" applyBorder="1" applyAlignment="1" applyProtection="1">
      <alignment horizontal="justify"/>
    </xf>
    <xf numFmtId="191" fontId="70" fillId="0" borderId="0" xfId="116" applyNumberFormat="1" applyFont="1" applyFill="1" applyBorder="1" applyAlignment="1" applyProtection="1">
      <alignment horizontal="center" vertical="center"/>
    </xf>
    <xf numFmtId="4" fontId="70" fillId="0" borderId="0" xfId="116" applyNumberFormat="1" applyFont="1" applyFill="1" applyBorder="1" applyAlignment="1" applyProtection="1">
      <alignment horizontal="center" vertical="center"/>
    </xf>
    <xf numFmtId="189" fontId="70" fillId="0" borderId="0" xfId="32" applyNumberFormat="1" applyFont="1" applyFill="1" applyBorder="1" applyAlignment="1" applyProtection="1">
      <alignment vertical="center"/>
    </xf>
    <xf numFmtId="191" fontId="71" fillId="0" borderId="56" xfId="116" applyNumberFormat="1" applyFont="1" applyFill="1" applyBorder="1" applyAlignment="1" applyProtection="1">
      <alignment horizontal="justify"/>
    </xf>
    <xf numFmtId="189" fontId="70" fillId="0" borderId="57" xfId="32" applyNumberFormat="1" applyFont="1" applyFill="1" applyBorder="1" applyAlignment="1" applyProtection="1">
      <alignment vertical="center"/>
    </xf>
    <xf numFmtId="192" fontId="70" fillId="0" borderId="43" xfId="116" applyNumberFormat="1" applyFont="1" applyFill="1" applyBorder="1" applyAlignment="1" applyProtection="1">
      <alignment vertical="center"/>
    </xf>
    <xf numFmtId="0" fontId="70" fillId="0" borderId="0" xfId="116" applyNumberFormat="1" applyFont="1" applyFill="1" applyBorder="1" applyAlignment="1" applyProtection="1">
      <alignment horizontal="center" vertical="top"/>
    </xf>
    <xf numFmtId="191" fontId="70" fillId="0" borderId="56" xfId="116" applyNumberFormat="1" applyFont="1" applyFill="1" applyBorder="1" applyAlignment="1" applyProtection="1">
      <alignment horizontal="justify"/>
    </xf>
    <xf numFmtId="191" fontId="70" fillId="0" borderId="22" xfId="116" applyNumberFormat="1" applyFont="1" applyFill="1" applyBorder="1" applyAlignment="1" applyProtection="1">
      <alignment horizontal="center" vertical="center"/>
    </xf>
    <xf numFmtId="4" fontId="70" fillId="0" borderId="22" xfId="116" applyNumberFormat="1" applyFont="1" applyFill="1" applyBorder="1" applyAlignment="1" applyProtection="1">
      <alignment horizontal="center" vertical="center"/>
    </xf>
    <xf numFmtId="9" fontId="70" fillId="0" borderId="0" xfId="79" applyFont="1"/>
    <xf numFmtId="0" fontId="70" fillId="0" borderId="4" xfId="107" applyFont="1" applyBorder="1"/>
    <xf numFmtId="191" fontId="70" fillId="0" borderId="95" xfId="116" applyNumberFormat="1" applyFont="1" applyFill="1" applyBorder="1" applyAlignment="1" applyProtection="1">
      <alignment horizontal="justify"/>
    </xf>
    <xf numFmtId="4" fontId="70" fillId="0" borderId="77" xfId="116" applyNumberFormat="1" applyFont="1" applyFill="1" applyBorder="1" applyAlignment="1" applyProtection="1">
      <alignment horizontal="center" vertical="center"/>
    </xf>
    <xf numFmtId="189" fontId="70" fillId="0" borderId="44" xfId="32" applyNumberFormat="1" applyFont="1" applyFill="1" applyBorder="1" applyAlignment="1" applyProtection="1">
      <alignment vertical="center"/>
    </xf>
    <xf numFmtId="191" fontId="70" fillId="0" borderId="58" xfId="116" applyNumberFormat="1" applyFont="1" applyFill="1" applyBorder="1" applyAlignment="1" applyProtection="1">
      <alignment horizontal="justify"/>
    </xf>
    <xf numFmtId="4" fontId="70" fillId="0" borderId="24" xfId="116" applyNumberFormat="1" applyFont="1" applyFill="1" applyBorder="1" applyAlignment="1" applyProtection="1">
      <alignment horizontal="center" vertical="center"/>
    </xf>
    <xf numFmtId="189" fontId="70" fillId="0" borderId="45" xfId="32" applyNumberFormat="1" applyFont="1" applyFill="1" applyBorder="1" applyAlignment="1" applyProtection="1">
      <alignment vertical="center"/>
    </xf>
    <xf numFmtId="191" fontId="70" fillId="0" borderId="0" xfId="116" applyNumberFormat="1" applyFont="1" applyFill="1" applyBorder="1" applyAlignment="1" applyProtection="1">
      <alignment horizontal="justify"/>
    </xf>
    <xf numFmtId="193" fontId="70" fillId="0" borderId="5" xfId="116" applyNumberFormat="1" applyFont="1" applyFill="1" applyBorder="1" applyAlignment="1" applyProtection="1">
      <alignment vertical="center"/>
    </xf>
    <xf numFmtId="0" fontId="71" fillId="10" borderId="27" xfId="107" applyFont="1" applyFill="1" applyBorder="1" applyAlignment="1">
      <alignment horizontal="centerContinuous" vertical="center" wrapText="1"/>
    </xf>
    <xf numFmtId="0" fontId="71" fillId="10" borderId="28" xfId="107" applyFont="1" applyFill="1" applyBorder="1" applyAlignment="1">
      <alignment horizontal="centerContinuous" vertical="center" wrapText="1"/>
    </xf>
    <xf numFmtId="0" fontId="70" fillId="10" borderId="28" xfId="107" applyFont="1" applyFill="1" applyBorder="1" applyAlignment="1">
      <alignment horizontal="centerContinuous"/>
    </xf>
    <xf numFmtId="189" fontId="70" fillId="10" borderId="28" xfId="32" applyNumberFormat="1" applyFont="1" applyFill="1" applyBorder="1" applyAlignment="1">
      <alignment horizontal="centerContinuous"/>
    </xf>
    <xf numFmtId="192" fontId="71" fillId="10" borderId="72" xfId="107" applyNumberFormat="1" applyFont="1" applyFill="1" applyBorder="1" applyAlignment="1">
      <alignment horizontal="center" vertical="center"/>
    </xf>
    <xf numFmtId="49" fontId="74" fillId="0" borderId="4" xfId="116" applyNumberFormat="1" applyFont="1" applyFill="1" applyBorder="1" applyAlignment="1" applyProtection="1">
      <alignment horizontal="center" vertical="top"/>
    </xf>
    <xf numFmtId="49" fontId="74" fillId="0" borderId="0" xfId="116" applyNumberFormat="1" applyFont="1" applyFill="1" applyBorder="1" applyAlignment="1" applyProtection="1">
      <alignment horizontal="center" vertical="top"/>
    </xf>
    <xf numFmtId="191" fontId="74" fillId="0" borderId="0" xfId="116" applyNumberFormat="1" applyFont="1" applyFill="1" applyBorder="1" applyAlignment="1" applyProtection="1">
      <alignment horizontal="right"/>
    </xf>
    <xf numFmtId="191" fontId="74" fillId="0" borderId="0" xfId="116" applyNumberFormat="1" applyFont="1" applyFill="1" applyBorder="1" applyAlignment="1" applyProtection="1">
      <alignment horizontal="center" vertical="center"/>
    </xf>
    <xf numFmtId="4" fontId="74" fillId="0" borderId="0" xfId="116" applyNumberFormat="1" applyFont="1" applyFill="1" applyBorder="1" applyAlignment="1" applyProtection="1">
      <alignment horizontal="center" vertical="center"/>
    </xf>
    <xf numFmtId="189" fontId="70" fillId="0" borderId="0" xfId="32" applyNumberFormat="1" applyFont="1" applyFill="1" applyBorder="1" applyAlignment="1" applyProtection="1">
      <alignment horizontal="right" vertical="center"/>
    </xf>
    <xf numFmtId="192" fontId="74" fillId="0" borderId="5" xfId="116" applyNumberFormat="1" applyFont="1" applyFill="1" applyBorder="1" applyAlignment="1" applyProtection="1">
      <alignment vertical="center"/>
    </xf>
    <xf numFmtId="49" fontId="55" fillId="12" borderId="27" xfId="116" applyNumberFormat="1" applyFont="1" applyFill="1" applyBorder="1" applyAlignment="1" applyProtection="1">
      <alignment horizontal="centerContinuous" vertical="center"/>
    </xf>
    <xf numFmtId="49" fontId="55" fillId="12" borderId="28" xfId="116" applyNumberFormat="1" applyFont="1" applyFill="1" applyBorder="1" applyAlignment="1" applyProtection="1">
      <alignment horizontal="centerContinuous" vertical="top"/>
    </xf>
    <xf numFmtId="0" fontId="71" fillId="12" borderId="28" xfId="120" applyFont="1" applyFill="1" applyBorder="1" applyAlignment="1">
      <alignment horizontal="centerContinuous" vertical="center" wrapText="1"/>
    </xf>
    <xf numFmtId="0" fontId="71" fillId="12" borderId="28" xfId="120" applyFont="1" applyFill="1" applyBorder="1" applyAlignment="1">
      <alignment horizontal="centerContinuous" vertical="center"/>
    </xf>
    <xf numFmtId="4" fontId="76" fillId="12" borderId="28" xfId="120" applyNumberFormat="1" applyFont="1" applyFill="1" applyBorder="1" applyAlignment="1">
      <alignment horizontal="centerContinuous" vertical="center"/>
    </xf>
    <xf numFmtId="189" fontId="76" fillId="12" borderId="28" xfId="121" applyNumberFormat="1" applyFont="1" applyFill="1" applyBorder="1" applyAlignment="1">
      <alignment horizontal="centerContinuous" vertical="center" wrapText="1"/>
    </xf>
    <xf numFmtId="192" fontId="55" fillId="12" borderId="34" xfId="116" applyNumberFormat="1" applyFont="1" applyFill="1" applyBorder="1" applyAlignment="1" applyProtection="1">
      <alignment vertical="center"/>
    </xf>
    <xf numFmtId="0" fontId="71" fillId="0" borderId="54" xfId="107" applyFont="1" applyBorder="1" applyAlignment="1">
      <alignment horizontal="centerContinuous" vertical="center"/>
    </xf>
    <xf numFmtId="189" fontId="70" fillId="0" borderId="39" xfId="32" applyNumberFormat="1" applyFont="1" applyBorder="1" applyAlignment="1">
      <alignment horizontal="centerContinuous" vertical="center"/>
    </xf>
    <xf numFmtId="0" fontId="71" fillId="0" borderId="49" xfId="107" applyFont="1" applyBorder="1" applyAlignment="1">
      <alignment horizontal="center" vertical="center"/>
    </xf>
    <xf numFmtId="0" fontId="70" fillId="0" borderId="21" xfId="107" applyFont="1" applyBorder="1" applyAlignment="1">
      <alignment horizontal="center" vertical="center"/>
    </xf>
    <xf numFmtId="189" fontId="70" fillId="0" borderId="22" xfId="32" applyNumberFormat="1" applyFont="1" applyBorder="1" applyAlignment="1">
      <alignment horizontal="center" vertical="center"/>
    </xf>
    <xf numFmtId="10" fontId="70" fillId="0" borderId="31" xfId="106" applyNumberFormat="1" applyFont="1" applyBorder="1" applyAlignment="1">
      <alignment horizontal="center" vertical="center"/>
    </xf>
    <xf numFmtId="0" fontId="70" fillId="0" borderId="56" xfId="107" applyFont="1" applyBorder="1" applyAlignment="1">
      <alignment horizontal="left" vertical="center"/>
    </xf>
    <xf numFmtId="0" fontId="70" fillId="0" borderId="57" xfId="107" applyFont="1" applyBorder="1" applyAlignment="1">
      <alignment horizontal="left" vertical="center"/>
    </xf>
    <xf numFmtId="0" fontId="70" fillId="0" borderId="43" xfId="107" applyFont="1" applyBorder="1" applyAlignment="1">
      <alignment horizontal="left" vertical="center"/>
    </xf>
    <xf numFmtId="189" fontId="70" fillId="0" borderId="2" xfId="32" applyNumberFormat="1" applyFont="1" applyBorder="1"/>
    <xf numFmtId="0" fontId="70" fillId="0" borderId="3" xfId="107" applyFont="1" applyBorder="1"/>
    <xf numFmtId="189" fontId="70" fillId="0" borderId="0" xfId="32" applyNumberFormat="1" applyFont="1" applyBorder="1"/>
    <xf numFmtId="0" fontId="70" fillId="0" borderId="18" xfId="107" applyFont="1" applyBorder="1"/>
    <xf numFmtId="0" fontId="70" fillId="0" borderId="19" xfId="107" applyFont="1" applyBorder="1"/>
    <xf numFmtId="189" fontId="70" fillId="0" borderId="19" xfId="32" applyNumberFormat="1" applyFont="1" applyBorder="1"/>
    <xf numFmtId="0" fontId="70" fillId="0" borderId="20" xfId="107" applyFont="1" applyBorder="1"/>
    <xf numFmtId="191" fontId="70" fillId="0" borderId="54" xfId="116" applyNumberFormat="1" applyFont="1" applyFill="1" applyBorder="1" applyAlignment="1" applyProtection="1">
      <alignment horizontal="justify"/>
    </xf>
    <xf numFmtId="191" fontId="70" fillId="0" borderId="55" xfId="116" applyNumberFormat="1" applyFont="1" applyFill="1" applyBorder="1" applyAlignment="1" applyProtection="1">
      <alignment horizontal="center" vertical="center"/>
    </xf>
    <xf numFmtId="4" fontId="70" fillId="0" borderId="55" xfId="116" applyNumberFormat="1" applyFont="1" applyFill="1" applyBorder="1" applyAlignment="1" applyProtection="1">
      <alignment horizontal="center" vertical="center"/>
    </xf>
    <xf numFmtId="189" fontId="70" fillId="0" borderId="39" xfId="32" applyNumberFormat="1" applyFont="1" applyFill="1" applyBorder="1" applyAlignment="1" applyProtection="1">
      <alignment vertical="center"/>
    </xf>
    <xf numFmtId="169" fontId="70" fillId="0" borderId="0" xfId="107" applyNumberFormat="1" applyFont="1"/>
    <xf numFmtId="192" fontId="70" fillId="0" borderId="33" xfId="116" applyNumberFormat="1" applyFont="1" applyFill="1" applyBorder="1" applyAlignment="1" applyProtection="1">
      <alignment vertical="center"/>
    </xf>
    <xf numFmtId="164" fontId="70" fillId="0" borderId="0" xfId="4" applyFont="1"/>
    <xf numFmtId="0" fontId="29" fillId="2" borderId="5" xfId="60" applyNumberFormat="1" applyFont="1" applyFill="1" applyBorder="1" applyAlignment="1">
      <alignment vertical="center" wrapText="1"/>
    </xf>
    <xf numFmtId="0" fontId="33" fillId="0" borderId="4" xfId="105" applyFont="1" applyBorder="1"/>
    <xf numFmtId="0" fontId="33" fillId="0" borderId="0" xfId="105" applyFont="1"/>
    <xf numFmtId="0" fontId="77" fillId="0" borderId="0" xfId="105" applyFont="1" applyAlignment="1">
      <alignment vertical="center" wrapText="1"/>
    </xf>
    <xf numFmtId="0" fontId="59" fillId="0" borderId="4" xfId="105" applyFont="1" applyBorder="1"/>
    <xf numFmtId="0" fontId="78" fillId="2" borderId="0" xfId="60" applyFont="1" applyFill="1" applyBorder="1" applyAlignment="1">
      <alignment vertical="center" wrapText="1"/>
    </xf>
    <xf numFmtId="0" fontId="59" fillId="0" borderId="0" xfId="105" applyFont="1"/>
    <xf numFmtId="172" fontId="33" fillId="0" borderId="0" xfId="129" applyFont="1" applyBorder="1"/>
    <xf numFmtId="0" fontId="56" fillId="2" borderId="4" xfId="88" applyFont="1" applyFill="1" applyBorder="1" applyAlignment="1">
      <alignment vertical="center"/>
    </xf>
    <xf numFmtId="0" fontId="78" fillId="2" borderId="19" xfId="60" applyFont="1" applyFill="1" applyBorder="1" applyAlignment="1">
      <alignment vertical="center" wrapText="1"/>
    </xf>
    <xf numFmtId="0" fontId="54" fillId="0" borderId="25" xfId="88" applyBorder="1" applyAlignment="1">
      <alignment horizontal="center" vertical="center"/>
    </xf>
    <xf numFmtId="0" fontId="10" fillId="0" borderId="26" xfId="88" applyFont="1" applyBorder="1" applyAlignment="1">
      <alignment horizontal="justify" vertical="center" wrapText="1"/>
    </xf>
    <xf numFmtId="0" fontId="10" fillId="0" borderId="26" xfId="88" applyFont="1" applyBorder="1" applyAlignment="1">
      <alignment horizontal="center" vertical="center" wrapText="1"/>
    </xf>
    <xf numFmtId="181" fontId="33" fillId="0" borderId="26" xfId="93" applyNumberFormat="1" applyFont="1" applyFill="1" applyBorder="1" applyAlignment="1">
      <alignment vertical="center"/>
    </xf>
    <xf numFmtId="185" fontId="33" fillId="0" borderId="26" xfId="93" applyNumberFormat="1" applyFont="1" applyFill="1" applyBorder="1" applyAlignment="1">
      <alignment horizontal="center" vertical="center" wrapText="1"/>
    </xf>
    <xf numFmtId="181" fontId="33" fillId="0" borderId="33" xfId="89" applyNumberFormat="1" applyFont="1" applyFill="1" applyBorder="1" applyAlignment="1">
      <alignment vertical="center"/>
    </xf>
    <xf numFmtId="189" fontId="79" fillId="0" borderId="22" xfId="4" applyNumberFormat="1" applyFont="1" applyFill="1" applyBorder="1" applyAlignment="1">
      <alignment vertical="center"/>
    </xf>
    <xf numFmtId="0" fontId="56" fillId="5" borderId="0" xfId="88" applyFont="1" applyFill="1" applyAlignment="1">
      <alignment vertical="center"/>
    </xf>
    <xf numFmtId="0" fontId="65" fillId="0" borderId="21" xfId="88" applyFont="1" applyBorder="1" applyAlignment="1">
      <alignment horizontal="center" vertical="center"/>
    </xf>
    <xf numFmtId="43" fontId="29" fillId="2" borderId="0" xfId="1" applyFont="1" applyFill="1" applyBorder="1" applyAlignment="1">
      <alignment vertical="center" wrapText="1"/>
    </xf>
    <xf numFmtId="0" fontId="33" fillId="0" borderId="0" xfId="105" applyFont="1" applyBorder="1"/>
    <xf numFmtId="0" fontId="33" fillId="0" borderId="0" xfId="105" applyFont="1" applyBorder="1" applyAlignment="1">
      <alignment vertical="center"/>
    </xf>
    <xf numFmtId="165" fontId="70" fillId="0" borderId="0" xfId="107" applyNumberFormat="1" applyFont="1" applyAlignment="1">
      <alignment horizontal="center" vertical="center"/>
    </xf>
    <xf numFmtId="192" fontId="81" fillId="0" borderId="0" xfId="4" applyNumberFormat="1" applyFont="1"/>
    <xf numFmtId="192" fontId="70" fillId="0" borderId="40" xfId="116" applyNumberFormat="1" applyFont="1" applyFill="1" applyBorder="1" applyAlignment="1" applyProtection="1">
      <alignment vertical="center"/>
    </xf>
    <xf numFmtId="192" fontId="67" fillId="0" borderId="32" xfId="116" applyNumberFormat="1" applyFont="1" applyFill="1" applyBorder="1" applyAlignment="1" applyProtection="1">
      <alignment vertical="center"/>
    </xf>
    <xf numFmtId="167" fontId="10" fillId="0" borderId="56" xfId="11" applyFont="1" applyFill="1" applyBorder="1" applyAlignment="1">
      <alignment horizontal="left" vertical="center"/>
    </xf>
    <xf numFmtId="172" fontId="69" fillId="0" borderId="61" xfId="42" applyFont="1" applyFill="1" applyBorder="1" applyAlignment="1">
      <alignment vertical="center" wrapText="1"/>
    </xf>
    <xf numFmtId="172" fontId="69" fillId="0" borderId="31" xfId="42" applyFont="1" applyFill="1" applyBorder="1" applyAlignment="1">
      <alignment vertical="center" wrapText="1"/>
    </xf>
    <xf numFmtId="0" fontId="25" fillId="2" borderId="0" xfId="60" applyNumberFormat="1" applyFont="1" applyFill="1" applyBorder="1" applyAlignment="1">
      <alignment horizontal="right" vertical="center" wrapText="1"/>
    </xf>
    <xf numFmtId="0" fontId="29" fillId="0" borderId="21" xfId="60" applyFont="1" applyFill="1" applyBorder="1" applyAlignment="1">
      <alignment horizontal="center" vertical="center" wrapText="1"/>
    </xf>
    <xf numFmtId="194" fontId="29" fillId="0" borderId="22" xfId="60" applyNumberFormat="1" applyFont="1" applyFill="1" applyBorder="1" applyAlignment="1">
      <alignment horizontal="center" vertical="center" wrapText="1"/>
    </xf>
    <xf numFmtId="194" fontId="29" fillId="0" borderId="31" xfId="12" applyNumberFormat="1" applyFont="1" applyFill="1" applyBorder="1" applyAlignment="1">
      <alignment vertical="center" wrapText="1"/>
    </xf>
    <xf numFmtId="0" fontId="29" fillId="0" borderId="6" xfId="60" applyFont="1" applyFill="1" applyBorder="1" applyAlignment="1">
      <alignment horizontal="center" vertical="center" wrapText="1"/>
    </xf>
    <xf numFmtId="0" fontId="29" fillId="0" borderId="22" xfId="60" applyFont="1" applyBorder="1" applyAlignment="1">
      <alignment vertical="center" wrapText="1"/>
    </xf>
    <xf numFmtId="2" fontId="29" fillId="0" borderId="22" xfId="60" applyNumberFormat="1" applyFont="1" applyFill="1" applyBorder="1" applyAlignment="1">
      <alignment horizontal="center" vertical="center" wrapText="1"/>
    </xf>
    <xf numFmtId="194" fontId="29" fillId="8" borderId="31" xfId="12" applyNumberFormat="1" applyFont="1" applyFill="1" applyBorder="1" applyAlignment="1">
      <alignment vertical="center" wrapText="1"/>
    </xf>
    <xf numFmtId="184" fontId="69" fillId="13" borderId="31" xfId="90" applyNumberFormat="1" applyFont="1" applyFill="1" applyBorder="1" applyAlignment="1">
      <alignment horizontal="right" vertical="center"/>
    </xf>
    <xf numFmtId="181" fontId="69" fillId="8" borderId="32" xfId="89" applyNumberFormat="1" applyFont="1" applyFill="1" applyBorder="1" applyAlignment="1">
      <alignment vertical="center"/>
    </xf>
    <xf numFmtId="0" fontId="69" fillId="8" borderId="43" xfId="60" applyFont="1" applyFill="1" applyBorder="1" applyAlignment="1">
      <alignment vertical="center" wrapText="1"/>
    </xf>
    <xf numFmtId="0" fontId="29" fillId="0" borderId="22" xfId="60" applyFont="1" applyBorder="1" applyAlignment="1">
      <alignment horizontal="center" vertical="center" wrapText="1"/>
    </xf>
    <xf numFmtId="194" fontId="29" fillId="0" borderId="22" xfId="60" applyNumberFormat="1" applyFont="1" applyFill="1" applyBorder="1" applyAlignment="1">
      <alignment vertical="center" wrapText="1"/>
    </xf>
    <xf numFmtId="2" fontId="29" fillId="0" borderId="22" xfId="60" applyNumberFormat="1" applyFont="1" applyBorder="1" applyAlignment="1">
      <alignment horizontal="center" vertical="center" wrapText="1"/>
    </xf>
    <xf numFmtId="0" fontId="29" fillId="0" borderId="31" xfId="12" applyNumberFormat="1" applyFont="1" applyFill="1" applyBorder="1" applyAlignment="1">
      <alignment vertical="center" wrapText="1"/>
    </xf>
    <xf numFmtId="0" fontId="54" fillId="0" borderId="60" xfId="88" applyBorder="1" applyAlignment="1">
      <alignment horizontal="center" vertical="center"/>
    </xf>
    <xf numFmtId="0" fontId="10" fillId="0" borderId="51" xfId="88" applyFont="1" applyBorder="1" applyAlignment="1">
      <alignment horizontal="center" vertical="center" wrapText="1"/>
    </xf>
    <xf numFmtId="181" fontId="33" fillId="0" borderId="51" xfId="93" applyNumberFormat="1" applyFont="1" applyFill="1" applyBorder="1" applyAlignment="1">
      <alignment vertical="center"/>
    </xf>
    <xf numFmtId="185" fontId="33" fillId="0" borderId="51" xfId="93" applyNumberFormat="1" applyFont="1" applyFill="1" applyBorder="1" applyAlignment="1">
      <alignment horizontal="center" vertical="center" wrapText="1"/>
    </xf>
    <xf numFmtId="181" fontId="33" fillId="0" borderId="93" xfId="89" applyNumberFormat="1" applyFont="1" applyFill="1" applyBorder="1" applyAlignment="1">
      <alignment vertical="center"/>
    </xf>
    <xf numFmtId="172" fontId="69" fillId="0" borderId="49" xfId="40" applyFont="1" applyFill="1" applyBorder="1" applyAlignment="1">
      <alignment vertical="center" wrapText="1"/>
    </xf>
    <xf numFmtId="172" fontId="69" fillId="0" borderId="33" xfId="40" applyFont="1" applyFill="1" applyBorder="1" applyAlignment="1">
      <alignment vertical="center" wrapText="1"/>
    </xf>
    <xf numFmtId="172" fontId="69" fillId="0" borderId="31" xfId="40" applyFont="1" applyFill="1" applyBorder="1" applyAlignment="1">
      <alignment vertical="center" wrapText="1"/>
    </xf>
    <xf numFmtId="172" fontId="29" fillId="0" borderId="61" xfId="42" applyFont="1" applyFill="1" applyBorder="1" applyAlignment="1">
      <alignment vertical="center" wrapText="1"/>
    </xf>
    <xf numFmtId="172" fontId="69" fillId="0" borderId="32" xfId="42" applyFont="1" applyFill="1" applyBorder="1" applyAlignment="1">
      <alignment vertical="center" wrapText="1"/>
    </xf>
    <xf numFmtId="0" fontId="29" fillId="0" borderId="51" xfId="60" applyFont="1" applyBorder="1" applyAlignment="1">
      <alignment horizontal="center" vertical="center" wrapText="1"/>
    </xf>
    <xf numFmtId="0" fontId="29" fillId="0" borderId="5" xfId="60" applyFont="1" applyBorder="1" applyAlignment="1">
      <alignment horizontal="center" vertical="center" wrapText="1"/>
    </xf>
    <xf numFmtId="0" fontId="29" fillId="0" borderId="26" xfId="60" applyFont="1" applyBorder="1" applyAlignment="1">
      <alignment horizontal="center" vertical="center" wrapText="1"/>
    </xf>
    <xf numFmtId="0" fontId="29" fillId="0" borderId="8" xfId="60" applyFont="1" applyBorder="1" applyAlignment="1">
      <alignment horizontal="center" vertical="center" wrapText="1"/>
    </xf>
    <xf numFmtId="0" fontId="82" fillId="0" borderId="52" xfId="60" quotePrefix="1" applyFont="1" applyFill="1" applyBorder="1" applyAlignment="1">
      <alignment horizontal="center" vertical="center" wrapText="1"/>
    </xf>
    <xf numFmtId="0" fontId="82" fillId="0" borderId="53" xfId="60" quotePrefix="1" applyFont="1" applyBorder="1" applyAlignment="1">
      <alignment horizontal="center" vertical="center" wrapText="1"/>
    </xf>
    <xf numFmtId="0" fontId="29" fillId="0" borderId="20" xfId="60" applyFont="1" applyBorder="1" applyAlignment="1">
      <alignment horizontal="center" vertical="center" wrapText="1"/>
    </xf>
    <xf numFmtId="2" fontId="85" fillId="0" borderId="54" xfId="11" applyNumberFormat="1" applyFont="1" applyFill="1" applyBorder="1" applyAlignment="1">
      <alignment horizontal="center" vertical="center"/>
    </xf>
    <xf numFmtId="2" fontId="85" fillId="0" borderId="6" xfId="11" applyNumberFormat="1" applyFont="1" applyFill="1" applyBorder="1" applyAlignment="1">
      <alignment horizontal="center" vertical="center"/>
    </xf>
    <xf numFmtId="167" fontId="10" fillId="0" borderId="56" xfId="11" applyFont="1" applyFill="1" applyBorder="1" applyAlignment="1">
      <alignment vertical="center"/>
    </xf>
    <xf numFmtId="0" fontId="87" fillId="2" borderId="0" xfId="88" applyFont="1" applyFill="1" applyAlignment="1">
      <alignment vertical="center"/>
    </xf>
    <xf numFmtId="0" fontId="29" fillId="2" borderId="0" xfId="88" applyFont="1" applyFill="1" applyAlignment="1">
      <alignment vertical="center"/>
    </xf>
    <xf numFmtId="169" fontId="88" fillId="0" borderId="0" xfId="107" applyNumberFormat="1" applyFont="1" applyAlignment="1">
      <alignment vertical="center"/>
    </xf>
    <xf numFmtId="0" fontId="12" fillId="0" borderId="1" xfId="50" applyFont="1" applyBorder="1"/>
    <xf numFmtId="0" fontId="12" fillId="0" borderId="4" xfId="50" applyFont="1" applyBorder="1" applyAlignment="1">
      <alignment horizontal="center"/>
    </xf>
    <xf numFmtId="0" fontId="11" fillId="0" borderId="4" xfId="50" applyFont="1" applyBorder="1" applyAlignment="1">
      <alignment horizontal="left" vertical="center"/>
    </xf>
    <xf numFmtId="0" fontId="80" fillId="0" borderId="4" xfId="131" applyBorder="1"/>
    <xf numFmtId="0" fontId="80" fillId="0" borderId="0" xfId="131"/>
    <xf numFmtId="175" fontId="26" fillId="7" borderId="21" xfId="56" applyFont="1" applyFill="1" applyBorder="1" applyAlignment="1">
      <alignment horizontal="center" vertical="center" wrapText="1"/>
    </xf>
    <xf numFmtId="175" fontId="26" fillId="7" borderId="22" xfId="56" applyFont="1" applyFill="1" applyBorder="1" applyAlignment="1">
      <alignment horizontal="center" vertical="center" wrapText="1"/>
    </xf>
    <xf numFmtId="174" fontId="26" fillId="7" borderId="22" xfId="41" applyFont="1" applyFill="1" applyBorder="1" applyAlignment="1" applyProtection="1">
      <alignment horizontal="center" vertical="center" wrapText="1"/>
    </xf>
    <xf numFmtId="175" fontId="26" fillId="7" borderId="31" xfId="56" applyFont="1" applyFill="1" applyBorder="1" applyAlignment="1">
      <alignment horizontal="center" vertical="center" wrapText="1"/>
    </xf>
    <xf numFmtId="175" fontId="12" fillId="0" borderId="21" xfId="56" applyFont="1" applyBorder="1" applyAlignment="1">
      <alignment horizontal="center" wrapText="1"/>
    </xf>
    <xf numFmtId="175" fontId="15" fillId="0" borderId="22" xfId="56" applyFont="1" applyBorder="1" applyAlignment="1">
      <alignment wrapText="1"/>
    </xf>
    <xf numFmtId="43" fontId="15" fillId="0" borderId="22" xfId="147" applyFont="1" applyFill="1" applyBorder="1" applyAlignment="1">
      <alignment horizontal="justify" vertical="center" wrapText="1"/>
    </xf>
    <xf numFmtId="0" fontId="80" fillId="0" borderId="22" xfId="131" applyBorder="1"/>
    <xf numFmtId="0" fontId="80" fillId="0" borderId="31" xfId="131" applyBorder="1"/>
    <xf numFmtId="2" fontId="12" fillId="3" borderId="21" xfId="56" applyNumberFormat="1" applyFont="1" applyFill="1" applyBorder="1" applyAlignment="1">
      <alignment horizontal="center" vertical="center" wrapText="1"/>
    </xf>
    <xf numFmtId="175" fontId="10" fillId="0" borderId="22" xfId="56" applyBorder="1" applyAlignment="1">
      <alignment wrapText="1"/>
    </xf>
    <xf numFmtId="0" fontId="80" fillId="0" borderId="22" xfId="131" applyBorder="1" applyAlignment="1">
      <alignment horizontal="center"/>
    </xf>
    <xf numFmtId="165" fontId="80" fillId="0" borderId="31" xfId="131" applyNumberFormat="1" applyBorder="1" applyAlignment="1">
      <alignment horizontal="center"/>
    </xf>
    <xf numFmtId="189" fontId="79" fillId="0" borderId="22" xfId="4" applyNumberFormat="1" applyFont="1" applyFill="1" applyBorder="1" applyAlignment="1">
      <alignment vertical="center" wrapText="1"/>
    </xf>
    <xf numFmtId="165" fontId="80" fillId="0" borderId="0" xfId="131" applyNumberFormat="1"/>
    <xf numFmtId="175" fontId="12" fillId="0" borderId="22" xfId="56" applyFont="1" applyBorder="1" applyAlignment="1">
      <alignment wrapText="1"/>
    </xf>
    <xf numFmtId="189" fontId="79" fillId="0" borderId="22" xfId="4" applyNumberFormat="1" applyFont="1" applyBorder="1"/>
    <xf numFmtId="0" fontId="80" fillId="0" borderId="5" xfId="131" applyBorder="1"/>
    <xf numFmtId="165" fontId="80" fillId="0" borderId="31" xfId="131" applyNumberFormat="1" applyBorder="1"/>
    <xf numFmtId="0" fontId="68" fillId="0" borderId="4" xfId="102" applyFont="1" applyBorder="1" applyAlignment="1">
      <alignment vertical="center"/>
    </xf>
    <xf numFmtId="0" fontId="68" fillId="0" borderId="0" xfId="102" applyFont="1" applyBorder="1" applyAlignment="1">
      <alignment vertical="center"/>
    </xf>
    <xf numFmtId="0" fontId="21" fillId="0" borderId="95" xfId="146" applyFont="1" applyBorder="1" applyAlignment="1">
      <alignment vertical="center"/>
    </xf>
    <xf numFmtId="175" fontId="10" fillId="0" borderId="0" xfId="56" applyAlignment="1">
      <alignment vertical="center"/>
    </xf>
    <xf numFmtId="165" fontId="80" fillId="0" borderId="5" xfId="131" applyNumberFormat="1" applyBorder="1"/>
    <xf numFmtId="0" fontId="20" fillId="0" borderId="4" xfId="146" applyFont="1" applyBorder="1" applyAlignment="1">
      <alignment vertical="center"/>
    </xf>
    <xf numFmtId="43" fontId="0" fillId="0" borderId="5" xfId="147" applyFont="1" applyBorder="1"/>
    <xf numFmtId="0" fontId="21" fillId="0" borderId="18" xfId="146" applyFont="1" applyBorder="1" applyAlignment="1">
      <alignment vertical="center"/>
    </xf>
    <xf numFmtId="175" fontId="10" fillId="0" borderId="19" xfId="56" applyBorder="1" applyAlignment="1">
      <alignment vertical="center"/>
    </xf>
    <xf numFmtId="0" fontId="80" fillId="0" borderId="19" xfId="131" applyBorder="1"/>
    <xf numFmtId="0" fontId="80" fillId="0" borderId="20" xfId="131" applyBorder="1"/>
    <xf numFmtId="169" fontId="86" fillId="2" borderId="0" xfId="2" applyNumberFormat="1" applyFont="1" applyFill="1" applyAlignment="1">
      <alignment vertical="center"/>
    </xf>
    <xf numFmtId="0" fontId="86" fillId="2" borderId="0" xfId="88" applyFont="1" applyFill="1" applyAlignment="1">
      <alignment vertical="center"/>
    </xf>
    <xf numFmtId="187" fontId="66" fillId="2" borderId="0" xfId="88" applyNumberFormat="1" applyFont="1" applyFill="1" applyAlignment="1">
      <alignment vertical="center"/>
    </xf>
    <xf numFmtId="187" fontId="86" fillId="2" borderId="0" xfId="88" applyNumberFormat="1" applyFont="1" applyFill="1" applyAlignment="1">
      <alignment vertical="center"/>
    </xf>
    <xf numFmtId="0" fontId="3" fillId="0" borderId="0" xfId="88" applyFont="1" applyAlignment="1">
      <alignment vertical="center"/>
    </xf>
    <xf numFmtId="0" fontId="89" fillId="2" borderId="0" xfId="88" applyFont="1" applyFill="1" applyAlignment="1">
      <alignment vertical="center"/>
    </xf>
    <xf numFmtId="165" fontId="90" fillId="0" borderId="0" xfId="131" applyNumberFormat="1" applyFont="1"/>
    <xf numFmtId="182" fontId="33" fillId="0" borderId="22" xfId="88" applyNumberFormat="1" applyFont="1" applyBorder="1" applyAlignment="1">
      <alignment horizontal="center" vertical="center"/>
    </xf>
    <xf numFmtId="165" fontId="56" fillId="2" borderId="0" xfId="2" applyFont="1" applyFill="1" applyAlignment="1">
      <alignment vertical="center"/>
    </xf>
    <xf numFmtId="165" fontId="56" fillId="2" borderId="0" xfId="88" applyNumberFormat="1" applyFont="1" applyFill="1" applyAlignment="1">
      <alignment vertical="center"/>
    </xf>
    <xf numFmtId="0" fontId="11" fillId="0" borderId="4" xfId="54" applyFont="1" applyBorder="1"/>
    <xf numFmtId="0" fontId="13" fillId="0" borderId="4" xfId="54" applyFont="1" applyBorder="1"/>
    <xf numFmtId="0" fontId="11" fillId="0" borderId="18" xfId="54" applyFont="1" applyBorder="1"/>
    <xf numFmtId="0" fontId="10" fillId="0" borderId="19" xfId="54" applyBorder="1"/>
    <xf numFmtId="0" fontId="25" fillId="2" borderId="77" xfId="60" applyNumberFormat="1" applyFont="1" applyFill="1" applyBorder="1" applyAlignment="1">
      <alignment vertical="center" wrapText="1"/>
    </xf>
    <xf numFmtId="9" fontId="25" fillId="2" borderId="0" xfId="3" applyFont="1" applyFill="1" applyBorder="1" applyAlignment="1">
      <alignment vertical="center" wrapText="1"/>
    </xf>
    <xf numFmtId="165" fontId="25" fillId="2" borderId="0" xfId="2" applyFont="1" applyFill="1" applyBorder="1" applyAlignment="1">
      <alignment vertical="center" wrapText="1"/>
    </xf>
    <xf numFmtId="43" fontId="25" fillId="2" borderId="22" xfId="1" applyFont="1" applyFill="1" applyBorder="1" applyAlignment="1">
      <alignment vertical="center" wrapText="1"/>
    </xf>
    <xf numFmtId="9" fontId="93" fillId="2" borderId="22" xfId="3" applyFont="1" applyFill="1" applyBorder="1" applyAlignment="1">
      <alignment horizontal="center" vertical="center" wrapText="1"/>
    </xf>
    <xf numFmtId="196" fontId="25" fillId="2" borderId="22" xfId="60" applyNumberFormat="1" applyFont="1" applyFill="1" applyBorder="1" applyAlignment="1">
      <alignment horizontal="center" vertical="center" wrapText="1"/>
    </xf>
    <xf numFmtId="9" fontId="25" fillId="2" borderId="22" xfId="3" applyFont="1" applyFill="1" applyBorder="1" applyAlignment="1">
      <alignment horizontal="center" vertical="center" wrapText="1"/>
    </xf>
    <xf numFmtId="181" fontId="33" fillId="0" borderId="0" xfId="89" applyNumberFormat="1" applyFont="1" applyFill="1" applyBorder="1" applyAlignment="1">
      <alignment vertical="center"/>
    </xf>
    <xf numFmtId="194" fontId="29" fillId="0" borderId="0" xfId="12" applyNumberFormat="1" applyFont="1" applyFill="1" applyBorder="1" applyAlignment="1">
      <alignment vertical="center" wrapText="1"/>
    </xf>
    <xf numFmtId="0" fontId="29" fillId="0" borderId="0" xfId="12" applyNumberFormat="1" applyFont="1" applyFill="1" applyBorder="1" applyAlignment="1">
      <alignment vertical="center" wrapText="1"/>
    </xf>
    <xf numFmtId="172" fontId="69" fillId="0" borderId="0" xfId="40" applyFont="1" applyFill="1" applyBorder="1" applyAlignment="1">
      <alignment vertical="center" wrapText="1"/>
    </xf>
    <xf numFmtId="172" fontId="69" fillId="0" borderId="0" xfId="42" applyFont="1" applyFill="1" applyBorder="1" applyAlignment="1">
      <alignment vertical="center" wrapText="1"/>
    </xf>
    <xf numFmtId="172" fontId="29" fillId="0" borderId="0" xfId="42" applyFont="1" applyFill="1" applyBorder="1" applyAlignment="1">
      <alignment vertical="center" wrapText="1"/>
    </xf>
    <xf numFmtId="2" fontId="28" fillId="0" borderId="0" xfId="11" applyNumberFormat="1" applyFont="1" applyFill="1" applyBorder="1" applyAlignment="1">
      <alignment horizontal="left" vertical="center" wrapText="1"/>
    </xf>
    <xf numFmtId="43" fontId="10" fillId="0" borderId="0" xfId="1" applyFont="1"/>
    <xf numFmtId="0" fontId="12" fillId="0" borderId="0" xfId="50" applyFont="1" applyAlignment="1">
      <alignment wrapText="1"/>
    </xf>
    <xf numFmtId="0" fontId="13" fillId="0" borderId="0" xfId="54" applyFont="1"/>
    <xf numFmtId="0" fontId="10" fillId="0" borderId="2" xfId="50" applyBorder="1"/>
    <xf numFmtId="0" fontId="10" fillId="0" borderId="3" xfId="50" applyBorder="1"/>
    <xf numFmtId="0" fontId="10" fillId="0" borderId="5" xfId="50" applyBorder="1"/>
    <xf numFmtId="0" fontId="94" fillId="0" borderId="0" xfId="0" applyFont="1"/>
    <xf numFmtId="0" fontId="0" fillId="14" borderId="22" xfId="0" applyFill="1" applyBorder="1"/>
    <xf numFmtId="0" fontId="0" fillId="0" borderId="22" xfId="0" applyBorder="1"/>
    <xf numFmtId="0" fontId="0" fillId="14" borderId="31" xfId="0" applyFill="1" applyBorder="1"/>
    <xf numFmtId="0" fontId="0" fillId="14" borderId="24" xfId="0" applyFill="1" applyBorder="1"/>
    <xf numFmtId="0" fontId="0" fillId="14" borderId="32" xfId="0" applyFill="1" applyBorder="1"/>
    <xf numFmtId="0" fontId="0" fillId="14" borderId="41" xfId="0" applyFill="1" applyBorder="1"/>
    <xf numFmtId="0" fontId="0" fillId="14" borderId="45" xfId="0" applyFill="1" applyBorder="1"/>
    <xf numFmtId="0" fontId="0" fillId="0" borderId="24" xfId="0" applyBorder="1"/>
    <xf numFmtId="0" fontId="94" fillId="0" borderId="1" xfId="0" applyFont="1" applyBorder="1"/>
    <xf numFmtId="0" fontId="95" fillId="0" borderId="63" xfId="0" applyFont="1" applyBorder="1"/>
    <xf numFmtId="0" fontId="96" fillId="0" borderId="2" xfId="0" applyFont="1" applyBorder="1" applyAlignment="1">
      <alignment horizontal="center" wrapText="1"/>
    </xf>
    <xf numFmtId="0" fontId="96" fillId="0" borderId="3" xfId="0" applyFont="1" applyBorder="1" applyAlignment="1">
      <alignment horizontal="center" wrapText="1"/>
    </xf>
    <xf numFmtId="10" fontId="93" fillId="2" borderId="22" xfId="3" applyNumberFormat="1" applyFont="1" applyFill="1" applyBorder="1" applyAlignment="1">
      <alignment horizontal="center" vertical="center" wrapText="1"/>
    </xf>
    <xf numFmtId="0" fontId="29" fillId="0" borderId="0" xfId="88" applyFont="1" applyAlignment="1">
      <alignment vertical="center"/>
    </xf>
    <xf numFmtId="0" fontId="56" fillId="2" borderId="19" xfId="88" applyFont="1" applyFill="1" applyBorder="1" applyAlignment="1">
      <alignment vertical="center"/>
    </xf>
    <xf numFmtId="0" fontId="56" fillId="2" borderId="18" xfId="88" applyFont="1" applyFill="1" applyBorder="1" applyAlignment="1">
      <alignment vertical="center"/>
    </xf>
    <xf numFmtId="0" fontId="99" fillId="0" borderId="53" xfId="88" quotePrefix="1" applyFont="1" applyBorder="1" applyAlignment="1">
      <alignment horizontal="center" vertical="center"/>
    </xf>
    <xf numFmtId="0" fontId="99" fillId="0" borderId="52" xfId="88" quotePrefix="1" applyFont="1" applyBorder="1" applyAlignment="1">
      <alignment horizontal="center" vertical="center"/>
    </xf>
    <xf numFmtId="0" fontId="29" fillId="0" borderId="94" xfId="88" applyFont="1" applyBorder="1" applyAlignment="1">
      <alignment horizontal="center" vertical="center"/>
    </xf>
    <xf numFmtId="0" fontId="13" fillId="2" borderId="96" xfId="60" applyFont="1" applyFill="1" applyBorder="1" applyAlignment="1">
      <alignment horizontal="center" vertical="center" wrapText="1"/>
    </xf>
    <xf numFmtId="0" fontId="11" fillId="2" borderId="13" xfId="6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1" fillId="2" borderId="98" xfId="0" applyFont="1" applyFill="1" applyBorder="1" applyAlignment="1">
      <alignment horizontal="center" vertical="center" wrapText="1"/>
    </xf>
    <xf numFmtId="0" fontId="22" fillId="9" borderId="62" xfId="148" applyFont="1" applyFill="1" applyBorder="1" applyAlignment="1">
      <alignment horizontal="center" vertical="center"/>
    </xf>
    <xf numFmtId="0" fontId="22" fillId="9" borderId="63" xfId="148" applyFont="1" applyFill="1" applyBorder="1" applyAlignment="1">
      <alignment horizontal="center" vertical="center"/>
    </xf>
    <xf numFmtId="190" fontId="22" fillId="9" borderId="63" xfId="148" applyNumberFormat="1" applyFont="1" applyFill="1" applyBorder="1" applyAlignment="1">
      <alignment horizontal="center" vertical="center"/>
    </xf>
    <xf numFmtId="0" fontId="23" fillId="0" borderId="63" xfId="148" applyFont="1" applyBorder="1" applyAlignment="1">
      <alignment horizontal="center" vertical="center"/>
    </xf>
    <xf numFmtId="0" fontId="23" fillId="0" borderId="63" xfId="148" applyFont="1" applyBorder="1" applyAlignment="1">
      <alignment horizontal="center" vertical="center" wrapText="1"/>
    </xf>
    <xf numFmtId="177" fontId="23" fillId="0" borderId="63" xfId="149" applyNumberFormat="1" applyFont="1" applyFill="1" applyBorder="1" applyAlignment="1">
      <alignment horizontal="center" vertical="center" wrapText="1"/>
    </xf>
    <xf numFmtId="10" fontId="22" fillId="9" borderId="49" xfId="150" applyNumberFormat="1" applyFont="1" applyFill="1" applyBorder="1" applyAlignment="1">
      <alignment horizontal="center" vertical="center"/>
    </xf>
    <xf numFmtId="0" fontId="18" fillId="0" borderId="0" xfId="148" applyFont="1"/>
    <xf numFmtId="0" fontId="22" fillId="9" borderId="21" xfId="148" applyFont="1" applyFill="1" applyBorder="1" applyAlignment="1">
      <alignment horizontal="center" vertical="center"/>
    </xf>
    <xf numFmtId="0" fontId="22" fillId="9" borderId="22" xfId="148" applyFont="1" applyFill="1" applyBorder="1" applyAlignment="1">
      <alignment horizontal="center" vertical="center"/>
    </xf>
    <xf numFmtId="190" fontId="22" fillId="9" borderId="22" xfId="148" applyNumberFormat="1" applyFont="1" applyFill="1" applyBorder="1" applyAlignment="1">
      <alignment horizontal="center" vertical="center" wrapText="1"/>
    </xf>
    <xf numFmtId="0" fontId="23" fillId="0" borderId="22" xfId="148" applyFont="1" applyBorder="1" applyAlignment="1">
      <alignment horizontal="center" vertical="center" wrapText="1"/>
    </xf>
    <xf numFmtId="177" fontId="23" fillId="0" borderId="22" xfId="149" applyNumberFormat="1" applyFont="1" applyFill="1" applyBorder="1" applyAlignment="1">
      <alignment horizontal="center" vertical="center" wrapText="1"/>
    </xf>
    <xf numFmtId="0" fontId="22" fillId="9" borderId="22" xfId="148" applyFont="1" applyFill="1" applyBorder="1" applyAlignment="1">
      <alignment horizontal="center" vertical="center" wrapText="1"/>
    </xf>
    <xf numFmtId="10" fontId="22" fillId="9" borderId="31" xfId="150" applyNumberFormat="1" applyFont="1" applyFill="1" applyBorder="1" applyAlignment="1">
      <alignment horizontal="center" vertical="center"/>
    </xf>
    <xf numFmtId="0" fontId="18" fillId="9" borderId="23" xfId="148" applyFont="1" applyFill="1" applyBorder="1" applyAlignment="1">
      <alignment horizontal="center" vertical="center"/>
    </xf>
    <xf numFmtId="0" fontId="22" fillId="9" borderId="24" xfId="148" applyFont="1" applyFill="1" applyBorder="1" applyAlignment="1">
      <alignment horizontal="center" vertical="center" wrapText="1"/>
    </xf>
    <xf numFmtId="190" fontId="22" fillId="9" borderId="24" xfId="148" applyNumberFormat="1" applyFont="1" applyFill="1" applyBorder="1" applyAlignment="1">
      <alignment horizontal="center" vertical="center" wrapText="1"/>
    </xf>
    <xf numFmtId="0" fontId="23" fillId="0" borderId="24" xfId="148" applyFont="1" applyBorder="1" applyAlignment="1">
      <alignment horizontal="center" vertical="center"/>
    </xf>
    <xf numFmtId="0" fontId="23" fillId="0" borderId="24" xfId="148" applyFont="1" applyBorder="1" applyAlignment="1">
      <alignment horizontal="center" vertical="center" wrapText="1"/>
    </xf>
    <xf numFmtId="49" fontId="23" fillId="0" borderId="24" xfId="148" applyNumberFormat="1" applyFont="1" applyBorder="1" applyAlignment="1">
      <alignment horizontal="center" vertical="center"/>
    </xf>
    <xf numFmtId="177" fontId="23" fillId="0" borderId="24" xfId="149" applyNumberFormat="1" applyFont="1" applyFill="1" applyBorder="1" applyAlignment="1">
      <alignment horizontal="center" vertical="center"/>
    </xf>
    <xf numFmtId="0" fontId="22" fillId="9" borderId="24" xfId="148" applyFont="1" applyFill="1" applyBorder="1" applyAlignment="1">
      <alignment horizontal="center" vertical="center"/>
    </xf>
    <xf numFmtId="10" fontId="22" fillId="9" borderId="32" xfId="150" applyNumberFormat="1" applyFont="1" applyFill="1" applyBorder="1" applyAlignment="1">
      <alignment horizontal="center" vertical="center" wrapText="1"/>
    </xf>
    <xf numFmtId="0" fontId="18" fillId="0" borderId="25" xfId="148" applyFont="1" applyBorder="1" applyAlignment="1">
      <alignment vertical="center" wrapText="1"/>
    </xf>
    <xf numFmtId="0" fontId="19" fillId="0" borderId="26" xfId="148" applyFont="1" applyBorder="1" applyAlignment="1">
      <alignment horizontal="center"/>
    </xf>
    <xf numFmtId="190" fontId="19" fillId="0" borderId="22" xfId="151" applyNumberFormat="1" applyFont="1" applyFill="1" applyBorder="1" applyAlignment="1"/>
    <xf numFmtId="178" fontId="17" fillId="0" borderId="26" xfId="148" applyNumberFormat="1" applyFont="1" applyBorder="1"/>
    <xf numFmtId="10" fontId="17" fillId="0" borderId="26" xfId="150" applyNumberFormat="1" applyFont="1" applyFill="1" applyBorder="1"/>
    <xf numFmtId="10" fontId="18" fillId="0" borderId="26" xfId="150" applyNumberFormat="1" applyFont="1" applyFill="1" applyBorder="1"/>
    <xf numFmtId="177" fontId="18" fillId="0" borderId="26" xfId="149" applyNumberFormat="1" applyFont="1" applyFill="1" applyBorder="1"/>
    <xf numFmtId="43" fontId="19" fillId="0" borderId="26" xfId="151" applyFont="1" applyFill="1" applyBorder="1"/>
    <xf numFmtId="179" fontId="19" fillId="0" borderId="26" xfId="150" applyNumberFormat="1" applyFont="1" applyFill="1" applyBorder="1"/>
    <xf numFmtId="179" fontId="18" fillId="0" borderId="26" xfId="150" applyNumberFormat="1" applyFont="1" applyFill="1" applyBorder="1"/>
    <xf numFmtId="10" fontId="18" fillId="0" borderId="33" xfId="150" applyNumberFormat="1" applyFont="1" applyFill="1" applyBorder="1"/>
    <xf numFmtId="0" fontId="18" fillId="0" borderId="21" xfId="148" applyFont="1" applyBorder="1" applyAlignment="1">
      <alignment vertical="center" wrapText="1"/>
    </xf>
    <xf numFmtId="0" fontId="19" fillId="0" borderId="22" xfId="148" applyFont="1" applyBorder="1" applyAlignment="1">
      <alignment horizontal="center"/>
    </xf>
    <xf numFmtId="178" fontId="17" fillId="0" borderId="22" xfId="148" applyNumberFormat="1" applyFont="1" applyBorder="1"/>
    <xf numFmtId="43" fontId="19" fillId="0" borderId="22" xfId="151" applyFont="1" applyFill="1" applyBorder="1"/>
    <xf numFmtId="179" fontId="19" fillId="0" borderId="22" xfId="150" applyNumberFormat="1" applyFont="1" applyFill="1" applyBorder="1"/>
    <xf numFmtId="179" fontId="18" fillId="0" borderId="22" xfId="150" applyNumberFormat="1" applyFont="1" applyFill="1" applyBorder="1"/>
    <xf numFmtId="0" fontId="18" fillId="0" borderId="22" xfId="148" applyFont="1" applyBorder="1"/>
    <xf numFmtId="0" fontId="18" fillId="5" borderId="0" xfId="148" applyFont="1" applyFill="1"/>
    <xf numFmtId="43" fontId="18" fillId="0" borderId="0" xfId="148" applyNumberFormat="1" applyFont="1"/>
    <xf numFmtId="10" fontId="17" fillId="0" borderId="22" xfId="150" applyNumberFormat="1" applyFont="1" applyFill="1" applyBorder="1"/>
    <xf numFmtId="10" fontId="18" fillId="0" borderId="31" xfId="150" applyNumberFormat="1" applyFont="1" applyFill="1" applyBorder="1"/>
    <xf numFmtId="0" fontId="18" fillId="0" borderId="28" xfId="152" applyFont="1" applyBorder="1" applyAlignment="1">
      <alignment horizontal="center"/>
    </xf>
    <xf numFmtId="190" fontId="18" fillId="0" borderId="28" xfId="152" applyNumberFormat="1" applyFont="1" applyBorder="1" applyAlignment="1">
      <alignment horizontal="center"/>
    </xf>
    <xf numFmtId="0" fontId="19" fillId="0" borderId="28" xfId="152" applyFont="1" applyBorder="1"/>
    <xf numFmtId="0" fontId="19" fillId="0" borderId="28" xfId="152" applyFont="1" applyBorder="1" applyAlignment="1">
      <alignment horizontal="center"/>
    </xf>
    <xf numFmtId="0" fontId="18" fillId="0" borderId="0" xfId="152" applyFont="1"/>
    <xf numFmtId="0" fontId="17" fillId="0" borderId="28" xfId="152" applyFont="1" applyBorder="1" applyAlignment="1">
      <alignment horizontal="center"/>
    </xf>
    <xf numFmtId="190" fontId="17" fillId="0" borderId="28" xfId="152" applyNumberFormat="1" applyFont="1" applyBorder="1" applyAlignment="1">
      <alignment horizontal="center"/>
    </xf>
    <xf numFmtId="0" fontId="17" fillId="0" borderId="28" xfId="152" applyFont="1" applyBorder="1"/>
    <xf numFmtId="178" fontId="17" fillId="0" borderId="34" xfId="152" applyNumberFormat="1" applyFont="1" applyBorder="1" applyAlignment="1">
      <alignment horizontal="center"/>
    </xf>
    <xf numFmtId="0" fontId="17" fillId="0" borderId="0" xfId="152" applyFont="1"/>
    <xf numFmtId="177" fontId="17" fillId="0" borderId="53" xfId="5" applyNumberFormat="1" applyFont="1" applyFill="1" applyBorder="1"/>
    <xf numFmtId="43" fontId="24" fillId="0" borderId="53" xfId="17" applyFont="1" applyFill="1" applyBorder="1" applyAlignment="1">
      <alignment horizontal="left" indent="3"/>
    </xf>
    <xf numFmtId="179" fontId="23" fillId="0" borderId="53" xfId="79" applyNumberFormat="1" applyFont="1" applyFill="1" applyBorder="1"/>
    <xf numFmtId="179" fontId="18" fillId="0" borderId="94" xfId="79" applyNumberFormat="1" applyFont="1" applyFill="1" applyBorder="1"/>
    <xf numFmtId="0" fontId="17" fillId="0" borderId="0" xfId="152" applyFont="1" applyAlignment="1">
      <alignment horizontal="center"/>
    </xf>
    <xf numFmtId="190" fontId="17" fillId="0" borderId="0" xfId="152" applyNumberFormat="1" applyFont="1" applyAlignment="1">
      <alignment horizontal="center"/>
    </xf>
    <xf numFmtId="178" fontId="17" fillId="0" borderId="0" xfId="152" applyNumberFormat="1" applyFont="1"/>
    <xf numFmtId="9" fontId="17" fillId="0" borderId="0" xfId="153" applyFont="1" applyFill="1" applyBorder="1"/>
    <xf numFmtId="10" fontId="17" fillId="0" borderId="0" xfId="153" applyNumberFormat="1" applyFont="1" applyFill="1" applyBorder="1"/>
    <xf numFmtId="0" fontId="15" fillId="0" borderId="6" xfId="50" applyFont="1" applyBorder="1"/>
    <xf numFmtId="43" fontId="17" fillId="0" borderId="0" xfId="152" applyNumberFormat="1" applyFont="1"/>
    <xf numFmtId="180" fontId="17" fillId="0" borderId="0" xfId="154" applyNumberFormat="1" applyFont="1" applyFill="1" applyBorder="1" applyAlignment="1">
      <alignment horizontal="center"/>
    </xf>
    <xf numFmtId="180" fontId="17" fillId="0" borderId="0" xfId="152" applyNumberFormat="1" applyFont="1"/>
    <xf numFmtId="0" fontId="17" fillId="0" borderId="0" xfId="148" applyFont="1"/>
    <xf numFmtId="0" fontId="17" fillId="0" borderId="0" xfId="148" applyFont="1" applyAlignment="1">
      <alignment horizontal="center"/>
    </xf>
    <xf numFmtId="190" fontId="17" fillId="0" borderId="0" xfId="148" applyNumberFormat="1" applyFont="1" applyAlignment="1">
      <alignment horizontal="center"/>
    </xf>
    <xf numFmtId="180" fontId="17" fillId="0" borderId="0" xfId="148" applyNumberFormat="1" applyFont="1"/>
    <xf numFmtId="9" fontId="17" fillId="0" borderId="0" xfId="150" applyFont="1" applyFill="1" applyBorder="1"/>
    <xf numFmtId="10" fontId="17" fillId="0" borderId="0" xfId="150" applyNumberFormat="1" applyFont="1" applyFill="1" applyBorder="1"/>
    <xf numFmtId="177" fontId="17" fillId="0" borderId="0" xfId="149" applyNumberFormat="1" applyFont="1" applyFill="1" applyBorder="1"/>
    <xf numFmtId="0" fontId="18" fillId="0" borderId="0" xfId="148" applyFont="1" applyAlignment="1">
      <alignment horizontal="center"/>
    </xf>
    <xf numFmtId="190" fontId="18" fillId="0" borderId="0" xfId="148" applyNumberFormat="1" applyFont="1" applyAlignment="1">
      <alignment horizontal="center"/>
    </xf>
    <xf numFmtId="0" fontId="19" fillId="0" borderId="0" xfId="148" applyFont="1"/>
    <xf numFmtId="0" fontId="19" fillId="0" borderId="0" xfId="148" applyFont="1" applyAlignment="1">
      <alignment horizontal="center"/>
    </xf>
    <xf numFmtId="177" fontId="19" fillId="0" borderId="0" xfId="149" applyNumberFormat="1" applyFont="1"/>
    <xf numFmtId="10" fontId="19" fillId="0" borderId="0" xfId="150" applyNumberFormat="1" applyFont="1"/>
    <xf numFmtId="0" fontId="18" fillId="15" borderId="21" xfId="148" applyFont="1" applyFill="1" applyBorder="1" applyAlignment="1">
      <alignment vertical="center" wrapText="1"/>
    </xf>
    <xf numFmtId="0" fontId="19" fillId="15" borderId="22" xfId="148" applyFont="1" applyFill="1" applyBorder="1" applyAlignment="1">
      <alignment horizontal="center"/>
    </xf>
    <xf numFmtId="190" fontId="19" fillId="15" borderId="22" xfId="151" applyNumberFormat="1" applyFont="1" applyFill="1" applyBorder="1" applyAlignment="1"/>
    <xf numFmtId="178" fontId="17" fillId="15" borderId="22" xfId="148" applyNumberFormat="1" applyFont="1" applyFill="1" applyBorder="1"/>
    <xf numFmtId="178" fontId="17" fillId="15" borderId="26" xfId="148" applyNumberFormat="1" applyFont="1" applyFill="1" applyBorder="1"/>
    <xf numFmtId="10" fontId="17" fillId="15" borderId="26" xfId="150" applyNumberFormat="1" applyFont="1" applyFill="1" applyBorder="1"/>
    <xf numFmtId="10" fontId="18" fillId="15" borderId="26" xfId="150" applyNumberFormat="1" applyFont="1" applyFill="1" applyBorder="1"/>
    <xf numFmtId="177" fontId="18" fillId="15" borderId="26" xfId="149" applyNumberFormat="1" applyFont="1" applyFill="1" applyBorder="1"/>
    <xf numFmtId="43" fontId="19" fillId="15" borderId="22" xfId="151" applyFont="1" applyFill="1" applyBorder="1"/>
    <xf numFmtId="179" fontId="19" fillId="15" borderId="22" xfId="150" applyNumberFormat="1" applyFont="1" applyFill="1" applyBorder="1"/>
    <xf numFmtId="179" fontId="18" fillId="15" borderId="22" xfId="150" applyNumberFormat="1" applyFont="1" applyFill="1" applyBorder="1"/>
    <xf numFmtId="10" fontId="18" fillId="15" borderId="33" xfId="150" applyNumberFormat="1" applyFont="1" applyFill="1" applyBorder="1"/>
    <xf numFmtId="0" fontId="18" fillId="15" borderId="0" xfId="148" applyFont="1" applyFill="1"/>
    <xf numFmtId="43" fontId="18" fillId="15" borderId="0" xfId="148" applyNumberFormat="1" applyFont="1" applyFill="1"/>
    <xf numFmtId="181" fontId="100" fillId="0" borderId="0" xfId="89" applyNumberFormat="1" applyFont="1" applyFill="1" applyBorder="1" applyAlignment="1">
      <alignment vertical="center"/>
    </xf>
    <xf numFmtId="197" fontId="93" fillId="2" borderId="22" xfId="3" applyNumberFormat="1" applyFont="1" applyFill="1" applyBorder="1" applyAlignment="1">
      <alignment horizontal="center" vertical="center" wrapText="1"/>
    </xf>
    <xf numFmtId="165" fontId="92" fillId="0" borderId="0" xfId="2" applyFont="1" applyFill="1" applyBorder="1" applyAlignment="1">
      <alignment horizontal="left" vertical="center" wrapText="1"/>
    </xf>
    <xf numFmtId="172" fontId="97" fillId="0" borderId="0" xfId="42" applyFont="1" applyFill="1" applyBorder="1" applyAlignment="1">
      <alignment vertical="center" wrapText="1"/>
    </xf>
    <xf numFmtId="187" fontId="98" fillId="2" borderId="0" xfId="88" applyNumberFormat="1" applyFont="1" applyFill="1" applyAlignment="1">
      <alignment vertical="center"/>
    </xf>
    <xf numFmtId="0" fontId="98" fillId="2" borderId="0" xfId="88" applyFont="1" applyFill="1" applyAlignment="1">
      <alignment vertical="center"/>
    </xf>
    <xf numFmtId="172" fontId="101" fillId="2" borderId="0" xfId="88" applyNumberFormat="1" applyFont="1" applyFill="1" applyAlignment="1">
      <alignment vertical="center"/>
    </xf>
    <xf numFmtId="0" fontId="101" fillId="2" borderId="0" xfId="88" applyFont="1" applyFill="1" applyAlignment="1">
      <alignment vertical="center"/>
    </xf>
    <xf numFmtId="0" fontId="102" fillId="0" borderId="0" xfId="64" applyFont="1" applyFill="1" applyBorder="1" applyAlignment="1">
      <alignment horizontal="left" vertical="center" wrapText="1"/>
    </xf>
    <xf numFmtId="164" fontId="101" fillId="2" borderId="0" xfId="4" applyFont="1" applyFill="1" applyAlignment="1">
      <alignment vertical="center"/>
    </xf>
    <xf numFmtId="2" fontId="98" fillId="2" borderId="0" xfId="3" applyNumberFormat="1" applyFont="1" applyFill="1" applyAlignment="1">
      <alignment vertical="center"/>
    </xf>
    <xf numFmtId="2" fontId="91" fillId="0" borderId="0" xfId="11" applyNumberFormat="1" applyFont="1" applyFill="1" applyBorder="1" applyAlignment="1">
      <alignment horizontal="left" vertical="center" wrapText="1"/>
    </xf>
    <xf numFmtId="164" fontId="103" fillId="0" borderId="0" xfId="4" applyFont="1" applyFill="1" applyBorder="1" applyAlignment="1">
      <alignment horizontal="left" vertical="center" wrapText="1"/>
    </xf>
    <xf numFmtId="0" fontId="64" fillId="0" borderId="0" xfId="88" applyFont="1" applyAlignment="1">
      <alignment vertical="center"/>
    </xf>
    <xf numFmtId="0" fontId="57" fillId="0" borderId="0" xfId="88" applyFont="1" applyAlignment="1">
      <alignment horizontal="center" vertical="center" wrapText="1"/>
    </xf>
    <xf numFmtId="0" fontId="58" fillId="0" borderId="0" xfId="88" applyFont="1" applyAlignment="1">
      <alignment horizontal="center" vertical="center" wrapText="1"/>
    </xf>
    <xf numFmtId="0" fontId="38" fillId="0" borderId="0" xfId="88" applyFont="1" applyAlignment="1">
      <alignment horizontal="center" vertical="center" wrapText="1"/>
    </xf>
    <xf numFmtId="0" fontId="57" fillId="0" borderId="0" xfId="88" applyFont="1" applyAlignment="1">
      <alignment vertical="center"/>
    </xf>
    <xf numFmtId="0" fontId="16" fillId="0" borderId="0" xfId="88" applyFont="1" applyAlignment="1">
      <alignment horizontal="center" vertical="center"/>
    </xf>
    <xf numFmtId="0" fontId="57" fillId="0" borderId="0" xfId="88" applyFont="1" applyAlignment="1">
      <alignment horizontal="center" vertical="center"/>
    </xf>
    <xf numFmtId="0" fontId="63" fillId="0" borderId="0" xfId="88" applyFont="1" applyAlignment="1">
      <alignment horizontal="center" vertical="center"/>
    </xf>
    <xf numFmtId="164" fontId="83" fillId="0" borderId="0" xfId="4" applyFont="1" applyFill="1" applyBorder="1" applyAlignment="1">
      <alignment horizontal="center" vertical="center" wrapText="1"/>
    </xf>
    <xf numFmtId="0" fontId="69" fillId="0" borderId="0" xfId="60" applyFont="1" applyFill="1" applyBorder="1" applyAlignment="1">
      <alignment horizontal="left" vertical="center" wrapText="1"/>
    </xf>
    <xf numFmtId="184" fontId="69" fillId="0" borderId="0" xfId="90" applyNumberFormat="1" applyFont="1" applyFill="1" applyBorder="1" applyAlignment="1">
      <alignment horizontal="right" vertical="center"/>
    </xf>
    <xf numFmtId="181" fontId="69" fillId="0" borderId="0" xfId="89" applyNumberFormat="1" applyFont="1" applyFill="1" applyBorder="1" applyAlignment="1">
      <alignment vertical="center"/>
    </xf>
    <xf numFmtId="0" fontId="29" fillId="0" borderId="0" xfId="60" applyFont="1" applyFill="1" applyBorder="1" applyAlignment="1">
      <alignment horizontal="center" vertical="center" wrapText="1"/>
    </xf>
    <xf numFmtId="0" fontId="84" fillId="0" borderId="0" xfId="60" applyFont="1" applyFill="1" applyBorder="1" applyAlignment="1">
      <alignment horizontal="center" vertical="center" wrapText="1"/>
    </xf>
    <xf numFmtId="0" fontId="69" fillId="0" borderId="0" xfId="60" applyFont="1" applyFill="1" applyBorder="1" applyAlignment="1">
      <alignment vertical="center" wrapText="1"/>
    </xf>
    <xf numFmtId="167" fontId="85" fillId="0" borderId="42" xfId="11" applyFont="1" applyFill="1" applyBorder="1" applyAlignment="1">
      <alignment horizontal="right" vertical="center"/>
    </xf>
    <xf numFmtId="9" fontId="98" fillId="0" borderId="57" xfId="3" applyFont="1" applyFill="1" applyBorder="1" applyAlignment="1">
      <alignment horizontal="right" vertical="center"/>
    </xf>
    <xf numFmtId="167" fontId="85" fillId="0" borderId="57" xfId="11" applyFont="1" applyFill="1" applyBorder="1" applyAlignment="1">
      <alignment horizontal="right" vertical="center"/>
    </xf>
    <xf numFmtId="0" fontId="62" fillId="2" borderId="74" xfId="88" applyFont="1" applyFill="1" applyBorder="1" applyAlignment="1">
      <alignment vertical="center"/>
    </xf>
    <xf numFmtId="0" fontId="62" fillId="0" borderId="42" xfId="88" applyFont="1" applyBorder="1" applyAlignment="1">
      <alignment vertical="center"/>
    </xf>
    <xf numFmtId="0" fontId="62" fillId="2" borderId="42" xfId="88" applyFont="1" applyFill="1" applyBorder="1" applyAlignment="1">
      <alignment vertical="center"/>
    </xf>
    <xf numFmtId="0" fontId="34" fillId="2" borderId="4" xfId="77" applyFont="1" applyFill="1" applyBorder="1" applyAlignment="1">
      <alignment horizontal="left" vertical="top"/>
    </xf>
    <xf numFmtId="0" fontId="34" fillId="2" borderId="0" xfId="77" applyFont="1" applyFill="1" applyAlignment="1">
      <alignment horizontal="left" vertical="top"/>
    </xf>
    <xf numFmtId="0" fontId="33" fillId="2" borderId="0" xfId="105" applyFont="1" applyFill="1" applyBorder="1"/>
    <xf numFmtId="0" fontId="33" fillId="2" borderId="5" xfId="105" applyFont="1" applyFill="1" applyBorder="1"/>
    <xf numFmtId="0" fontId="59" fillId="2" borderId="0" xfId="105" applyFont="1" applyFill="1" applyBorder="1"/>
    <xf numFmtId="0" fontId="33" fillId="2" borderId="5" xfId="105" applyFont="1" applyFill="1" applyBorder="1" applyAlignment="1">
      <alignment vertical="center"/>
    </xf>
    <xf numFmtId="0" fontId="77" fillId="2" borderId="0" xfId="105" applyFont="1" applyFill="1" applyBorder="1" applyAlignment="1">
      <alignment vertical="center" wrapText="1"/>
    </xf>
    <xf numFmtId="0" fontId="33" fillId="2" borderId="19" xfId="105" applyFont="1" applyFill="1" applyBorder="1"/>
    <xf numFmtId="172" fontId="33" fillId="2" borderId="19" xfId="129" applyFont="1" applyFill="1" applyBorder="1"/>
    <xf numFmtId="0" fontId="33" fillId="2" borderId="20" xfId="105" applyFont="1" applyFill="1" applyBorder="1" applyAlignment="1">
      <alignment vertical="center"/>
    </xf>
    <xf numFmtId="165" fontId="104" fillId="10" borderId="0" xfId="2" applyFont="1" applyFill="1" applyAlignment="1">
      <alignment vertical="center"/>
    </xf>
    <xf numFmtId="0" fontId="12" fillId="0" borderId="0" xfId="50" applyFont="1" applyAlignment="1">
      <alignment horizontal="center"/>
    </xf>
    <xf numFmtId="0" fontId="12" fillId="0" borderId="2" xfId="50" applyFont="1" applyBorder="1" applyAlignment="1">
      <alignment horizontal="center"/>
    </xf>
    <xf numFmtId="0" fontId="29" fillId="0" borderId="51" xfId="60" applyFont="1" applyBorder="1" applyAlignment="1">
      <alignment horizontal="center" vertical="center" wrapText="1"/>
    </xf>
    <xf numFmtId="0" fontId="44" fillId="0" borderId="4" xfId="78" applyFont="1" applyBorder="1" applyAlignment="1">
      <alignment horizontal="center" vertical="center" textRotation="255" wrapText="1"/>
    </xf>
    <xf numFmtId="0" fontId="44" fillId="0" borderId="18" xfId="78" applyFont="1" applyBorder="1" applyAlignment="1">
      <alignment horizontal="center" vertical="center" textRotation="255" wrapText="1"/>
    </xf>
    <xf numFmtId="2" fontId="40" fillId="0" borderId="3" xfId="78" applyNumberFormat="1" applyFont="1" applyBorder="1" applyAlignment="1">
      <alignment horizontal="center" vertical="center"/>
    </xf>
    <xf numFmtId="2" fontId="40" fillId="0" borderId="20" xfId="78" applyNumberFormat="1" applyFont="1" applyBorder="1" applyAlignment="1">
      <alignment horizontal="center" vertical="center"/>
    </xf>
    <xf numFmtId="0" fontId="45" fillId="0" borderId="89" xfId="78" applyFont="1" applyBorder="1" applyAlignment="1">
      <alignment horizontal="center" vertical="center" textRotation="255" wrapText="1"/>
    </xf>
    <xf numFmtId="0" fontId="45" fillId="0" borderId="90" xfId="78" applyFont="1" applyBorder="1" applyAlignment="1">
      <alignment horizontal="center" vertical="center" textRotation="255" wrapText="1"/>
    </xf>
    <xf numFmtId="0" fontId="45" fillId="0" borderId="91" xfId="78" applyFont="1" applyBorder="1" applyAlignment="1">
      <alignment horizontal="center" vertical="center" textRotation="255" wrapText="1"/>
    </xf>
    <xf numFmtId="0" fontId="40" fillId="0" borderId="69" xfId="78" applyFont="1" applyBorder="1" applyAlignment="1">
      <alignment horizontal="center" vertical="center"/>
    </xf>
    <xf numFmtId="0" fontId="40" fillId="0" borderId="71" xfId="78" applyFont="1" applyBorder="1" applyAlignment="1">
      <alignment horizontal="center" vertical="center"/>
    </xf>
    <xf numFmtId="0" fontId="20" fillId="0" borderId="81" xfId="44" applyFont="1" applyBorder="1" applyAlignment="1">
      <alignment horizontal="center" vertical="center" wrapText="1"/>
    </xf>
    <xf numFmtId="0" fontId="20" fillId="0" borderId="0" xfId="44" applyFont="1" applyAlignment="1">
      <alignment horizontal="center" vertical="center" wrapText="1"/>
    </xf>
    <xf numFmtId="0" fontId="20" fillId="0" borderId="82" xfId="44" applyFont="1" applyBorder="1" applyAlignment="1">
      <alignment horizontal="center" vertical="center" wrapText="1"/>
    </xf>
    <xf numFmtId="0" fontId="20" fillId="0" borderId="83" xfId="44" applyFont="1" applyBorder="1" applyAlignment="1">
      <alignment horizontal="center" vertical="center" wrapText="1"/>
    </xf>
    <xf numFmtId="2" fontId="40" fillId="0" borderId="69" xfId="78" applyNumberFormat="1" applyFont="1" applyBorder="1" applyAlignment="1">
      <alignment horizontal="center" vertical="center"/>
    </xf>
    <xf numFmtId="2" fontId="40" fillId="0" borderId="71" xfId="78" applyNumberFormat="1" applyFont="1" applyBorder="1" applyAlignment="1">
      <alignment horizontal="center" vertical="center"/>
    </xf>
    <xf numFmtId="2" fontId="40" fillId="0" borderId="2" xfId="78" applyNumberFormat="1" applyFont="1" applyBorder="1" applyAlignment="1">
      <alignment horizontal="center" vertical="center"/>
    </xf>
    <xf numFmtId="2" fontId="40" fillId="0" borderId="19" xfId="78" applyNumberFormat="1" applyFont="1" applyBorder="1" applyAlignment="1">
      <alignment horizontal="center" vertical="center"/>
    </xf>
    <xf numFmtId="0" fontId="44" fillId="5" borderId="4" xfId="78" applyFont="1" applyFill="1" applyBorder="1" applyAlignment="1">
      <alignment horizontal="center" vertical="center" textRotation="255" wrapText="1"/>
    </xf>
    <xf numFmtId="0" fontId="44" fillId="5" borderId="18" xfId="78" applyFont="1" applyFill="1" applyBorder="1" applyAlignment="1">
      <alignment horizontal="center" vertical="center" textRotation="255" wrapText="1"/>
    </xf>
    <xf numFmtId="0" fontId="44" fillId="0" borderId="36" xfId="78" applyFont="1" applyBorder="1" applyAlignment="1">
      <alignment horizontal="center" vertical="center" textRotation="255" wrapText="1"/>
    </xf>
    <xf numFmtId="0" fontId="44" fillId="0" borderId="71" xfId="78" applyFont="1" applyBorder="1" applyAlignment="1">
      <alignment horizontal="center" vertical="center" textRotation="255" wrapText="1"/>
    </xf>
    <xf numFmtId="0" fontId="41" fillId="0" borderId="27" xfId="78" applyFont="1" applyBorder="1" applyAlignment="1">
      <alignment horizontal="center" vertical="center"/>
    </xf>
    <xf numFmtId="0" fontId="41" fillId="0" borderId="28" xfId="78" applyFont="1" applyBorder="1" applyAlignment="1">
      <alignment horizontal="center" vertical="center"/>
    </xf>
    <xf numFmtId="0" fontId="21" fillId="0" borderId="27" xfId="44" applyFont="1" applyBorder="1" applyAlignment="1">
      <alignment horizontal="center" vertical="center" wrapText="1"/>
    </xf>
    <xf numFmtId="0" fontId="21" fillId="0" borderId="28" xfId="44" applyFont="1" applyBorder="1" applyAlignment="1">
      <alignment horizontal="center" vertical="center" wrapText="1"/>
    </xf>
    <xf numFmtId="0" fontId="40" fillId="0" borderId="64" xfId="78" applyFont="1" applyBorder="1" applyAlignment="1">
      <alignment horizontal="center" vertical="center"/>
    </xf>
    <xf numFmtId="0" fontId="40" fillId="0" borderId="68" xfId="78" applyFont="1" applyBorder="1" applyAlignment="1">
      <alignment horizontal="center" vertical="center"/>
    </xf>
    <xf numFmtId="0" fontId="40" fillId="0" borderId="70" xfId="78" applyFont="1" applyBorder="1" applyAlignment="1">
      <alignment horizontal="center" vertical="center"/>
    </xf>
    <xf numFmtId="0" fontId="36" fillId="0" borderId="84" xfId="78" applyFont="1" applyBorder="1" applyAlignment="1">
      <alignment horizontal="center" vertical="center"/>
    </xf>
    <xf numFmtId="0" fontId="36" fillId="0" borderId="7" xfId="78" applyFont="1" applyBorder="1" applyAlignment="1">
      <alignment horizontal="center" vertical="center"/>
    </xf>
    <xf numFmtId="0" fontId="20" fillId="0" borderId="85" xfId="78" applyFont="1" applyBorder="1" applyAlignment="1">
      <alignment horizontal="center" vertical="center" wrapText="1"/>
    </xf>
    <xf numFmtId="0" fontId="20" fillId="0" borderId="5" xfId="78" applyFont="1" applyBorder="1" applyAlignment="1">
      <alignment horizontal="center" vertical="center" wrapText="1"/>
    </xf>
    <xf numFmtId="0" fontId="20" fillId="0" borderId="20" xfId="78" applyFont="1" applyBorder="1" applyAlignment="1">
      <alignment horizontal="center" vertical="center" wrapText="1"/>
    </xf>
    <xf numFmtId="0" fontId="20" fillId="6" borderId="36" xfId="78" applyFont="1" applyFill="1" applyBorder="1" applyAlignment="1">
      <alignment horizontal="center" vertical="center"/>
    </xf>
    <xf numFmtId="0" fontId="20" fillId="6" borderId="88" xfId="78" applyFont="1" applyFill="1" applyBorder="1" applyAlignment="1">
      <alignment horizontal="center" vertical="center"/>
    </xf>
    <xf numFmtId="2" fontId="40" fillId="0" borderId="1" xfId="78" applyNumberFormat="1" applyFont="1" applyBorder="1" applyAlignment="1">
      <alignment horizontal="center" vertical="center"/>
    </xf>
    <xf numFmtId="2" fontId="40" fillId="0" borderId="18" xfId="78" applyNumberFormat="1" applyFont="1" applyBorder="1" applyAlignment="1">
      <alignment horizontal="center" vertical="center"/>
    </xf>
    <xf numFmtId="0" fontId="20" fillId="6" borderId="69" xfId="78" applyFont="1" applyFill="1" applyBorder="1" applyAlignment="1">
      <alignment horizontal="center" vertical="center"/>
    </xf>
    <xf numFmtId="0" fontId="20" fillId="6" borderId="71" xfId="78" applyFont="1" applyFill="1" applyBorder="1" applyAlignment="1">
      <alignment horizontal="center" vertical="center"/>
    </xf>
    <xf numFmtId="0" fontId="20" fillId="2" borderId="0" xfId="44" applyFont="1" applyFill="1" applyAlignment="1">
      <alignment horizontal="center" vertical="center" wrapText="1"/>
    </xf>
    <xf numFmtId="0" fontId="39" fillId="0" borderId="0" xfId="78" applyFont="1" applyAlignment="1">
      <alignment horizontal="center" vertical="center" wrapText="1"/>
    </xf>
    <xf numFmtId="0" fontId="40" fillId="0" borderId="65" xfId="78" applyFont="1" applyBorder="1" applyAlignment="1">
      <alignment horizontal="center" vertical="center"/>
    </xf>
    <xf numFmtId="0" fontId="36" fillId="0" borderId="66" xfId="78" applyFont="1" applyBorder="1" applyAlignment="1">
      <alignment vertical="center"/>
    </xf>
    <xf numFmtId="0" fontId="40" fillId="0" borderId="86" xfId="78" applyFont="1" applyBorder="1" applyAlignment="1">
      <alignment horizontal="center" vertical="center" wrapText="1"/>
    </xf>
    <xf numFmtId="0" fontId="40" fillId="0" borderId="87" xfId="78" applyFont="1" applyBorder="1" applyAlignment="1">
      <alignment horizontal="center" vertical="center" wrapText="1"/>
    </xf>
    <xf numFmtId="0" fontId="31" fillId="0" borderId="0" xfId="44" applyFont="1" applyAlignment="1">
      <alignment horizontal="center" vertical="center" wrapText="1"/>
    </xf>
    <xf numFmtId="0" fontId="37" fillId="0" borderId="0" xfId="44" applyFont="1" applyAlignment="1">
      <alignment horizontal="center" vertical="center" wrapText="1"/>
    </xf>
    <xf numFmtId="0" fontId="38" fillId="0" borderId="0" xfId="44" applyFont="1" applyAlignment="1">
      <alignment horizontal="center" vertical="center" wrapText="1"/>
    </xf>
    <xf numFmtId="0" fontId="35" fillId="2" borderId="0" xfId="44" applyFont="1" applyFill="1" applyAlignment="1">
      <alignment horizontal="center" vertical="center" wrapText="1"/>
    </xf>
    <xf numFmtId="0" fontId="71" fillId="0" borderId="95" xfId="107" applyFont="1" applyBorder="1" applyAlignment="1">
      <alignment horizontal="center" vertical="center"/>
    </xf>
    <xf numFmtId="0" fontId="71" fillId="0" borderId="18" xfId="107" applyFont="1" applyBorder="1" applyAlignment="1">
      <alignment horizontal="center" vertical="center"/>
    </xf>
    <xf numFmtId="189" fontId="70" fillId="0" borderId="22" xfId="32" applyNumberFormat="1" applyFont="1" applyBorder="1" applyAlignment="1">
      <alignment horizontal="center" vertical="center"/>
    </xf>
    <xf numFmtId="189" fontId="70" fillId="0" borderId="24" xfId="32" applyNumberFormat="1" applyFont="1" applyBorder="1" applyAlignment="1">
      <alignment horizontal="center" vertical="center"/>
    </xf>
    <xf numFmtId="10" fontId="71" fillId="0" borderId="31" xfId="106" applyNumberFormat="1" applyFont="1" applyBorder="1" applyAlignment="1">
      <alignment horizontal="center" vertical="center"/>
    </xf>
    <xf numFmtId="10" fontId="71" fillId="0" borderId="32" xfId="106" applyNumberFormat="1" applyFont="1" applyBorder="1" applyAlignment="1">
      <alignment horizontal="center" vertical="center"/>
    </xf>
    <xf numFmtId="0" fontId="70" fillId="0" borderId="58" xfId="107" applyFont="1" applyBorder="1" applyAlignment="1">
      <alignment horizontal="justify" vertical="top" wrapText="1"/>
    </xf>
    <xf numFmtId="0" fontId="70" fillId="0" borderId="59" xfId="107" applyFont="1" applyBorder="1" applyAlignment="1">
      <alignment horizontal="justify" vertical="top" wrapText="1"/>
    </xf>
    <xf numFmtId="0" fontId="70" fillId="0" borderId="47" xfId="107" applyFont="1" applyBorder="1" applyAlignment="1">
      <alignment horizontal="justify" vertical="top" wrapText="1"/>
    </xf>
    <xf numFmtId="0" fontId="70" fillId="0" borderId="4" xfId="107" applyFont="1" applyBorder="1" applyAlignment="1">
      <alignment horizontal="left" vertical="center" wrapText="1"/>
    </xf>
    <xf numFmtId="0" fontId="70" fillId="0" borderId="0" xfId="107" applyFont="1" applyAlignment="1">
      <alignment horizontal="left" vertical="center" wrapText="1"/>
    </xf>
    <xf numFmtId="0" fontId="71" fillId="0" borderId="27" xfId="107" applyFont="1" applyBorder="1" applyAlignment="1">
      <alignment horizontal="center" vertical="center" wrapText="1"/>
    </xf>
    <xf numFmtId="0" fontId="71" fillId="0" borderId="28" xfId="107" applyFont="1" applyBorder="1" applyAlignment="1">
      <alignment horizontal="center" vertical="center" wrapText="1"/>
    </xf>
    <xf numFmtId="0" fontId="71" fillId="0" borderId="34" xfId="107" applyFont="1" applyBorder="1" applyAlignment="1">
      <alignment horizontal="center" vertical="center" wrapText="1"/>
    </xf>
    <xf numFmtId="0" fontId="70" fillId="0" borderId="54" xfId="107" applyFont="1" applyBorder="1" applyAlignment="1">
      <alignment horizontal="justify" vertical="top" wrapText="1"/>
    </xf>
    <xf numFmtId="0" fontId="70" fillId="0" borderId="55" xfId="107" applyFont="1" applyBorder="1" applyAlignment="1">
      <alignment horizontal="justify" vertical="top" wrapText="1"/>
    </xf>
    <xf numFmtId="0" fontId="70" fillId="0" borderId="40" xfId="107" applyFont="1" applyBorder="1" applyAlignment="1">
      <alignment horizontal="justify" vertical="top" wrapText="1"/>
    </xf>
    <xf numFmtId="0" fontId="70" fillId="0" borderId="56" xfId="107" applyFont="1" applyBorder="1" applyAlignment="1">
      <alignment horizontal="justify" vertical="top" wrapText="1"/>
    </xf>
    <xf numFmtId="0" fontId="70" fillId="0" borderId="57" xfId="107" applyFont="1" applyBorder="1" applyAlignment="1">
      <alignment horizontal="justify" vertical="top" wrapText="1"/>
    </xf>
    <xf numFmtId="0" fontId="70" fillId="0" borderId="43" xfId="107" applyFont="1" applyBorder="1" applyAlignment="1">
      <alignment horizontal="justify" vertical="top" wrapText="1"/>
    </xf>
    <xf numFmtId="0" fontId="70" fillId="0" borderId="56" xfId="107" applyFont="1" applyBorder="1" applyAlignment="1">
      <alignment horizontal="left" vertical="center" wrapText="1"/>
    </xf>
    <xf numFmtId="0" fontId="70" fillId="0" borderId="57" xfId="107" applyFont="1" applyBorder="1" applyAlignment="1">
      <alignment horizontal="left" vertical="center" wrapText="1"/>
    </xf>
    <xf numFmtId="0" fontId="70" fillId="0" borderId="43" xfId="107" applyFont="1" applyBorder="1" applyAlignment="1">
      <alignment horizontal="left" vertical="center" wrapText="1"/>
    </xf>
    <xf numFmtId="0" fontId="69" fillId="8" borderId="56" xfId="60" applyFont="1" applyFill="1" applyBorder="1" applyAlignment="1">
      <alignment horizontal="right" vertical="center" wrapText="1"/>
    </xf>
    <xf numFmtId="0" fontId="69" fillId="8" borderId="57" xfId="60" applyFont="1" applyFill="1" applyBorder="1" applyAlignment="1">
      <alignment horizontal="right" vertical="center" wrapText="1"/>
    </xf>
    <xf numFmtId="0" fontId="69" fillId="8" borderId="41" xfId="60" applyFont="1" applyFill="1" applyBorder="1" applyAlignment="1">
      <alignment horizontal="right" vertical="center" wrapText="1"/>
    </xf>
    <xf numFmtId="2" fontId="28" fillId="0" borderId="21" xfId="11" applyNumberFormat="1" applyFont="1" applyFill="1" applyBorder="1" applyAlignment="1">
      <alignment horizontal="left" vertical="center" wrapText="1"/>
    </xf>
    <xf numFmtId="2" fontId="28" fillId="0" borderId="22" xfId="11" applyNumberFormat="1" applyFont="1" applyFill="1" applyBorder="1" applyAlignment="1">
      <alignment horizontal="left" vertical="center" wrapText="1"/>
    </xf>
    <xf numFmtId="2" fontId="28" fillId="0" borderId="31" xfId="11" applyNumberFormat="1" applyFont="1" applyFill="1" applyBorder="1" applyAlignment="1">
      <alignment horizontal="left" vertical="center" wrapText="1"/>
    </xf>
    <xf numFmtId="2" fontId="28" fillId="0" borderId="52" xfId="11" applyNumberFormat="1" applyFont="1" applyFill="1" applyBorder="1" applyAlignment="1">
      <alignment horizontal="left" vertical="center" wrapText="1"/>
    </xf>
    <xf numFmtId="2" fontId="28" fillId="0" borderId="53" xfId="11" applyNumberFormat="1" applyFont="1" applyFill="1" applyBorder="1" applyAlignment="1">
      <alignment horizontal="left" vertical="center" wrapText="1"/>
    </xf>
    <xf numFmtId="2" fontId="28" fillId="0" borderId="94" xfId="11" applyNumberFormat="1" applyFont="1" applyFill="1" applyBorder="1" applyAlignment="1">
      <alignment horizontal="left" vertical="center" wrapText="1"/>
    </xf>
    <xf numFmtId="0" fontId="32" fillId="0" borderId="1" xfId="64" applyFont="1" applyFill="1" applyBorder="1" applyAlignment="1">
      <alignment horizontal="left" vertical="center" wrapText="1"/>
    </xf>
    <xf numFmtId="0" fontId="32" fillId="0" borderId="2" xfId="64" applyFont="1" applyFill="1" applyBorder="1" applyAlignment="1">
      <alignment horizontal="left" vertical="center" wrapText="1"/>
    </xf>
    <xf numFmtId="0" fontId="32" fillId="0" borderId="3" xfId="64" applyFont="1" applyFill="1" applyBorder="1" applyAlignment="1">
      <alignment horizontal="left" vertical="center" wrapText="1"/>
    </xf>
    <xf numFmtId="2" fontId="28" fillId="0" borderId="62" xfId="11" applyNumberFormat="1" applyFont="1" applyFill="1" applyBorder="1" applyAlignment="1">
      <alignment horizontal="left" vertical="center" wrapText="1"/>
    </xf>
    <xf numFmtId="2" fontId="28" fillId="0" borderId="63" xfId="11" applyNumberFormat="1" applyFont="1" applyFill="1" applyBorder="1" applyAlignment="1">
      <alignment horizontal="left" vertical="center" wrapText="1"/>
    </xf>
    <xf numFmtId="2" fontId="28" fillId="0" borderId="49" xfId="11" applyNumberFormat="1" applyFont="1" applyFill="1" applyBorder="1" applyAlignment="1">
      <alignment horizontal="left" vertical="center" wrapText="1"/>
    </xf>
    <xf numFmtId="2" fontId="28" fillId="0" borderId="6" xfId="11" applyNumberFormat="1" applyFont="1" applyFill="1" applyBorder="1" applyAlignment="1">
      <alignment horizontal="left" vertical="center" wrapText="1"/>
    </xf>
    <xf numFmtId="2" fontId="28" fillId="0" borderId="7" xfId="11" applyNumberFormat="1" applyFont="1" applyFill="1" applyBorder="1" applyAlignment="1">
      <alignment horizontal="left" vertical="center" wrapText="1"/>
    </xf>
    <xf numFmtId="2" fontId="28" fillId="0" borderId="8" xfId="11" applyNumberFormat="1" applyFont="1" applyFill="1" applyBorder="1" applyAlignment="1">
      <alignment horizontal="left" vertical="center" wrapText="1"/>
    </xf>
    <xf numFmtId="2" fontId="28" fillId="0" borderId="56" xfId="11" applyNumberFormat="1" applyFont="1" applyFill="1" applyBorder="1" applyAlignment="1">
      <alignment horizontal="left" vertical="center" wrapText="1"/>
    </xf>
    <xf numFmtId="2" fontId="28" fillId="0" borderId="57" xfId="11" applyNumberFormat="1" applyFont="1" applyFill="1" applyBorder="1" applyAlignment="1">
      <alignment horizontal="left" vertical="center" wrapText="1"/>
    </xf>
    <xf numFmtId="2" fontId="28" fillId="0" borderId="43" xfId="11" applyNumberFormat="1" applyFont="1" applyFill="1" applyBorder="1" applyAlignment="1">
      <alignment horizontal="left" vertical="center" wrapText="1"/>
    </xf>
    <xf numFmtId="0" fontId="69" fillId="8" borderId="58" xfId="60" applyFont="1" applyFill="1" applyBorder="1" applyAlignment="1">
      <alignment horizontal="right" vertical="center" wrapText="1"/>
    </xf>
    <xf numFmtId="0" fontId="69" fillId="8" borderId="59" xfId="60" applyFont="1" applyFill="1" applyBorder="1" applyAlignment="1">
      <alignment horizontal="right" vertical="center" wrapText="1"/>
    </xf>
    <xf numFmtId="0" fontId="69" fillId="8" borderId="45" xfId="60" applyFont="1" applyFill="1" applyBorder="1" applyAlignment="1">
      <alignment horizontal="right" vertical="center" wrapText="1"/>
    </xf>
    <xf numFmtId="0" fontId="29" fillId="0" borderId="60" xfId="60" applyFont="1" applyFill="1" applyBorder="1" applyAlignment="1">
      <alignment horizontal="center" vertical="center" wrapText="1"/>
    </xf>
    <xf numFmtId="0" fontId="29" fillId="0" borderId="25" xfId="60" applyFont="1" applyFill="1" applyBorder="1" applyAlignment="1">
      <alignment horizontal="center" vertical="center" wrapText="1"/>
    </xf>
    <xf numFmtId="0" fontId="29" fillId="0" borderId="0" xfId="60" applyFont="1" applyBorder="1" applyAlignment="1">
      <alignment horizontal="center" vertical="center" wrapText="1"/>
    </xf>
    <xf numFmtId="0" fontId="29" fillId="0" borderId="19" xfId="60" applyFont="1" applyBorder="1" applyAlignment="1">
      <alignment horizontal="center" vertical="center" wrapText="1"/>
    </xf>
    <xf numFmtId="0" fontId="29" fillId="0" borderId="51" xfId="60" applyFont="1" applyBorder="1" applyAlignment="1">
      <alignment horizontal="center" vertical="center" wrapText="1"/>
    </xf>
    <xf numFmtId="0" fontId="29" fillId="0" borderId="53" xfId="60" applyFont="1" applyBorder="1" applyAlignment="1">
      <alignment horizontal="center" vertical="center" wrapText="1"/>
    </xf>
    <xf numFmtId="166" fontId="29" fillId="0" borderId="51" xfId="60" applyNumberFormat="1" applyFont="1" applyBorder="1" applyAlignment="1">
      <alignment horizontal="center" vertical="center" wrapText="1"/>
    </xf>
    <xf numFmtId="166" fontId="29" fillId="0" borderId="26" xfId="60" applyNumberFormat="1" applyFont="1" applyBorder="1" applyAlignment="1">
      <alignment horizontal="center" vertical="center" wrapText="1"/>
    </xf>
    <xf numFmtId="0" fontId="69" fillId="0" borderId="48" xfId="64" applyFont="1" applyFill="1" applyBorder="1" applyAlignment="1">
      <alignment horizontal="right" vertical="center" wrapText="1"/>
    </xf>
    <xf numFmtId="0" fontId="69" fillId="8" borderId="56" xfId="60" applyFont="1" applyFill="1" applyBorder="1" applyAlignment="1">
      <alignment horizontal="left" vertical="center" wrapText="1"/>
    </xf>
    <xf numFmtId="0" fontId="69" fillId="8" borderId="57" xfId="60" applyFont="1" applyFill="1" applyBorder="1" applyAlignment="1">
      <alignment horizontal="left" vertical="center" wrapText="1"/>
    </xf>
    <xf numFmtId="0" fontId="57" fillId="0" borderId="50" xfId="88" applyFont="1" applyBorder="1" applyAlignment="1">
      <alignment horizontal="center" vertical="center"/>
    </xf>
    <xf numFmtId="0" fontId="57" fillId="0" borderId="60" xfId="88" applyFont="1" applyBorder="1" applyAlignment="1">
      <alignment horizontal="center" vertical="center"/>
    </xf>
    <xf numFmtId="0" fontId="57" fillId="0" borderId="48" xfId="88" applyFont="1" applyBorder="1" applyAlignment="1">
      <alignment horizontal="center" vertical="center" wrapText="1"/>
    </xf>
    <xf numFmtId="0" fontId="57" fillId="0" borderId="51" xfId="88" applyFont="1" applyBorder="1" applyAlignment="1">
      <alignment horizontal="center" vertical="center" wrapText="1"/>
    </xf>
    <xf numFmtId="0" fontId="57" fillId="0" borderId="53" xfId="88" applyFont="1" applyBorder="1" applyAlignment="1">
      <alignment horizontal="center" vertical="center" wrapText="1"/>
    </xf>
    <xf numFmtId="0" fontId="16" fillId="2" borderId="4" xfId="88" applyFont="1" applyFill="1" applyBorder="1" applyAlignment="1">
      <alignment horizontal="center" vertical="center" wrapText="1"/>
    </xf>
    <xf numFmtId="0" fontId="57" fillId="2" borderId="0" xfId="88" applyFont="1" applyFill="1" applyAlignment="1">
      <alignment horizontal="center" vertical="center" wrapText="1"/>
    </xf>
    <xf numFmtId="0" fontId="57" fillId="2" borderId="5" xfId="88" applyFont="1" applyFill="1" applyBorder="1" applyAlignment="1">
      <alignment horizontal="center" vertical="center" wrapText="1"/>
    </xf>
    <xf numFmtId="0" fontId="58" fillId="7" borderId="27" xfId="88" applyFont="1" applyFill="1" applyBorder="1" applyAlignment="1">
      <alignment horizontal="center" vertical="center" wrapText="1"/>
    </xf>
    <xf numFmtId="0" fontId="58" fillId="7" borderId="28" xfId="88" applyFont="1" applyFill="1" applyBorder="1" applyAlignment="1">
      <alignment horizontal="center" vertical="center" wrapText="1"/>
    </xf>
    <xf numFmtId="0" fontId="58" fillId="7" borderId="34" xfId="88" applyFont="1" applyFill="1" applyBorder="1" applyAlignment="1">
      <alignment horizontal="center" vertical="center" wrapText="1"/>
    </xf>
    <xf numFmtId="0" fontId="38" fillId="0" borderId="4" xfId="88" applyFont="1" applyBorder="1" applyAlignment="1">
      <alignment horizontal="center" vertical="center" wrapText="1"/>
    </xf>
    <xf numFmtId="0" fontId="38" fillId="0" borderId="0" xfId="88" applyFont="1" applyAlignment="1">
      <alignment horizontal="center" vertical="center" wrapText="1"/>
    </xf>
    <xf numFmtId="0" fontId="38" fillId="0" borderId="5" xfId="88" applyFont="1" applyBorder="1" applyAlignment="1">
      <alignment horizontal="center" vertical="center" wrapText="1"/>
    </xf>
    <xf numFmtId="0" fontId="57" fillId="2" borderId="18" xfId="88" applyFont="1" applyFill="1" applyBorder="1" applyAlignment="1">
      <alignment horizontal="center" vertical="center"/>
    </xf>
    <xf numFmtId="0" fontId="57" fillId="2" borderId="19" xfId="88" applyFont="1" applyFill="1" applyBorder="1" applyAlignment="1">
      <alignment horizontal="center" vertical="center"/>
    </xf>
    <xf numFmtId="0" fontId="57" fillId="2" borderId="20" xfId="88" applyFont="1" applyFill="1" applyBorder="1" applyAlignment="1">
      <alignment horizontal="center" vertical="center"/>
    </xf>
    <xf numFmtId="0" fontId="52" fillId="2" borderId="27" xfId="88" applyFont="1" applyFill="1" applyBorder="1" applyAlignment="1">
      <alignment horizontal="center" vertical="center" wrapText="1"/>
    </xf>
    <xf numFmtId="0" fontId="52" fillId="2" borderId="28" xfId="88" applyFont="1" applyFill="1" applyBorder="1" applyAlignment="1">
      <alignment horizontal="center" vertical="center" wrapText="1"/>
    </xf>
    <xf numFmtId="0" fontId="52" fillId="2" borderId="34" xfId="88" applyFont="1" applyFill="1" applyBorder="1" applyAlignment="1">
      <alignment horizontal="center" vertical="center" wrapText="1"/>
    </xf>
    <xf numFmtId="0" fontId="69" fillId="8" borderId="43" xfId="60" applyFont="1" applyFill="1" applyBorder="1" applyAlignment="1">
      <alignment horizontal="left" vertical="center" wrapText="1"/>
    </xf>
    <xf numFmtId="172" fontId="66" fillId="5" borderId="4" xfId="42" applyFont="1" applyFill="1" applyBorder="1" applyAlignment="1">
      <alignment horizontal="center" vertical="center" wrapText="1"/>
    </xf>
    <xf numFmtId="0" fontId="11" fillId="2" borderId="96" xfId="60" applyFont="1" applyFill="1" applyBorder="1" applyAlignment="1">
      <alignment horizontal="center" vertical="center" wrapText="1"/>
    </xf>
    <xf numFmtId="0" fontId="11" fillId="2" borderId="97" xfId="60" applyFont="1" applyFill="1" applyBorder="1" applyAlignment="1">
      <alignment horizontal="center" vertical="center" wrapText="1"/>
    </xf>
    <xf numFmtId="0" fontId="11" fillId="2" borderId="98" xfId="60" applyFont="1" applyFill="1" applyBorder="1" applyAlignment="1">
      <alignment horizontal="center" vertical="center" wrapText="1"/>
    </xf>
    <xf numFmtId="0" fontId="104" fillId="10" borderId="4" xfId="0" applyFont="1" applyFill="1" applyBorder="1" applyAlignment="1">
      <alignment horizontal="center" vertical="center" wrapText="1"/>
    </xf>
    <xf numFmtId="0" fontId="84" fillId="4" borderId="54" xfId="60" applyFont="1" applyFill="1" applyBorder="1" applyAlignment="1">
      <alignment horizontal="center" vertical="center" wrapText="1"/>
    </xf>
    <xf numFmtId="0" fontId="84" fillId="4" borderId="55" xfId="60" applyFont="1" applyFill="1" applyBorder="1" applyAlignment="1">
      <alignment horizontal="center" vertical="center" wrapText="1"/>
    </xf>
    <xf numFmtId="0" fontId="84" fillId="4" borderId="40" xfId="60" applyFont="1" applyFill="1" applyBorder="1" applyAlignment="1">
      <alignment horizontal="center" vertical="center" wrapText="1"/>
    </xf>
    <xf numFmtId="0" fontId="69" fillId="0" borderId="22" xfId="64" applyFont="1" applyFill="1" applyBorder="1" applyAlignment="1">
      <alignment horizontal="right" vertical="center" wrapText="1"/>
    </xf>
    <xf numFmtId="0" fontId="69" fillId="0" borderId="38" xfId="64" applyFont="1" applyFill="1" applyBorder="1" applyAlignment="1">
      <alignment horizontal="right" vertical="center" wrapText="1"/>
    </xf>
    <xf numFmtId="0" fontId="69" fillId="0" borderId="55" xfId="64" applyFont="1" applyFill="1" applyBorder="1" applyAlignment="1">
      <alignment horizontal="right" vertical="center" wrapText="1"/>
    </xf>
    <xf numFmtId="0" fontId="69" fillId="0" borderId="39" xfId="64" applyFont="1" applyFill="1" applyBorder="1" applyAlignment="1">
      <alignment horizontal="right" vertical="center" wrapText="1"/>
    </xf>
    <xf numFmtId="0" fontId="83" fillId="4" borderId="54" xfId="60" applyFont="1" applyFill="1" applyBorder="1" applyAlignment="1">
      <alignment horizontal="center" vertical="center" wrapText="1"/>
    </xf>
    <xf numFmtId="0" fontId="83" fillId="4" borderId="55" xfId="60" applyFont="1" applyFill="1" applyBorder="1" applyAlignment="1">
      <alignment horizontal="center" vertical="center" wrapText="1"/>
    </xf>
    <xf numFmtId="0" fontId="83" fillId="4" borderId="40" xfId="60" applyFont="1" applyFill="1" applyBorder="1" applyAlignment="1">
      <alignment horizontal="center" vertical="center" wrapText="1"/>
    </xf>
    <xf numFmtId="0" fontId="69" fillId="0" borderId="42" xfId="64" applyFont="1" applyFill="1" applyBorder="1" applyAlignment="1">
      <alignment horizontal="right" vertical="center" wrapText="1"/>
    </xf>
    <xf numFmtId="0" fontId="69" fillId="0" borderId="57" xfId="64" applyFont="1" applyFill="1" applyBorder="1" applyAlignment="1">
      <alignment horizontal="right" vertical="center" wrapText="1"/>
    </xf>
    <xf numFmtId="0" fontId="69" fillId="0" borderId="41" xfId="64" applyFont="1" applyFill="1" applyBorder="1" applyAlignment="1">
      <alignment horizontal="right" vertical="center" wrapText="1"/>
    </xf>
    <xf numFmtId="0" fontId="69" fillId="0" borderId="46" xfId="64" applyFont="1" applyFill="1" applyBorder="1" applyAlignment="1">
      <alignment horizontal="right" vertical="center" wrapText="1"/>
    </xf>
    <xf numFmtId="0" fontId="69" fillId="0" borderId="59" xfId="64" applyFont="1" applyFill="1" applyBorder="1" applyAlignment="1">
      <alignment horizontal="right" vertical="center" wrapText="1"/>
    </xf>
    <xf numFmtId="0" fontId="69" fillId="0" borderId="45" xfId="64" applyFont="1" applyFill="1" applyBorder="1" applyAlignment="1">
      <alignment horizontal="right" vertical="center" wrapText="1"/>
    </xf>
    <xf numFmtId="0" fontId="14" fillId="0" borderId="6" xfId="65" applyFont="1" applyBorder="1" applyAlignment="1">
      <alignment horizontal="center" vertical="center" wrapText="1"/>
    </xf>
    <xf numFmtId="0" fontId="14" fillId="0" borderId="7" xfId="65" applyFont="1" applyBorder="1" applyAlignment="1">
      <alignment horizontal="center" vertical="center" wrapText="1"/>
    </xf>
    <xf numFmtId="0" fontId="14" fillId="0" borderId="8" xfId="65" applyFont="1" applyBorder="1" applyAlignment="1">
      <alignment horizontal="center" vertical="center" wrapText="1"/>
    </xf>
    <xf numFmtId="10" fontId="22" fillId="0" borderId="18" xfId="79" applyNumberFormat="1" applyFont="1" applyFill="1" applyBorder="1" applyAlignment="1">
      <alignment horizontal="center"/>
    </xf>
    <xf numFmtId="10" fontId="22" fillId="0" borderId="20" xfId="79" applyNumberFormat="1" applyFont="1" applyFill="1" applyBorder="1" applyAlignment="1">
      <alignment horizontal="center"/>
    </xf>
    <xf numFmtId="0" fontId="14" fillId="0" borderId="0" xfId="65" applyFont="1" applyAlignment="1">
      <alignment horizontal="center" vertical="center" wrapText="1"/>
    </xf>
    <xf numFmtId="0" fontId="15" fillId="0" borderId="0" xfId="50" applyFont="1" applyAlignment="1">
      <alignment horizontal="center"/>
    </xf>
    <xf numFmtId="0" fontId="12" fillId="0" borderId="0" xfId="50" applyFont="1" applyAlignment="1">
      <alignment horizontal="center"/>
    </xf>
    <xf numFmtId="0" fontId="12" fillId="0" borderId="2" xfId="50" applyFont="1" applyBorder="1" applyAlignment="1">
      <alignment horizontal="center"/>
    </xf>
    <xf numFmtId="0" fontId="10" fillId="0" borderId="69" xfId="50" applyBorder="1" applyAlignment="1">
      <alignment horizontal="center"/>
    </xf>
    <xf numFmtId="0" fontId="10" fillId="0" borderId="36" xfId="50" applyBorder="1" applyAlignment="1">
      <alignment horizontal="center"/>
    </xf>
    <xf numFmtId="0" fontId="10" fillId="0" borderId="71" xfId="50" applyBorder="1" applyAlignment="1">
      <alignment horizontal="center"/>
    </xf>
    <xf numFmtId="0" fontId="14" fillId="0" borderId="0" xfId="146" applyFont="1" applyAlignment="1">
      <alignment horizontal="center" vertical="center" wrapText="1"/>
    </xf>
    <xf numFmtId="0" fontId="11" fillId="2" borderId="99" xfId="60" applyFont="1" applyFill="1" applyBorder="1" applyAlignment="1">
      <alignment horizontal="center" vertical="center" wrapText="1"/>
    </xf>
    <xf numFmtId="0" fontId="11" fillId="2" borderId="100" xfId="60" applyFont="1" applyFill="1" applyBorder="1" applyAlignment="1">
      <alignment horizontal="center" vertical="center" wrapText="1"/>
    </xf>
    <xf numFmtId="0" fontId="11" fillId="2" borderId="101" xfId="60" applyFont="1" applyFill="1" applyBorder="1" applyAlignment="1">
      <alignment horizontal="center" vertical="center" wrapText="1"/>
    </xf>
    <xf numFmtId="0" fontId="56" fillId="2" borderId="2" xfId="155" applyFont="1" applyFill="1" applyBorder="1" applyAlignment="1">
      <alignment vertical="center"/>
    </xf>
    <xf numFmtId="0" fontId="56" fillId="2" borderId="3" xfId="155" applyFont="1" applyFill="1" applyBorder="1" applyAlignment="1">
      <alignment vertical="center"/>
    </xf>
    <xf numFmtId="0" fontId="56" fillId="2" borderId="0" xfId="155" applyFont="1" applyFill="1" applyAlignment="1">
      <alignment vertical="center"/>
    </xf>
    <xf numFmtId="0" fontId="13" fillId="2" borderId="102" xfId="60" applyFont="1" applyFill="1" applyBorder="1" applyAlignment="1">
      <alignment horizontal="center" vertical="center" wrapText="1"/>
    </xf>
    <xf numFmtId="0" fontId="56" fillId="2" borderId="5" xfId="155" applyFont="1" applyFill="1" applyBorder="1" applyAlignment="1">
      <alignment vertical="center"/>
    </xf>
    <xf numFmtId="0" fontId="16" fillId="2" borderId="4" xfId="155" applyFont="1" applyFill="1" applyBorder="1" applyAlignment="1">
      <alignment horizontal="center" vertical="center" wrapText="1"/>
    </xf>
    <xf numFmtId="0" fontId="16" fillId="2" borderId="0" xfId="155" applyFont="1" applyFill="1" applyAlignment="1">
      <alignment horizontal="center" vertical="center" wrapText="1"/>
    </xf>
    <xf numFmtId="0" fontId="16" fillId="2" borderId="5" xfId="155" applyFont="1" applyFill="1" applyBorder="1" applyAlignment="1">
      <alignment horizontal="center" vertical="center" wrapText="1"/>
    </xf>
    <xf numFmtId="0" fontId="16" fillId="0" borderId="0" xfId="155" applyFont="1" applyAlignment="1">
      <alignment horizontal="center" vertical="center" wrapText="1"/>
    </xf>
    <xf numFmtId="0" fontId="56" fillId="0" borderId="0" xfId="155" applyFont="1" applyAlignment="1">
      <alignment vertical="center"/>
    </xf>
    <xf numFmtId="0" fontId="16" fillId="2" borderId="18" xfId="155" applyFont="1" applyFill="1" applyBorder="1" applyAlignment="1">
      <alignment horizontal="center" vertical="center" wrapText="1"/>
    </xf>
    <xf numFmtId="0" fontId="16" fillId="2" borderId="19" xfId="155" applyFont="1" applyFill="1" applyBorder="1" applyAlignment="1">
      <alignment horizontal="center" vertical="center" wrapText="1"/>
    </xf>
    <xf numFmtId="0" fontId="16" fillId="2" borderId="20" xfId="155" applyFont="1" applyFill="1" applyBorder="1" applyAlignment="1">
      <alignment horizontal="center" vertical="center" wrapText="1"/>
    </xf>
    <xf numFmtId="0" fontId="58" fillId="7" borderId="18" xfId="155" applyFont="1" applyFill="1" applyBorder="1" applyAlignment="1">
      <alignment horizontal="center" vertical="center" wrapText="1"/>
    </xf>
    <xf numFmtId="0" fontId="58" fillId="7" borderId="19" xfId="155" applyFont="1" applyFill="1" applyBorder="1" applyAlignment="1">
      <alignment horizontal="center" vertical="center" wrapText="1"/>
    </xf>
    <xf numFmtId="0" fontId="58" fillId="7" borderId="20" xfId="155" applyFont="1" applyFill="1" applyBorder="1" applyAlignment="1">
      <alignment horizontal="center" vertical="center" wrapText="1"/>
    </xf>
    <xf numFmtId="0" fontId="58" fillId="0" borderId="0" xfId="155" applyFont="1" applyAlignment="1">
      <alignment horizontal="center" vertical="center" wrapText="1"/>
    </xf>
    <xf numFmtId="0" fontId="38" fillId="0" borderId="4" xfId="155" applyFont="1" applyBorder="1" applyAlignment="1">
      <alignment horizontal="center" vertical="center" wrapText="1"/>
    </xf>
    <xf numFmtId="0" fontId="38" fillId="0" borderId="0" xfId="155" applyFont="1" applyAlignment="1">
      <alignment horizontal="center" vertical="center" wrapText="1"/>
    </xf>
    <xf numFmtId="0" fontId="38" fillId="0" borderId="5" xfId="155" applyFont="1" applyBorder="1" applyAlignment="1">
      <alignment horizontal="center" vertical="center" wrapText="1"/>
    </xf>
    <xf numFmtId="0" fontId="38" fillId="0" borderId="0" xfId="155" applyFont="1" applyAlignment="1">
      <alignment horizontal="center" vertical="center" wrapText="1"/>
    </xf>
    <xf numFmtId="0" fontId="16" fillId="2" borderId="18" xfId="155" applyFont="1" applyFill="1" applyBorder="1" applyAlignment="1">
      <alignment vertical="center"/>
    </xf>
    <xf numFmtId="0" fontId="16" fillId="2" borderId="19" xfId="155" applyFont="1" applyFill="1" applyBorder="1" applyAlignment="1">
      <alignment horizontal="left" vertical="center"/>
    </xf>
    <xf numFmtId="0" fontId="16" fillId="2" borderId="19" xfId="155" applyFont="1" applyFill="1" applyBorder="1" applyAlignment="1">
      <alignment vertical="center"/>
    </xf>
    <xf numFmtId="0" fontId="16" fillId="2" borderId="20" xfId="155" applyFont="1" applyFill="1" applyBorder="1" applyAlignment="1">
      <alignment vertical="center"/>
    </xf>
    <xf numFmtId="0" fontId="16" fillId="0" borderId="0" xfId="155" applyFont="1" applyAlignment="1">
      <alignment vertical="center"/>
    </xf>
    <xf numFmtId="0" fontId="52" fillId="2" borderId="27" xfId="155" applyFont="1" applyFill="1" applyBorder="1" applyAlignment="1">
      <alignment horizontal="center" vertical="center" wrapText="1"/>
    </xf>
    <xf numFmtId="0" fontId="52" fillId="2" borderId="28" xfId="155" applyFont="1" applyFill="1" applyBorder="1" applyAlignment="1">
      <alignment horizontal="center" vertical="center" wrapText="1"/>
    </xf>
    <xf numFmtId="0" fontId="52" fillId="2" borderId="34" xfId="155" applyFont="1" applyFill="1" applyBorder="1" applyAlignment="1">
      <alignment horizontal="center" vertical="center" wrapText="1"/>
    </xf>
    <xf numFmtId="0" fontId="16" fillId="2" borderId="18" xfId="155" applyFont="1" applyFill="1" applyBorder="1" applyAlignment="1">
      <alignment horizontal="center" vertical="center"/>
    </xf>
    <xf numFmtId="0" fontId="16" fillId="2" borderId="19" xfId="155" applyFont="1" applyFill="1" applyBorder="1" applyAlignment="1">
      <alignment horizontal="center" vertical="center"/>
    </xf>
    <xf numFmtId="0" fontId="16" fillId="2" borderId="20" xfId="155" applyFont="1" applyFill="1" applyBorder="1" applyAlignment="1">
      <alignment horizontal="center" vertical="center"/>
    </xf>
    <xf numFmtId="0" fontId="16" fillId="2" borderId="79" xfId="155" applyFont="1" applyFill="1" applyBorder="1" applyAlignment="1">
      <alignment vertical="center"/>
    </xf>
    <xf numFmtId="0" fontId="16" fillId="0" borderId="35" xfId="155" applyFont="1" applyBorder="1" applyAlignment="1">
      <alignment horizontal="center" vertical="center"/>
    </xf>
    <xf numFmtId="0" fontId="16" fillId="0" borderId="0" xfId="155" applyFont="1" applyAlignment="1">
      <alignment horizontal="center" vertical="center"/>
    </xf>
    <xf numFmtId="0" fontId="16" fillId="0" borderId="50" xfId="155" applyFont="1" applyBorder="1" applyAlignment="1">
      <alignment horizontal="center" vertical="center"/>
    </xf>
    <xf numFmtId="0" fontId="16" fillId="0" borderId="48" xfId="155" applyFont="1" applyBorder="1" applyAlignment="1">
      <alignment horizontal="center" vertical="center" wrapText="1"/>
    </xf>
    <xf numFmtId="0" fontId="15" fillId="0" borderId="48" xfId="155" applyFont="1" applyBorder="1" applyAlignment="1">
      <alignment horizontal="center" vertical="center"/>
    </xf>
    <xf numFmtId="0" fontId="13" fillId="0" borderId="48" xfId="155" applyFont="1" applyBorder="1" applyAlignment="1">
      <alignment horizontal="center" vertical="center"/>
    </xf>
    <xf numFmtId="0" fontId="16" fillId="0" borderId="92" xfId="155" applyFont="1" applyBorder="1" applyAlignment="1">
      <alignment horizontal="center" vertical="center"/>
    </xf>
    <xf numFmtId="0" fontId="16" fillId="0" borderId="60" xfId="155" applyFont="1" applyBorder="1" applyAlignment="1">
      <alignment horizontal="center" vertical="center"/>
    </xf>
    <xf numFmtId="0" fontId="16" fillId="0" borderId="51" xfId="155" applyFont="1" applyBorder="1" applyAlignment="1">
      <alignment horizontal="center" vertical="center" wrapText="1"/>
    </xf>
    <xf numFmtId="0" fontId="15" fillId="0" borderId="51" xfId="155" applyFont="1" applyBorder="1" applyAlignment="1">
      <alignment horizontal="center" vertical="center"/>
    </xf>
    <xf numFmtId="0" fontId="13" fillId="0" borderId="51" xfId="155" applyFont="1" applyBorder="1" applyAlignment="1">
      <alignment horizontal="center" vertical="center"/>
    </xf>
    <xf numFmtId="0" fontId="16" fillId="0" borderId="93" xfId="155" applyFont="1" applyBorder="1" applyAlignment="1">
      <alignment horizontal="center" vertical="center"/>
    </xf>
    <xf numFmtId="0" fontId="99" fillId="0" borderId="52" xfId="155" quotePrefix="1" applyFont="1" applyBorder="1" applyAlignment="1">
      <alignment horizontal="center" vertical="center"/>
    </xf>
    <xf numFmtId="0" fontId="16" fillId="0" borderId="53" xfId="155" applyFont="1" applyBorder="1" applyAlignment="1">
      <alignment horizontal="center" vertical="center" wrapText="1"/>
    </xf>
    <xf numFmtId="0" fontId="99" fillId="0" borderId="53" xfId="155" quotePrefix="1" applyFont="1" applyBorder="1" applyAlignment="1">
      <alignment horizontal="center" vertical="center"/>
    </xf>
    <xf numFmtId="0" fontId="29" fillId="0" borderId="94" xfId="155" applyFont="1" applyBorder="1" applyAlignment="1">
      <alignment horizontal="center" vertical="center"/>
    </xf>
    <xf numFmtId="0" fontId="11" fillId="0" borderId="0" xfId="155" applyFont="1" applyAlignment="1">
      <alignment horizontal="center" vertical="center"/>
    </xf>
    <xf numFmtId="0" fontId="64" fillId="0" borderId="0" xfId="155" applyFont="1" applyAlignment="1">
      <alignment vertical="center"/>
    </xf>
    <xf numFmtId="164" fontId="83" fillId="0" borderId="0" xfId="4" applyFont="1" applyAlignment="1">
      <alignment horizontal="center" vertical="center" wrapText="1"/>
    </xf>
    <xf numFmtId="0" fontId="25" fillId="2" borderId="0" xfId="60" applyFont="1" applyFill="1" applyAlignment="1">
      <alignment horizontal="center" vertical="center" wrapText="1"/>
    </xf>
    <xf numFmtId="0" fontId="25" fillId="2" borderId="77" xfId="60" applyFont="1" applyFill="1" applyBorder="1" applyAlignment="1">
      <alignment vertical="center" wrapText="1"/>
    </xf>
    <xf numFmtId="9" fontId="25" fillId="2" borderId="0" xfId="3" applyFont="1" applyFill="1" applyAlignment="1">
      <alignment vertical="center" wrapText="1"/>
    </xf>
    <xf numFmtId="0" fontId="25" fillId="2" borderId="0" xfId="60" applyFont="1" applyFill="1" applyAlignment="1">
      <alignment vertical="center" wrapText="1"/>
    </xf>
    <xf numFmtId="165" fontId="25" fillId="2" borderId="0" xfId="2" applyFont="1" applyFill="1" applyAlignment="1">
      <alignment vertical="center" wrapText="1"/>
    </xf>
    <xf numFmtId="0" fontId="33" fillId="2" borderId="21" xfId="155" applyFont="1" applyFill="1" applyBorder="1" applyAlignment="1">
      <alignment horizontal="center" vertical="center"/>
    </xf>
    <xf numFmtId="0" fontId="33" fillId="0" borderId="22" xfId="155" applyFont="1" applyBorder="1" applyAlignment="1">
      <alignment horizontal="left" vertical="center" wrapText="1"/>
    </xf>
    <xf numFmtId="181" fontId="33" fillId="0" borderId="22" xfId="156" applyNumberFormat="1" applyFont="1" applyBorder="1" applyAlignment="1">
      <alignment vertical="center"/>
    </xf>
    <xf numFmtId="182" fontId="33" fillId="0" borderId="22" xfId="155" applyNumberFormat="1" applyFont="1" applyBorder="1" applyAlignment="1">
      <alignment horizontal="center" vertical="center"/>
    </xf>
    <xf numFmtId="181" fontId="33" fillId="0" borderId="31" xfId="156" applyNumberFormat="1" applyFont="1" applyBorder="1" applyAlignment="1">
      <alignment vertical="center"/>
    </xf>
    <xf numFmtId="181" fontId="33" fillId="0" borderId="0" xfId="156" applyNumberFormat="1" applyFont="1" applyAlignment="1">
      <alignment vertical="center"/>
    </xf>
    <xf numFmtId="0" fontId="33" fillId="0" borderId="21" xfId="155" applyFont="1" applyBorder="1" applyAlignment="1">
      <alignment horizontal="center" vertical="center"/>
    </xf>
    <xf numFmtId="181" fontId="100" fillId="0" borderId="0" xfId="156" applyNumberFormat="1" applyFont="1" applyAlignment="1">
      <alignment vertical="center"/>
    </xf>
    <xf numFmtId="187" fontId="56" fillId="2" borderId="0" xfId="155" applyNumberFormat="1" applyFont="1" applyFill="1" applyAlignment="1">
      <alignment vertical="center"/>
    </xf>
    <xf numFmtId="0" fontId="29" fillId="0" borderId="6" xfId="60" applyFont="1" applyBorder="1" applyAlignment="1">
      <alignment horizontal="center" vertical="center" wrapText="1"/>
    </xf>
    <xf numFmtId="194" fontId="29" fillId="0" borderId="22" xfId="60" applyNumberFormat="1" applyFont="1" applyBorder="1" applyAlignment="1">
      <alignment horizontal="center" vertical="center" wrapText="1"/>
    </xf>
    <xf numFmtId="194" fontId="29" fillId="0" borderId="31" xfId="12" applyNumberFormat="1" applyFont="1" applyBorder="1" applyAlignment="1">
      <alignment vertical="center" wrapText="1"/>
    </xf>
    <xf numFmtId="184" fontId="69" fillId="13" borderId="31" xfId="157" applyNumberFormat="1" applyFont="1" applyFill="1" applyBorder="1" applyAlignment="1">
      <alignment horizontal="right" vertical="center"/>
    </xf>
    <xf numFmtId="181" fontId="69" fillId="8" borderId="32" xfId="156" applyNumberFormat="1" applyFont="1" applyFill="1" applyBorder="1" applyAlignment="1">
      <alignment vertical="center"/>
    </xf>
    <xf numFmtId="0" fontId="29" fillId="0" borderId="60" xfId="60" applyFont="1" applyBorder="1" applyAlignment="1">
      <alignment horizontal="center" vertical="center" wrapText="1"/>
    </xf>
    <xf numFmtId="0" fontId="29" fillId="0" borderId="0" xfId="60" applyFont="1" applyAlignment="1">
      <alignment horizontal="center" vertical="center" wrapText="1"/>
    </xf>
    <xf numFmtId="0" fontId="69" fillId="0" borderId="0" xfId="60" applyFont="1" applyAlignment="1">
      <alignment horizontal="left" vertical="center" wrapText="1"/>
    </xf>
    <xf numFmtId="0" fontId="29" fillId="0" borderId="25" xfId="60" applyFont="1" applyBorder="1" applyAlignment="1">
      <alignment horizontal="center" vertical="center" wrapText="1"/>
    </xf>
    <xf numFmtId="194" fontId="29" fillId="0" borderId="0" xfId="12" applyNumberFormat="1" applyFont="1" applyAlignment="1">
      <alignment vertical="center" wrapText="1"/>
    </xf>
    <xf numFmtId="0" fontId="82" fillId="0" borderId="52" xfId="60" quotePrefix="1" applyFont="1" applyBorder="1" applyAlignment="1">
      <alignment horizontal="center" vertical="center" wrapText="1"/>
    </xf>
    <xf numFmtId="184" fontId="69" fillId="0" borderId="0" xfId="157" applyNumberFormat="1" applyFont="1" applyAlignment="1">
      <alignment horizontal="right" vertical="center"/>
    </xf>
    <xf numFmtId="181" fontId="69" fillId="0" borderId="0" xfId="156" applyNumberFormat="1" applyFont="1" applyAlignment="1">
      <alignment vertical="center"/>
    </xf>
    <xf numFmtId="0" fontId="29" fillId="0" borderId="21" xfId="60" applyFont="1" applyBorder="1" applyAlignment="1">
      <alignment horizontal="center" vertical="center" wrapText="1"/>
    </xf>
    <xf numFmtId="194" fontId="29" fillId="0" borderId="22" xfId="60" applyNumberFormat="1" applyFont="1" applyBorder="1" applyAlignment="1">
      <alignment vertical="center" wrapText="1"/>
    </xf>
    <xf numFmtId="0" fontId="29" fillId="0" borderId="31" xfId="12" applyNumberFormat="1" applyFont="1" applyBorder="1" applyAlignment="1">
      <alignment vertical="center" wrapText="1"/>
    </xf>
    <xf numFmtId="0" fontId="29" fillId="0" borderId="0" xfId="60" applyFont="1" applyAlignment="1">
      <alignment horizontal="center" vertical="center" wrapText="1"/>
    </xf>
    <xf numFmtId="0" fontId="10" fillId="0" borderId="25" xfId="155" applyBorder="1" applyAlignment="1">
      <alignment horizontal="center" vertical="center"/>
    </xf>
    <xf numFmtId="0" fontId="10" fillId="0" borderId="26" xfId="155" applyBorder="1" applyAlignment="1">
      <alignment horizontal="justify" vertical="center" wrapText="1"/>
    </xf>
    <xf numFmtId="0" fontId="10" fillId="0" borderId="26" xfId="155" applyBorder="1" applyAlignment="1">
      <alignment horizontal="center" vertical="center" wrapText="1"/>
    </xf>
    <xf numFmtId="181" fontId="33" fillId="0" borderId="26" xfId="158" applyNumberFormat="1" applyFont="1" applyBorder="1" applyAlignment="1">
      <alignment vertical="center"/>
    </xf>
    <xf numFmtId="185" fontId="33" fillId="0" borderId="26" xfId="158" applyNumberFormat="1" applyFont="1" applyBorder="1" applyAlignment="1">
      <alignment horizontal="center" vertical="center" wrapText="1"/>
    </xf>
    <xf numFmtId="181" fontId="33" fillId="0" borderId="33" xfId="156" applyNumberFormat="1" applyFont="1" applyBorder="1" applyAlignment="1">
      <alignment vertical="center"/>
    </xf>
    <xf numFmtId="0" fontId="84" fillId="0" borderId="0" xfId="60" applyFont="1" applyAlignment="1">
      <alignment horizontal="center" vertical="center" wrapText="1"/>
    </xf>
    <xf numFmtId="0" fontId="10" fillId="0" borderId="60" xfId="155" applyBorder="1" applyAlignment="1">
      <alignment horizontal="center" vertical="center"/>
    </xf>
    <xf numFmtId="0" fontId="29" fillId="0" borderId="0" xfId="155" applyFont="1" applyAlignment="1">
      <alignment vertical="center"/>
    </xf>
    <xf numFmtId="0" fontId="10" fillId="0" borderId="51" xfId="155" applyBorder="1" applyAlignment="1">
      <alignment horizontal="center" vertical="center" wrapText="1"/>
    </xf>
    <xf numFmtId="181" fontId="33" fillId="0" borderId="51" xfId="158" applyNumberFormat="1" applyFont="1" applyBorder="1" applyAlignment="1">
      <alignment vertical="center"/>
    </xf>
    <xf numFmtId="185" fontId="33" fillId="0" borderId="51" xfId="158" applyNumberFormat="1" applyFont="1" applyBorder="1" applyAlignment="1">
      <alignment horizontal="center" vertical="center" wrapText="1"/>
    </xf>
    <xf numFmtId="181" fontId="33" fillId="0" borderId="93" xfId="156" applyNumberFormat="1" applyFont="1" applyBorder="1" applyAlignment="1">
      <alignment vertical="center"/>
    </xf>
    <xf numFmtId="0" fontId="69" fillId="0" borderId="0" xfId="60" applyFont="1" applyAlignment="1">
      <alignment vertical="center" wrapText="1"/>
    </xf>
    <xf numFmtId="2" fontId="85" fillId="0" borderId="54" xfId="11" applyNumberFormat="1" applyFont="1" applyBorder="1" applyAlignment="1">
      <alignment horizontal="center" vertical="center"/>
    </xf>
    <xf numFmtId="0" fontId="69" fillId="0" borderId="38" xfId="64" applyFont="1" applyBorder="1" applyAlignment="1">
      <alignment horizontal="right" vertical="center" wrapText="1"/>
    </xf>
    <xf numFmtId="0" fontId="69" fillId="0" borderId="55" xfId="64" applyFont="1" applyBorder="1" applyAlignment="1">
      <alignment horizontal="right" vertical="center" wrapText="1"/>
    </xf>
    <xf numFmtId="0" fontId="69" fillId="0" borderId="39" xfId="64" applyFont="1" applyBorder="1" applyAlignment="1">
      <alignment horizontal="right" vertical="center" wrapText="1"/>
    </xf>
    <xf numFmtId="172" fontId="69" fillId="0" borderId="49" xfId="40" applyFont="1" applyBorder="1" applyAlignment="1">
      <alignment vertical="center" wrapText="1"/>
    </xf>
    <xf numFmtId="0" fontId="29" fillId="0" borderId="0" xfId="12" applyNumberFormat="1" applyFont="1" applyAlignment="1">
      <alignment vertical="center" wrapText="1"/>
    </xf>
    <xf numFmtId="0" fontId="69" fillId="0" borderId="48" xfId="64" applyFont="1" applyBorder="1" applyAlignment="1">
      <alignment horizontal="right" vertical="center" wrapText="1"/>
    </xf>
    <xf numFmtId="2" fontId="85" fillId="0" borderId="6" xfId="11" applyNumberFormat="1" applyFont="1" applyBorder="1" applyAlignment="1">
      <alignment horizontal="center" vertical="center"/>
    </xf>
    <xf numFmtId="0" fontId="69" fillId="0" borderId="22" xfId="64" applyFont="1" applyBorder="1" applyAlignment="1">
      <alignment horizontal="right" vertical="center" wrapText="1"/>
    </xf>
    <xf numFmtId="172" fontId="69" fillId="0" borderId="33" xfId="40" applyFont="1" applyBorder="1" applyAlignment="1">
      <alignment vertical="center" wrapText="1"/>
    </xf>
    <xf numFmtId="172" fontId="69" fillId="0" borderId="31" xfId="40" applyFont="1" applyBorder="1" applyAlignment="1">
      <alignment vertical="center" wrapText="1"/>
    </xf>
    <xf numFmtId="0" fontId="69" fillId="0" borderId="42" xfId="64" applyFont="1" applyBorder="1" applyAlignment="1">
      <alignment horizontal="right" vertical="center" wrapText="1"/>
    </xf>
    <xf numFmtId="0" fontId="69" fillId="0" borderId="57" xfId="64" applyFont="1" applyBorder="1" applyAlignment="1">
      <alignment horizontal="right" vertical="center" wrapText="1"/>
    </xf>
    <xf numFmtId="0" fontId="69" fillId="0" borderId="41" xfId="64" applyFont="1" applyBorder="1" applyAlignment="1">
      <alignment horizontal="right" vertical="center" wrapText="1"/>
    </xf>
    <xf numFmtId="172" fontId="69" fillId="0" borderId="61" xfId="42" applyFont="1" applyBorder="1" applyAlignment="1">
      <alignment vertical="center" wrapText="1"/>
    </xf>
    <xf numFmtId="167" fontId="10" fillId="0" borderId="56" xfId="11" applyBorder="1" applyAlignment="1">
      <alignment vertical="center"/>
    </xf>
    <xf numFmtId="0" fontId="29" fillId="0" borderId="42" xfId="155" applyFont="1" applyBorder="1" applyAlignment="1">
      <alignment vertical="center"/>
    </xf>
    <xf numFmtId="9" fontId="98" fillId="0" borderId="57" xfId="3" applyFont="1" applyBorder="1" applyAlignment="1">
      <alignment horizontal="right" vertical="center"/>
    </xf>
    <xf numFmtId="167" fontId="85" fillId="0" borderId="57" xfId="11" applyFont="1" applyBorder="1" applyAlignment="1">
      <alignment horizontal="right" vertical="center"/>
    </xf>
    <xf numFmtId="167" fontId="85" fillId="0" borderId="42" xfId="11" applyFont="1" applyBorder="1" applyAlignment="1">
      <alignment horizontal="right" vertical="center"/>
    </xf>
    <xf numFmtId="172" fontId="29" fillId="0" borderId="61" xfId="42" applyFont="1" applyBorder="1" applyAlignment="1">
      <alignment vertical="center" wrapText="1"/>
    </xf>
    <xf numFmtId="172" fontId="69" fillId="0" borderId="0" xfId="40" applyFont="1" applyAlignment="1">
      <alignment vertical="center" wrapText="1"/>
    </xf>
    <xf numFmtId="0" fontId="29" fillId="2" borderId="42" xfId="155" applyFont="1" applyFill="1" applyBorder="1" applyAlignment="1">
      <alignment vertical="center"/>
    </xf>
    <xf numFmtId="0" fontId="29" fillId="2" borderId="74" xfId="155" applyFont="1" applyFill="1" applyBorder="1" applyAlignment="1">
      <alignment vertical="center"/>
    </xf>
    <xf numFmtId="172" fontId="69" fillId="0" borderId="0" xfId="42" applyFont="1" applyAlignment="1">
      <alignment vertical="center" wrapText="1"/>
    </xf>
    <xf numFmtId="167" fontId="10" fillId="0" borderId="56" xfId="11" applyBorder="1" applyAlignment="1">
      <alignment horizontal="left" vertical="center"/>
    </xf>
    <xf numFmtId="172" fontId="29" fillId="0" borderId="0" xfId="42" applyFont="1" applyAlignment="1">
      <alignment vertical="center" wrapText="1"/>
    </xf>
    <xf numFmtId="172" fontId="69" fillId="0" borderId="31" xfId="42" applyFont="1" applyBorder="1" applyAlignment="1">
      <alignment vertical="center" wrapText="1"/>
    </xf>
    <xf numFmtId="0" fontId="69" fillId="0" borderId="46" xfId="64" applyFont="1" applyBorder="1" applyAlignment="1">
      <alignment horizontal="right" vertical="center" wrapText="1"/>
    </xf>
    <xf numFmtId="0" fontId="69" fillId="0" borderId="59" xfId="64" applyFont="1" applyBorder="1" applyAlignment="1">
      <alignment horizontal="right" vertical="center" wrapText="1"/>
    </xf>
    <xf numFmtId="0" fontId="69" fillId="0" borderId="45" xfId="64" applyFont="1" applyBorder="1" applyAlignment="1">
      <alignment horizontal="right" vertical="center" wrapText="1"/>
    </xf>
    <xf numFmtId="172" fontId="69" fillId="0" borderId="32" xfId="42" applyFont="1" applyBorder="1" applyAlignment="1">
      <alignment vertical="center" wrapText="1"/>
    </xf>
    <xf numFmtId="181" fontId="29" fillId="2" borderId="0" xfId="155" applyNumberFormat="1" applyFont="1" applyFill="1" applyAlignment="1">
      <alignment vertical="center"/>
    </xf>
    <xf numFmtId="0" fontId="29" fillId="2" borderId="0" xfId="155" applyFont="1" applyFill="1" applyAlignment="1">
      <alignment vertical="center"/>
    </xf>
    <xf numFmtId="0" fontId="32" fillId="0" borderId="1" xfId="64" applyFont="1" applyBorder="1" applyAlignment="1">
      <alignment horizontal="left" vertical="center" wrapText="1"/>
    </xf>
    <xf numFmtId="0" fontId="32" fillId="0" borderId="2" xfId="64" applyFont="1" applyBorder="1" applyAlignment="1">
      <alignment horizontal="left" vertical="center" wrapText="1"/>
    </xf>
    <xf numFmtId="0" fontId="32" fillId="0" borderId="3" xfId="64" applyFont="1" applyBorder="1" applyAlignment="1">
      <alignment horizontal="left" vertical="center" wrapText="1"/>
    </xf>
    <xf numFmtId="0" fontId="86" fillId="2" borderId="0" xfId="155" applyFont="1" applyFill="1" applyAlignment="1">
      <alignment vertical="center"/>
    </xf>
    <xf numFmtId="186" fontId="29" fillId="2" borderId="0" xfId="155" applyNumberFormat="1" applyFont="1" applyFill="1" applyAlignment="1">
      <alignment vertical="center"/>
    </xf>
    <xf numFmtId="2" fontId="28" fillId="0" borderId="62" xfId="11" applyNumberFormat="1" applyFont="1" applyBorder="1" applyAlignment="1">
      <alignment horizontal="left" vertical="center" wrapText="1"/>
    </xf>
    <xf numFmtId="2" fontId="28" fillId="0" borderId="63" xfId="11" applyNumberFormat="1" applyFont="1" applyBorder="1" applyAlignment="1">
      <alignment horizontal="left" vertical="center" wrapText="1"/>
    </xf>
    <xf numFmtId="2" fontId="28" fillId="0" borderId="49" xfId="11" applyNumberFormat="1" applyFont="1" applyBorder="1" applyAlignment="1">
      <alignment horizontal="left" vertical="center" wrapText="1"/>
    </xf>
    <xf numFmtId="187" fontId="66" fillId="2" borderId="0" xfId="155" applyNumberFormat="1" applyFont="1" applyFill="1" applyAlignment="1">
      <alignment vertical="center"/>
    </xf>
    <xf numFmtId="2" fontId="28" fillId="0" borderId="6" xfId="11" applyNumberFormat="1" applyFont="1" applyBorder="1" applyAlignment="1">
      <alignment horizontal="left" vertical="center" wrapText="1"/>
    </xf>
    <xf numFmtId="2" fontId="28" fillId="0" borderId="7" xfId="11" applyNumberFormat="1" applyFont="1" applyBorder="1" applyAlignment="1">
      <alignment horizontal="left" vertical="center" wrapText="1"/>
    </xf>
    <xf numFmtId="2" fontId="28" fillId="0" borderId="8" xfId="11" applyNumberFormat="1" applyFont="1" applyBorder="1" applyAlignment="1">
      <alignment horizontal="left" vertical="center" wrapText="1"/>
    </xf>
    <xf numFmtId="187" fontId="86" fillId="2" borderId="0" xfId="155" applyNumberFormat="1" applyFont="1" applyFill="1" applyAlignment="1">
      <alignment vertical="center"/>
    </xf>
    <xf numFmtId="0" fontId="89" fillId="2" borderId="0" xfId="155" applyFont="1" applyFill="1" applyAlignment="1">
      <alignment vertical="center"/>
    </xf>
    <xf numFmtId="2" fontId="28" fillId="0" borderId="56" xfId="11" applyNumberFormat="1" applyFont="1" applyBorder="1" applyAlignment="1">
      <alignment horizontal="left" vertical="center" wrapText="1"/>
    </xf>
    <xf numFmtId="2" fontId="28" fillId="0" borderId="57" xfId="11" applyNumberFormat="1" applyFont="1" applyBorder="1" applyAlignment="1">
      <alignment horizontal="left" vertical="center" wrapText="1"/>
    </xf>
    <xf numFmtId="2" fontId="28" fillId="0" borderId="43" xfId="11" applyNumberFormat="1" applyFont="1" applyBorder="1" applyAlignment="1">
      <alignment horizontal="left" vertical="center" wrapText="1"/>
    </xf>
    <xf numFmtId="165" fontId="92" fillId="0" borderId="0" xfId="2" applyFont="1" applyAlignment="1">
      <alignment horizontal="left" vertical="center" wrapText="1"/>
    </xf>
    <xf numFmtId="172" fontId="97" fillId="0" borderId="0" xfId="42" applyFont="1" applyAlignment="1">
      <alignment vertical="center" wrapText="1"/>
    </xf>
    <xf numFmtId="187" fontId="98" fillId="2" borderId="0" xfId="155" applyNumberFormat="1" applyFont="1" applyFill="1" applyAlignment="1">
      <alignment vertical="center"/>
    </xf>
    <xf numFmtId="0" fontId="98" fillId="2" borderId="0" xfId="155" applyFont="1" applyFill="1" applyAlignment="1">
      <alignment vertical="center"/>
    </xf>
    <xf numFmtId="172" fontId="101" fillId="2" borderId="0" xfId="155" applyNumberFormat="1" applyFont="1" applyFill="1" applyAlignment="1">
      <alignment vertical="center"/>
    </xf>
    <xf numFmtId="0" fontId="101" fillId="2" borderId="0" xfId="155" applyFont="1" applyFill="1" applyAlignment="1">
      <alignment vertical="center"/>
    </xf>
    <xf numFmtId="0" fontId="87" fillId="2" borderId="0" xfId="155" applyFont="1" applyFill="1" applyAlignment="1">
      <alignment vertical="center"/>
    </xf>
    <xf numFmtId="2" fontId="28" fillId="0" borderId="21" xfId="11" applyNumberFormat="1" applyFont="1" applyBorder="1" applyAlignment="1">
      <alignment horizontal="left" vertical="center" wrapText="1"/>
    </xf>
    <xf numFmtId="2" fontId="28" fillId="0" borderId="22" xfId="11" applyNumberFormat="1" applyFont="1" applyBorder="1" applyAlignment="1">
      <alignment horizontal="left" vertical="center" wrapText="1"/>
    </xf>
    <xf numFmtId="2" fontId="28" fillId="0" borderId="31" xfId="11" applyNumberFormat="1" applyFont="1" applyBorder="1" applyAlignment="1">
      <alignment horizontal="left" vertical="center" wrapText="1"/>
    </xf>
    <xf numFmtId="0" fontId="102" fillId="0" borderId="0" xfId="64" applyFont="1" applyAlignment="1">
      <alignment horizontal="left" vertical="center" wrapText="1"/>
    </xf>
    <xf numFmtId="2" fontId="91" fillId="0" borderId="0" xfId="11" applyNumberFormat="1" applyFont="1" applyAlignment="1">
      <alignment horizontal="left" vertical="center" wrapText="1"/>
    </xf>
    <xf numFmtId="2" fontId="28" fillId="0" borderId="52" xfId="11" applyNumberFormat="1" applyFont="1" applyBorder="1" applyAlignment="1">
      <alignment horizontal="left" vertical="center" wrapText="1"/>
    </xf>
    <xf numFmtId="2" fontId="28" fillId="0" borderId="53" xfId="11" applyNumberFormat="1" applyFont="1" applyBorder="1" applyAlignment="1">
      <alignment horizontal="left" vertical="center" wrapText="1"/>
    </xf>
    <xf numFmtId="2" fontId="28" fillId="0" borderId="94" xfId="11" applyNumberFormat="1" applyFont="1" applyBorder="1" applyAlignment="1">
      <alignment horizontal="left" vertical="center" wrapText="1"/>
    </xf>
    <xf numFmtId="164" fontId="103" fillId="0" borderId="0" xfId="4" applyFont="1" applyAlignment="1">
      <alignment horizontal="left" vertical="center" wrapText="1"/>
    </xf>
    <xf numFmtId="0" fontId="29" fillId="2" borderId="0" xfId="60" applyFont="1" applyFill="1" applyAlignment="1">
      <alignment horizontal="center" vertical="center" wrapText="1"/>
    </xf>
    <xf numFmtId="0" fontId="29" fillId="2" borderId="0" xfId="60" applyFont="1" applyFill="1" applyAlignment="1">
      <alignment horizontal="justify" vertical="center" wrapText="1"/>
    </xf>
    <xf numFmtId="0" fontId="29" fillId="2" borderId="0" xfId="60" applyFont="1" applyFill="1" applyAlignment="1">
      <alignment vertical="center" wrapText="1"/>
    </xf>
    <xf numFmtId="2" fontId="28" fillId="0" borderId="0" xfId="11" applyNumberFormat="1" applyFont="1" applyAlignment="1">
      <alignment horizontal="left" vertical="center" wrapText="1"/>
    </xf>
    <xf numFmtId="0" fontId="1" fillId="0" borderId="0" xfId="155" applyFont="1" applyAlignment="1">
      <alignment vertical="center"/>
    </xf>
    <xf numFmtId="0" fontId="29" fillId="2" borderId="5" xfId="60" applyFont="1" applyFill="1" applyBorder="1" applyAlignment="1">
      <alignment vertical="center" wrapText="1"/>
    </xf>
    <xf numFmtId="188" fontId="56" fillId="2" borderId="0" xfId="159" applyFont="1" applyFill="1" applyAlignment="1">
      <alignment vertical="center"/>
    </xf>
    <xf numFmtId="0" fontId="33" fillId="2" borderId="0" xfId="105" applyFont="1" applyFill="1"/>
    <xf numFmtId="43" fontId="29" fillId="2" borderId="0" xfId="1" applyFont="1" applyFill="1" applyAlignment="1">
      <alignment vertical="center" wrapText="1"/>
    </xf>
    <xf numFmtId="0" fontId="59" fillId="2" borderId="0" xfId="105" applyFont="1" applyFill="1"/>
    <xf numFmtId="0" fontId="78" fillId="2" borderId="0" xfId="60" applyFont="1" applyFill="1" applyAlignment="1">
      <alignment vertical="center" wrapText="1"/>
    </xf>
    <xf numFmtId="0" fontId="56" fillId="2" borderId="4" xfId="155" applyFont="1" applyFill="1" applyBorder="1" applyAlignment="1">
      <alignment vertical="center"/>
    </xf>
    <xf numFmtId="0" fontId="56" fillId="2" borderId="0" xfId="155" applyFont="1" applyFill="1" applyAlignment="1">
      <alignment horizontal="left" vertical="center"/>
    </xf>
    <xf numFmtId="0" fontId="77" fillId="2" borderId="0" xfId="105" applyFont="1" applyFill="1" applyAlignment="1">
      <alignment vertical="center" wrapText="1"/>
    </xf>
    <xf numFmtId="0" fontId="33" fillId="0" borderId="0" xfId="105" applyFont="1" applyAlignment="1">
      <alignment vertical="center"/>
    </xf>
    <xf numFmtId="0" fontId="56" fillId="2" borderId="18" xfId="155" applyFont="1" applyFill="1" applyBorder="1" applyAlignment="1">
      <alignment vertical="center"/>
    </xf>
    <xf numFmtId="0" fontId="56" fillId="2" borderId="19" xfId="155" applyFont="1" applyFill="1" applyBorder="1" applyAlignment="1">
      <alignment vertical="center"/>
    </xf>
  </cellXfs>
  <cellStyles count="160">
    <cellStyle name="Hipervínculo 2" xfId="116" xr:uid="{8E123446-0035-4CCF-92C6-FDB04173B375}"/>
    <cellStyle name="Millares" xfId="1" builtinId="3"/>
    <cellStyle name="Millares [0] 2" xfId="5" xr:uid="{00000000-0005-0000-0000-000031000000}"/>
    <cellStyle name="Millares [0] 3" xfId="6" xr:uid="{00000000-0005-0000-0000-000032000000}"/>
    <cellStyle name="Millares [0] 3 2" xfId="7" xr:uid="{00000000-0005-0000-0000-000033000000}"/>
    <cellStyle name="Millares [0] 4" xfId="98" xr:uid="{E0E0DF52-5445-49B9-89BA-44A34DB28107}"/>
    <cellStyle name="Millares [0] 5" xfId="8" xr:uid="{00000000-0005-0000-0000-000034000000}"/>
    <cellStyle name="Millares [0] 5 2" xfId="9" xr:uid="{00000000-0005-0000-0000-000035000000}"/>
    <cellStyle name="Millares [0] 6" xfId="115" xr:uid="{3BB6B1CC-8AA2-4481-A415-9170C28C02FB}"/>
    <cellStyle name="Millares [0] 7" xfId="149" xr:uid="{05AA1D73-3588-431E-9DE0-F787932A61B5}"/>
    <cellStyle name="Millares [0] 9" xfId="126" xr:uid="{F45C58F3-3768-4F64-8F8B-9674CC0110AB}"/>
    <cellStyle name="Millares [0] 9 2" xfId="138" xr:uid="{3A1BEFEF-B4F8-4004-9F8F-D6E630DACF59}"/>
    <cellStyle name="Millares 2" xfId="10" xr:uid="{00000000-0005-0000-0000-000036000000}"/>
    <cellStyle name="Millares 2 2" xfId="11" xr:uid="{00000000-0005-0000-0000-000037000000}"/>
    <cellStyle name="Millares 2 2 2" xfId="12" xr:uid="{00000000-0005-0000-0000-000038000000}"/>
    <cellStyle name="Millares 2 2 3" xfId="13" xr:uid="{00000000-0005-0000-0000-000039000000}"/>
    <cellStyle name="Millares 2 2 4" xfId="93" xr:uid="{0347BB0C-A40C-4574-AC87-0448E5DA127E}"/>
    <cellStyle name="Millares 2 2 4 2" xfId="158" xr:uid="{627A79EE-0D2E-4945-812E-8BD934077589}"/>
    <cellStyle name="Millares 3" xfId="14" xr:uid="{00000000-0005-0000-0000-00003A000000}"/>
    <cellStyle name="Millares 3 2" xfId="15" xr:uid="{00000000-0005-0000-0000-00003B000000}"/>
    <cellStyle name="Millares 3 3" xfId="16" xr:uid="{00000000-0005-0000-0000-00003C000000}"/>
    <cellStyle name="Millares 3 3 2" xfId="132" xr:uid="{DB0E0CF1-EA3C-4841-AD28-A648EE070DCE}"/>
    <cellStyle name="Millares 3 3 2 2" xfId="147" xr:uid="{1041FBCF-EA94-4EA3-8126-EBAA057492D3}"/>
    <cellStyle name="Millares 3 4" xfId="90" xr:uid="{7091F39B-3C3F-4EB5-BB5F-4D81AD9E4077}"/>
    <cellStyle name="Millares 3 4 2" xfId="157" xr:uid="{D9ED1883-7158-41F5-964E-720C13B5A527}"/>
    <cellStyle name="Millares 4" xfId="17" xr:uid="{00000000-0005-0000-0000-00003D000000}"/>
    <cellStyle name="Millares 4 2" xfId="113" xr:uid="{42F0A7EA-71C4-418B-B054-075FF0F75C18}"/>
    <cellStyle name="Millares 4 2 2" xfId="128" xr:uid="{D6D474B0-6FFD-4066-8C4F-D842D551D56A}"/>
    <cellStyle name="Millares 4 2 2 2" xfId="141" xr:uid="{40F2A3AB-147F-4265-A541-847F70A08202}"/>
    <cellStyle name="Millares 5" xfId="18" xr:uid="{00000000-0005-0000-0000-00003E000000}"/>
    <cellStyle name="Millares 5 2" xfId="19" xr:uid="{00000000-0005-0000-0000-00003F000000}"/>
    <cellStyle name="Millares 6" xfId="92" xr:uid="{3EE718DC-8AAA-434D-AAF4-6D7C4EE21403}"/>
    <cellStyle name="Millares 66" xfId="20" xr:uid="{00000000-0005-0000-0000-000040000000}"/>
    <cellStyle name="Millares 66 2" xfId="21" xr:uid="{00000000-0005-0000-0000-000041000000}"/>
    <cellStyle name="Millares 7" xfId="100" xr:uid="{DF417BEE-D1F7-4FDD-A107-DFB1A63F2D9D}"/>
    <cellStyle name="Millares 8" xfId="111" xr:uid="{173E68DF-A3E8-4DF5-9BD6-5063169E6A35}"/>
    <cellStyle name="Millares 8 4" xfId="22" xr:uid="{00000000-0005-0000-0000-000042000000}"/>
    <cellStyle name="Millares 9" xfId="151" xr:uid="{87CC1AEF-A917-4392-B4BB-B087AFCF2FAE}"/>
    <cellStyle name="Millares 9 2" xfId="23" xr:uid="{00000000-0005-0000-0000-000043000000}"/>
    <cellStyle name="Moneda" xfId="2" builtinId="4"/>
    <cellStyle name="Moneda [0]" xfId="4" builtinId="7"/>
    <cellStyle name="Moneda [0] 10" xfId="118" xr:uid="{AD374647-EA97-47F8-BE44-F490E67F5370}"/>
    <cellStyle name="Moneda [0] 11" xfId="121" xr:uid="{863A75F0-B170-455F-A298-0A9EA4557AE4}"/>
    <cellStyle name="Moneda [0] 2" xfId="24" xr:uid="{00000000-0005-0000-0000-000044000000}"/>
    <cellStyle name="Moneda [0] 2 2" xfId="25" xr:uid="{00000000-0005-0000-0000-000045000000}"/>
    <cellStyle name="Moneda [0] 2 2 2" xfId="26" xr:uid="{00000000-0005-0000-0000-000046000000}"/>
    <cellStyle name="Moneda [0] 3" xfId="27" xr:uid="{00000000-0005-0000-0000-000047000000}"/>
    <cellStyle name="Moneda [0] 3 2" xfId="28" xr:uid="{00000000-0005-0000-0000-000048000000}"/>
    <cellStyle name="Moneda [0] 3 3" xfId="29" xr:uid="{00000000-0005-0000-0000-000049000000}"/>
    <cellStyle name="Moneda [0] 4" xfId="30" xr:uid="{00000000-0005-0000-0000-00004A000000}"/>
    <cellStyle name="Moneda [0] 4 2" xfId="31" xr:uid="{00000000-0005-0000-0000-00004B000000}"/>
    <cellStyle name="Moneda [0] 5" xfId="32" xr:uid="{00000000-0005-0000-0000-00004C000000}"/>
    <cellStyle name="Moneda [0] 6" xfId="94" xr:uid="{7AED9C54-D20C-4145-8A28-3998CFC29A9F}"/>
    <cellStyle name="Moneda [0] 6 2" xfId="159" xr:uid="{239060EE-48E4-4A1B-8C59-105F3349190F}"/>
    <cellStyle name="Moneda [0] 7" xfId="101" xr:uid="{E5FCEBC7-9DF1-4738-97CD-81B77EED8098}"/>
    <cellStyle name="Moneda [0] 7 2" xfId="154" xr:uid="{A94298EA-A44C-4F9B-A7D3-098C26999ED1}"/>
    <cellStyle name="Moneda [0] 8" xfId="103" xr:uid="{4BF602C2-B536-4783-897F-99D9A42C9CD1}"/>
    <cellStyle name="Moneda [0] 8 2" xfId="134" xr:uid="{9FB09137-8F29-4D1F-922E-99BDCD7848CC}"/>
    <cellStyle name="Moneda 10" xfId="33" xr:uid="{00000000-0005-0000-0000-00004D000000}"/>
    <cellStyle name="Moneda 17" xfId="34" xr:uid="{00000000-0005-0000-0000-00004E000000}"/>
    <cellStyle name="Moneda 2" xfId="35" xr:uid="{00000000-0005-0000-0000-00004F000000}"/>
    <cellStyle name="Moneda 2 2" xfId="36" xr:uid="{00000000-0005-0000-0000-000050000000}"/>
    <cellStyle name="Moneda 2 3" xfId="37" xr:uid="{00000000-0005-0000-0000-000051000000}"/>
    <cellStyle name="Moneda 2 4" xfId="89" xr:uid="{15EF88A5-CAD2-46E8-A659-A1E91A5E229B}"/>
    <cellStyle name="Moneda 2 4 2" xfId="156" xr:uid="{3DC8500F-2CD7-4C61-AE4A-15F1ADD605C6}"/>
    <cellStyle name="Moneda 2 5" xfId="96" xr:uid="{A99B4804-98C4-4A0B-8334-93A6F33628F3}"/>
    <cellStyle name="Moneda 3" xfId="38" xr:uid="{00000000-0005-0000-0000-000052000000}"/>
    <cellStyle name="Moneda 3 11" xfId="39" xr:uid="{00000000-0005-0000-0000-000053000000}"/>
    <cellStyle name="Moneda 3 2" xfId="40" xr:uid="{00000000-0005-0000-0000-000054000000}"/>
    <cellStyle name="Moneda 3 2 2" xfId="123" xr:uid="{688D9C9B-1A1F-40E7-A397-877BAB6DD068}"/>
    <cellStyle name="Moneda 3 3" xfId="41" xr:uid="{00000000-0005-0000-0000-000055000000}"/>
    <cellStyle name="Moneda 3 4 2" xfId="42" xr:uid="{00000000-0005-0000-0000-000056000000}"/>
    <cellStyle name="Moneda 4" xfId="43" xr:uid="{00000000-0005-0000-0000-000057000000}"/>
    <cellStyle name="Moneda 4 2" xfId="114" xr:uid="{FCEAD929-5927-4042-9D0A-F25D4942D428}"/>
    <cellStyle name="Moneda 4 2 2" xfId="142" xr:uid="{06CAF301-3CD1-44A0-A39D-5D6DE5EA07A4}"/>
    <cellStyle name="Moneda 4 3" xfId="133" xr:uid="{6FCD3C38-4458-422B-8961-ABAEC0E0A648}"/>
    <cellStyle name="Moneda 5" xfId="129" xr:uid="{1A4B44B4-5A66-456A-9EAB-C6F768390FFD}"/>
    <cellStyle name="Moneda 6" xfId="143" xr:uid="{C1BD6671-587C-4A09-B743-1485AB027EB0}"/>
    <cellStyle name="Normal" xfId="0" builtinId="0"/>
    <cellStyle name="Normal 10" xfId="44" xr:uid="{00000000-0005-0000-0000-000058000000}"/>
    <cellStyle name="Normal 10 2" xfId="45" xr:uid="{00000000-0005-0000-0000-000059000000}"/>
    <cellStyle name="Normal 11" xfId="97" xr:uid="{5477F8B8-DBA8-459B-BEF2-64589A8FC2D8}"/>
    <cellStyle name="Normal 11 2" xfId="152" xr:uid="{D1EE80EC-AB34-4FB6-BABB-9A20289EFA08}"/>
    <cellStyle name="Normal 12" xfId="107" xr:uid="{097F364D-0504-4AF1-8272-8B766B21493E}"/>
    <cellStyle name="Normal 12 2" xfId="46" xr:uid="{00000000-0005-0000-0000-00005A000000}"/>
    <cellStyle name="Normal 12 2 2" xfId="47" xr:uid="{00000000-0005-0000-0000-00005B000000}"/>
    <cellStyle name="Normal 13" xfId="117" xr:uid="{EB2BB0AA-0067-4C20-BF9E-87F401886B3A}"/>
    <cellStyle name="Normal 14" xfId="148" xr:uid="{3C6AA31F-972D-4DD7-AD77-0CC77A77036B}"/>
    <cellStyle name="Normal 15" xfId="48" xr:uid="{00000000-0005-0000-0000-00005C000000}"/>
    <cellStyle name="Normal 16" xfId="49" xr:uid="{00000000-0005-0000-0000-00005D000000}"/>
    <cellStyle name="Normal 16 2" xfId="50" xr:uid="{00000000-0005-0000-0000-00005E000000}"/>
    <cellStyle name="Normal 17" xfId="51" xr:uid="{00000000-0005-0000-0000-00005F000000}"/>
    <cellStyle name="Normal 17 2" xfId="52" xr:uid="{00000000-0005-0000-0000-000060000000}"/>
    <cellStyle name="Normal 17 3" xfId="120" xr:uid="{FE8CDF50-F34A-4A74-8CE4-FEB823EB769D}"/>
    <cellStyle name="Normal 2" xfId="53" xr:uid="{00000000-0005-0000-0000-000061000000}"/>
    <cellStyle name="Normal 2 10" xfId="54" xr:uid="{00000000-0005-0000-0000-000062000000}"/>
    <cellStyle name="Normal 2 2" xfId="55" xr:uid="{00000000-0005-0000-0000-000063000000}"/>
    <cellStyle name="Normal 2 2 2" xfId="88" xr:uid="{696F58FB-7DD4-4C65-B90D-9806CF1F266A}"/>
    <cellStyle name="Normal 2 2 2 2" xfId="105" xr:uid="{5399F169-FC8E-4C7D-8A8F-A1143200DE3B}"/>
    <cellStyle name="Normal 2 2 2 2 2" xfId="124" xr:uid="{A677B6AB-FBE9-46F6-B689-A0FF98359B2D}"/>
    <cellStyle name="Normal 2 2 2 2 2 2" xfId="135" xr:uid="{8451F94A-D4F7-4357-AD93-A0B75612ACF2}"/>
    <cellStyle name="Normal 2 2 2 3" xfId="155" xr:uid="{B6B281FA-2895-4337-A941-DF7B2BD096FC}"/>
    <cellStyle name="Normal 2 2 3 2" xfId="145" xr:uid="{0C924897-558C-4346-BAB4-9F6268F19B6C}"/>
    <cellStyle name="Normal 2 3" xfId="56" xr:uid="{00000000-0005-0000-0000-000064000000}"/>
    <cellStyle name="Normal 3" xfId="57" xr:uid="{00000000-0005-0000-0000-000065000000}"/>
    <cellStyle name="Normal 3 10" xfId="58" xr:uid="{00000000-0005-0000-0000-000066000000}"/>
    <cellStyle name="Normal 3 11" xfId="59" xr:uid="{00000000-0005-0000-0000-000067000000}"/>
    <cellStyle name="Normal 3 11 2" xfId="60" xr:uid="{00000000-0005-0000-0000-000068000000}"/>
    <cellStyle name="Normal 3 11 3" xfId="61" xr:uid="{00000000-0005-0000-0000-000069000000}"/>
    <cellStyle name="Normal 3 2" xfId="62" xr:uid="{00000000-0005-0000-0000-00006A000000}"/>
    <cellStyle name="Normal 3 2 17" xfId="63" xr:uid="{00000000-0005-0000-0000-00006B000000}"/>
    <cellStyle name="Normal 3 2 2 2" xfId="119" xr:uid="{9DDF7734-6BA3-47CC-930F-F5C88C558282}"/>
    <cellStyle name="Normal 3 2 3" xfId="122" xr:uid="{4F31C2BE-530A-44D3-B0D1-DAACB3541D46}"/>
    <cellStyle name="Normal 3 3" xfId="64" xr:uid="{00000000-0005-0000-0000-00006C000000}"/>
    <cellStyle name="Normal 3 3 2" xfId="112" xr:uid="{CB1B00BA-AD8C-46F7-85F4-62E4B6F27B16}"/>
    <cellStyle name="Normal 3 3 2 2" xfId="140" xr:uid="{5192EDF8-F378-4A35-82BD-21AB2D79291C}"/>
    <cellStyle name="Normal 4" xfId="65" xr:uid="{00000000-0005-0000-0000-00006D000000}"/>
    <cellStyle name="Normal 4 2" xfId="66" xr:uid="{00000000-0005-0000-0000-00006E000000}"/>
    <cellStyle name="Normal 4 2 2" xfId="108" xr:uid="{57A5B02A-D425-4C30-9060-B755DC10E8AB}"/>
    <cellStyle name="Normal 4 2 2 2" xfId="137" xr:uid="{7E784511-C691-4746-9803-E45D9C6A77B5}"/>
    <cellStyle name="Normal 4 2 3" xfId="130" xr:uid="{C45A6ED2-4BA9-49BE-8793-2D9C6ECBDA51}"/>
    <cellStyle name="Normal 4 2 3 2" xfId="146" xr:uid="{DD71A806-1AA6-491F-B260-31D9E862DF10}"/>
    <cellStyle name="Normal 4 3" xfId="95" xr:uid="{6F1E8E06-7F51-40D4-B82C-C6875FC2A11B}"/>
    <cellStyle name="Normal 4 3 2" xfId="144" xr:uid="{992F07C8-D36E-4520-A95B-6DA55F9ABE3B}"/>
    <cellStyle name="Normal 5" xfId="67" xr:uid="{00000000-0005-0000-0000-00006F000000}"/>
    <cellStyle name="Normal 5 2" xfId="68" xr:uid="{00000000-0005-0000-0000-000070000000}"/>
    <cellStyle name="Normal 5 3" xfId="69" xr:uid="{00000000-0005-0000-0000-000071000000}"/>
    <cellStyle name="Normal 6" xfId="70" xr:uid="{00000000-0005-0000-0000-000072000000}"/>
    <cellStyle name="Normal 6 2" xfId="71" xr:uid="{00000000-0005-0000-0000-000073000000}"/>
    <cellStyle name="Normal 7" xfId="72" xr:uid="{00000000-0005-0000-0000-000074000000}"/>
    <cellStyle name="Normal 7 2" xfId="73" xr:uid="{00000000-0005-0000-0000-000075000000}"/>
    <cellStyle name="Normal 8" xfId="74" xr:uid="{00000000-0005-0000-0000-000076000000}"/>
    <cellStyle name="Normal 8 2" xfId="131" xr:uid="{F3011DB7-6ADF-4C20-AF2C-FC1D0E0E2273}"/>
    <cellStyle name="Normal 9" xfId="75" xr:uid="{00000000-0005-0000-0000-000077000000}"/>
    <cellStyle name="Normal 9 2" xfId="76" xr:uid="{00000000-0005-0000-0000-000078000000}"/>
    <cellStyle name="Normal 9 3" xfId="127" xr:uid="{BAB0C8A5-0406-4B94-921D-34409589DB83}"/>
    <cellStyle name="Normal 9 4" xfId="139" xr:uid="{B7AB11C9-E2BF-4FF2-9435-C32A02715F0D}"/>
    <cellStyle name="Normal_ESTABLECIMIENTO Y MANTENIMIENTO" xfId="77" xr:uid="{00000000-0005-0000-0000-000079000000}"/>
    <cellStyle name="Normal_ESTABLECIMIENTO Y MANTENIMIENTO 2" xfId="78" xr:uid="{00000000-0005-0000-0000-00007A000000}"/>
    <cellStyle name="Normal_Libro1" xfId="102" xr:uid="{D0160A9D-F2A6-4A88-AE30-BB3D8A0864FC}"/>
    <cellStyle name="Porcentaje" xfId="3" builtinId="5"/>
    <cellStyle name="Porcentaje 2" xfId="79" xr:uid="{00000000-0005-0000-0000-00007C000000}"/>
    <cellStyle name="Porcentaje 2 2" xfId="80" xr:uid="{00000000-0005-0000-0000-00007D000000}"/>
    <cellStyle name="Porcentaje 2 3" xfId="81" xr:uid="{00000000-0005-0000-0000-00007E000000}"/>
    <cellStyle name="Porcentaje 3" xfId="82" xr:uid="{00000000-0005-0000-0000-00007F000000}"/>
    <cellStyle name="Porcentaje 3 2" xfId="83" xr:uid="{00000000-0005-0000-0000-000080000000}"/>
    <cellStyle name="Porcentaje 3 3" xfId="104" xr:uid="{66B48B95-9647-47F3-8D51-F7A4F7270A61}"/>
    <cellStyle name="Porcentaje 4" xfId="84" xr:uid="{00000000-0005-0000-0000-000081000000}"/>
    <cellStyle name="Porcentaje 4 2" xfId="85" xr:uid="{00000000-0005-0000-0000-000082000000}"/>
    <cellStyle name="Porcentaje 4 3" xfId="86" xr:uid="{00000000-0005-0000-0000-000083000000}"/>
    <cellStyle name="Porcentaje 5" xfId="91" xr:uid="{2DD2C8EC-37E3-44C4-966B-7230D1825A51}"/>
    <cellStyle name="Porcentaje 6" xfId="99" xr:uid="{54D5289D-A144-4616-9870-D5A5BA919D1A}"/>
    <cellStyle name="Porcentaje 6 2" xfId="125" xr:uid="{302B20F5-6A39-4231-A559-59CED8534C56}"/>
    <cellStyle name="Porcentaje 6 3" xfId="136" xr:uid="{C81723D6-65FE-462D-92B7-D91BD691AF43}"/>
    <cellStyle name="Porcentaje 6 4" xfId="153" xr:uid="{5E8B8F95-D812-4BC0-A9FC-5DD8480D674C}"/>
    <cellStyle name="Porcentaje 7" xfId="106" xr:uid="{F72945C7-E6D7-419A-8FFB-C00C4CB81192}"/>
    <cellStyle name="Porcentaje 8" xfId="150" xr:uid="{46D7237E-4CEE-4E91-8A98-28FD5BEA87C1}"/>
    <cellStyle name="Porcentual 2 10" xfId="87" xr:uid="{00000000-0005-0000-0000-000084000000}"/>
    <cellStyle name="Porcentual 2 3" xfId="109" xr:uid="{0396BB57-038F-4912-ADC4-7B4B472E3427}"/>
    <cellStyle name="Porcentual_AIU 2008 SESAC JULIO 42" xfId="110" xr:uid="{0E86E598-699B-4E07-85CC-EFA7BFE953A3}"/>
  </cellStyles>
  <dxfs count="2">
    <dxf>
      <font>
        <color indexed="55"/>
      </font>
      <fill>
        <patternFill patternType="darkUp"/>
      </fill>
    </dxf>
    <dxf>
      <font>
        <color indexed="55"/>
      </font>
      <fill>
        <patternFill patternType="darkUp"/>
      </fill>
    </dxf>
  </dxfs>
  <tableStyles count="0" defaultTableStyle="TableStyleMedium2" defaultPivotStyle="PivotStyleLight16"/>
  <colors>
    <mruColors>
      <color rgb="FFFF1D1D"/>
      <color rgb="FFFFA7A7"/>
      <color rgb="FFDFC9EF"/>
      <color rgb="FFB07B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externalLink" Target="externalLinks/externalLink1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1138518</xdr:colOff>
      <xdr:row>1</xdr:row>
      <xdr:rowOff>26894</xdr:rowOff>
    </xdr:from>
    <xdr:ext cx="1461247" cy="1663980"/>
    <xdr:pic>
      <xdr:nvPicPr>
        <xdr:cNvPr id="2" name="Imagen 1">
          <a:extLst>
            <a:ext uri="{FF2B5EF4-FFF2-40B4-BE49-F238E27FC236}">
              <a16:creationId xmlns:a16="http://schemas.microsoft.com/office/drawing/2014/main" id="{F622B084-C3C4-4CCD-ADCA-37D8193D3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3043" y="141194"/>
          <a:ext cx="1461247" cy="166398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0</xdr:row>
      <xdr:rowOff>47625</xdr:rowOff>
    </xdr:from>
    <xdr:to>
      <xdr:col>2</xdr:col>
      <xdr:colOff>852066</xdr:colOff>
      <xdr:row>5</xdr:row>
      <xdr:rowOff>24847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644BE02E-22D1-41E0-B5C9-D179BDD0D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3425" y="47625"/>
          <a:ext cx="766341" cy="9678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0</xdr:row>
      <xdr:rowOff>47625</xdr:rowOff>
    </xdr:from>
    <xdr:to>
      <xdr:col>2</xdr:col>
      <xdr:colOff>852066</xdr:colOff>
      <xdr:row>5</xdr:row>
      <xdr:rowOff>24847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E55E3E89-B114-40AE-B811-567A17E3F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0" y="47625"/>
          <a:ext cx="766341" cy="9678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124558</xdr:colOff>
      <xdr:row>79</xdr:row>
      <xdr:rowOff>21980</xdr:rowOff>
    </xdr:from>
    <xdr:to>
      <xdr:col>23</xdr:col>
      <xdr:colOff>366347</xdr:colOff>
      <xdr:row>93</xdr:row>
      <xdr:rowOff>126350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BEA402-F07C-43FE-B2FB-B131199AD9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76" t="33616" r="4183"/>
        <a:stretch/>
      </xdr:blipFill>
      <xdr:spPr>
        <a:xfrm>
          <a:off x="124558" y="14376155"/>
          <a:ext cx="5204314" cy="21046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127000</xdr:colOff>
      <xdr:row>1</xdr:row>
      <xdr:rowOff>161375</xdr:rowOff>
    </xdr:from>
    <xdr:ext cx="892472" cy="1082573"/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085911F6-7D05-49D4-A828-85432D939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3625" y="383625"/>
          <a:ext cx="892472" cy="108257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1</xdr:row>
      <xdr:rowOff>104775</xdr:rowOff>
    </xdr:from>
    <xdr:ext cx="1285875" cy="512379"/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14F14F8C-3A51-4F9F-960E-E7E76167A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67469"/>
        <a:stretch>
          <a:fillRect/>
        </a:stretch>
      </xdr:blipFill>
      <xdr:spPr>
        <a:xfrm>
          <a:off x="6819900" y="314325"/>
          <a:ext cx="1285875" cy="51237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o%20Bernal/Downloads/Presupuesto%20interventoria%20(4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R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CARGAS"/>
      <sheetName val="PPTO_FASEII"/>
      <sheetName val="FORMULARIO 1 - DETALLADO"/>
      <sheetName val="FORMULARIO 1 - DETALLADO (2)"/>
      <sheetName val=" F. M-INTERFASEII"/>
      <sheetName val="FAC. PRES_INTER_2026"/>
      <sheetName val="CRONOGRAMA DE PERSONAL"/>
      <sheetName val="ENSAYOS OBRA"/>
    </sheetNames>
    <sheetDataSet>
      <sheetData sheetId="0"/>
      <sheetData sheetId="1"/>
      <sheetData sheetId="2"/>
      <sheetData sheetId="3"/>
      <sheetData sheetId="4">
        <row r="30">
          <cell r="C30">
            <v>218</v>
          </cell>
        </row>
      </sheetData>
      <sheetData sheetId="5">
        <row r="17">
          <cell r="D17">
            <v>2643866.5499999998</v>
          </cell>
        </row>
        <row r="42">
          <cell r="D42">
            <v>4709934.45</v>
          </cell>
        </row>
        <row r="43">
          <cell r="D43">
            <v>4709934.45</v>
          </cell>
        </row>
        <row r="47">
          <cell r="D47">
            <v>4709934.45</v>
          </cell>
        </row>
        <row r="55">
          <cell r="D55">
            <v>4709934.45</v>
          </cell>
        </row>
        <row r="68">
          <cell r="D68">
            <v>7809036.2999999998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CARGAS"/>
      <sheetName val="PPTO_FASEII"/>
      <sheetName val="PRESUPUESTO"/>
      <sheetName val="FORMULARIO ECONOMICO "/>
      <sheetName val="FACTOR MULTIPLICADOR "/>
      <sheetName val="FORMULARIO FACTOR MULTIPLICADOR"/>
      <sheetName val="CRONOGRAMA DE PERSONAL"/>
      <sheetName val="ENSAYOS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PRIMAS.png" TargetMode="External"/><Relationship Id="rId7" Type="http://schemas.openxmlformats.org/officeDocument/2006/relationships/hyperlink" Target="DOTACION.png" TargetMode="External"/><Relationship Id="rId2" Type="http://schemas.openxmlformats.org/officeDocument/2006/relationships/hyperlink" Target="INTERES%20DE%20CESANTIAS.png" TargetMode="External"/><Relationship Id="rId1" Type="http://schemas.openxmlformats.org/officeDocument/2006/relationships/hyperlink" Target="CESANTIAS.png" TargetMode="External"/><Relationship Id="rId6" Type="http://schemas.openxmlformats.org/officeDocument/2006/relationships/hyperlink" Target="SALUD.png" TargetMode="External"/><Relationship Id="rId5" Type="http://schemas.openxmlformats.org/officeDocument/2006/relationships/hyperlink" Target="PENSION.png" TargetMode="External"/><Relationship Id="rId4" Type="http://schemas.openxmlformats.org/officeDocument/2006/relationships/hyperlink" Target="VACACIONES.png" TargetMode="External"/><Relationship Id="rId9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9"/>
  <sheetViews>
    <sheetView workbookViewId="0">
      <selection sqref="A1:AU1"/>
    </sheetView>
  </sheetViews>
  <sheetFormatPr baseColWidth="10" defaultColWidth="11.42578125" defaultRowHeight="16.5"/>
  <cols>
    <col min="1" max="1" width="42.42578125" style="53" customWidth="1"/>
    <col min="2" max="33" width="3.7109375" style="53" customWidth="1"/>
    <col min="34" max="34" width="60.140625" style="53" customWidth="1"/>
    <col min="35" max="46" width="12.28515625" style="52" customWidth="1"/>
    <col min="47" max="47" width="6" style="53" customWidth="1"/>
    <col min="48" max="16384" width="11.42578125" style="53"/>
  </cols>
  <sheetData>
    <row r="1" spans="1:47">
      <c r="A1" s="618" t="s">
        <v>0</v>
      </c>
      <c r="B1" s="618"/>
      <c r="C1" s="618"/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8"/>
      <c r="O1" s="618"/>
      <c r="P1" s="618"/>
      <c r="Q1" s="618"/>
      <c r="R1" s="618"/>
      <c r="S1" s="618"/>
      <c r="T1" s="618"/>
      <c r="U1" s="618"/>
      <c r="V1" s="618"/>
      <c r="W1" s="618"/>
      <c r="X1" s="618"/>
      <c r="Y1" s="618"/>
      <c r="Z1" s="618"/>
      <c r="AA1" s="618"/>
      <c r="AB1" s="618"/>
      <c r="AC1" s="618"/>
      <c r="AD1" s="618"/>
      <c r="AE1" s="618"/>
      <c r="AF1" s="618"/>
      <c r="AG1" s="618"/>
      <c r="AH1" s="618"/>
      <c r="AI1" s="618"/>
      <c r="AJ1" s="618"/>
      <c r="AK1" s="618"/>
      <c r="AL1" s="618"/>
      <c r="AM1" s="618"/>
      <c r="AN1" s="618"/>
      <c r="AO1" s="618"/>
      <c r="AP1" s="618"/>
      <c r="AQ1" s="618"/>
      <c r="AR1" s="618"/>
      <c r="AS1" s="618"/>
      <c r="AT1" s="618"/>
      <c r="AU1" s="618"/>
    </row>
    <row r="2" spans="1:47" ht="33.75" customHeight="1">
      <c r="A2" s="619" t="s">
        <v>1</v>
      </c>
      <c r="B2" s="619"/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19"/>
      <c r="R2" s="619"/>
      <c r="S2" s="619"/>
      <c r="T2" s="619"/>
      <c r="U2" s="619"/>
      <c r="V2" s="619"/>
      <c r="W2" s="619"/>
      <c r="X2" s="619"/>
      <c r="Y2" s="619"/>
      <c r="Z2" s="619"/>
      <c r="AA2" s="619"/>
      <c r="AB2" s="619"/>
      <c r="AC2" s="619"/>
      <c r="AD2" s="619"/>
      <c r="AE2" s="619"/>
      <c r="AF2" s="619"/>
      <c r="AG2" s="619"/>
      <c r="AH2" s="619"/>
      <c r="AI2" s="619"/>
      <c r="AJ2" s="619"/>
      <c r="AK2" s="619"/>
      <c r="AL2" s="619"/>
      <c r="AM2" s="619"/>
      <c r="AN2" s="619"/>
      <c r="AO2" s="619"/>
      <c r="AP2" s="619"/>
      <c r="AQ2" s="619"/>
      <c r="AR2" s="619"/>
      <c r="AS2" s="619"/>
      <c r="AT2" s="619"/>
      <c r="AU2" s="619"/>
    </row>
    <row r="3" spans="1:47" ht="18" customHeight="1">
      <c r="A3" s="620" t="s">
        <v>2</v>
      </c>
      <c r="B3" s="620"/>
      <c r="C3" s="620"/>
      <c r="D3" s="620"/>
      <c r="E3" s="620"/>
      <c r="F3" s="620"/>
      <c r="G3" s="620"/>
      <c r="H3" s="620"/>
      <c r="I3" s="620"/>
      <c r="J3" s="620"/>
      <c r="K3" s="620"/>
      <c r="L3" s="620"/>
      <c r="M3" s="620"/>
      <c r="N3" s="620"/>
      <c r="O3" s="620"/>
      <c r="P3" s="620"/>
      <c r="Q3" s="620"/>
      <c r="R3" s="620"/>
      <c r="S3" s="620"/>
      <c r="T3" s="620"/>
      <c r="U3" s="620"/>
      <c r="V3" s="620"/>
      <c r="W3" s="620"/>
      <c r="X3" s="620"/>
      <c r="Y3" s="620"/>
      <c r="Z3" s="620"/>
      <c r="AA3" s="620"/>
      <c r="AB3" s="620"/>
      <c r="AC3" s="620"/>
      <c r="AD3" s="620"/>
      <c r="AE3" s="620"/>
      <c r="AF3" s="620"/>
      <c r="AG3" s="620"/>
      <c r="AH3" s="620"/>
      <c r="AI3" s="620"/>
      <c r="AJ3" s="620"/>
      <c r="AK3" s="620"/>
      <c r="AL3" s="620"/>
      <c r="AM3" s="620"/>
      <c r="AN3" s="620"/>
      <c r="AO3" s="620"/>
      <c r="AP3" s="620"/>
      <c r="AQ3" s="620"/>
      <c r="AR3" s="620"/>
      <c r="AS3" s="620"/>
      <c r="AT3" s="620"/>
      <c r="AU3" s="620"/>
    </row>
    <row r="4" spans="1:47" s="51" customFormat="1">
      <c r="A4" s="612" t="s">
        <v>3</v>
      </c>
      <c r="B4" s="612"/>
      <c r="C4" s="612"/>
      <c r="D4" s="612"/>
      <c r="E4" s="612"/>
      <c r="F4" s="612"/>
      <c r="G4" s="612"/>
      <c r="H4" s="612"/>
      <c r="I4" s="612"/>
      <c r="J4" s="612"/>
      <c r="K4" s="612"/>
      <c r="L4" s="612"/>
      <c r="M4" s="612"/>
      <c r="N4" s="612"/>
      <c r="O4" s="612"/>
      <c r="P4" s="612"/>
      <c r="Q4" s="612"/>
      <c r="R4" s="612"/>
      <c r="S4" s="612"/>
      <c r="T4" s="612"/>
      <c r="U4" s="612"/>
      <c r="V4" s="612"/>
      <c r="W4" s="612"/>
      <c r="X4" s="612"/>
      <c r="Y4" s="612"/>
      <c r="Z4" s="612"/>
      <c r="AA4" s="612"/>
      <c r="AB4" s="612"/>
      <c r="AC4" s="612"/>
      <c r="AD4" s="612"/>
      <c r="AE4" s="612"/>
      <c r="AF4" s="612"/>
      <c r="AG4" s="612"/>
      <c r="AH4" s="612"/>
      <c r="AI4" s="612"/>
      <c r="AJ4" s="612"/>
      <c r="AK4" s="612"/>
      <c r="AL4" s="612"/>
      <c r="AM4" s="612"/>
      <c r="AN4" s="612"/>
      <c r="AO4" s="612"/>
      <c r="AP4" s="612"/>
      <c r="AQ4" s="612"/>
      <c r="AR4" s="612"/>
      <c r="AS4" s="612"/>
      <c r="AT4" s="612"/>
      <c r="AU4" s="612"/>
    </row>
    <row r="5" spans="1:47" s="51" customFormat="1" ht="24" customHeight="1">
      <c r="A5" s="621" t="s">
        <v>4</v>
      </c>
      <c r="B5" s="621"/>
      <c r="C5" s="621"/>
      <c r="D5" s="621"/>
      <c r="E5" s="621"/>
      <c r="F5" s="621"/>
      <c r="G5" s="621"/>
      <c r="H5" s="621"/>
      <c r="I5" s="621"/>
      <c r="J5" s="621"/>
      <c r="K5" s="621"/>
      <c r="L5" s="621"/>
      <c r="M5" s="621"/>
      <c r="N5" s="621"/>
      <c r="O5" s="621"/>
      <c r="P5" s="621"/>
      <c r="Q5" s="621"/>
      <c r="R5" s="621"/>
      <c r="S5" s="621"/>
      <c r="T5" s="621"/>
      <c r="U5" s="621"/>
      <c r="V5" s="621"/>
      <c r="W5" s="621"/>
      <c r="X5" s="621"/>
      <c r="Y5" s="621"/>
      <c r="Z5" s="621"/>
      <c r="AA5" s="621"/>
      <c r="AB5" s="621"/>
      <c r="AC5" s="621"/>
      <c r="AD5" s="621"/>
      <c r="AE5" s="621"/>
      <c r="AF5" s="621"/>
      <c r="AG5" s="621"/>
      <c r="AH5" s="621"/>
      <c r="AI5" s="621"/>
      <c r="AJ5" s="621"/>
      <c r="AK5" s="621"/>
      <c r="AL5" s="621"/>
      <c r="AM5" s="621"/>
      <c r="AN5" s="621"/>
      <c r="AO5" s="621"/>
      <c r="AP5" s="621"/>
      <c r="AQ5" s="621"/>
      <c r="AR5" s="621"/>
      <c r="AS5" s="621"/>
      <c r="AT5" s="621"/>
      <c r="AU5" s="621"/>
    </row>
    <row r="6" spans="1:47" s="51" customFormat="1" ht="32.25" customHeight="1">
      <c r="A6" s="612" t="s">
        <v>5</v>
      </c>
      <c r="B6" s="612"/>
      <c r="C6" s="612"/>
      <c r="D6" s="612"/>
      <c r="E6" s="612"/>
      <c r="F6" s="612"/>
      <c r="G6" s="612"/>
      <c r="H6" s="612"/>
      <c r="I6" s="612"/>
      <c r="J6" s="612"/>
      <c r="K6" s="612"/>
      <c r="L6" s="612"/>
      <c r="M6" s="612"/>
      <c r="N6" s="612"/>
      <c r="O6" s="612"/>
      <c r="P6" s="612"/>
      <c r="Q6" s="612"/>
      <c r="R6" s="612"/>
      <c r="S6" s="612"/>
      <c r="T6" s="612"/>
      <c r="U6" s="612"/>
      <c r="V6" s="612"/>
      <c r="W6" s="612"/>
      <c r="X6" s="612"/>
      <c r="Y6" s="612"/>
      <c r="Z6" s="612"/>
      <c r="AA6" s="612"/>
      <c r="AB6" s="612"/>
      <c r="AC6" s="612"/>
      <c r="AD6" s="612"/>
      <c r="AE6" s="612"/>
      <c r="AF6" s="612"/>
      <c r="AG6" s="612"/>
      <c r="AH6" s="612"/>
      <c r="AI6" s="612"/>
      <c r="AJ6" s="612"/>
      <c r="AK6" s="612"/>
      <c r="AL6" s="612"/>
      <c r="AM6" s="612"/>
      <c r="AN6" s="612"/>
      <c r="AO6" s="612"/>
      <c r="AP6" s="612"/>
      <c r="AQ6" s="612"/>
      <c r="AR6" s="612"/>
      <c r="AS6" s="612"/>
      <c r="AT6" s="612"/>
      <c r="AU6" s="612"/>
    </row>
    <row r="7" spans="1:47" ht="38.25" customHeight="1">
      <c r="A7" s="613" t="s">
        <v>6</v>
      </c>
      <c r="B7" s="613"/>
      <c r="C7" s="613"/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3"/>
      <c r="R7" s="613"/>
      <c r="S7" s="613"/>
      <c r="T7" s="613"/>
      <c r="U7" s="613"/>
      <c r="V7" s="613"/>
      <c r="W7" s="613"/>
      <c r="X7" s="613"/>
      <c r="Y7" s="613"/>
      <c r="Z7" s="613"/>
      <c r="AA7" s="613"/>
      <c r="AB7" s="613"/>
      <c r="AC7" s="613"/>
      <c r="AD7" s="613"/>
      <c r="AE7" s="613"/>
      <c r="AF7" s="613"/>
      <c r="AG7" s="613"/>
      <c r="AH7" s="613"/>
      <c r="AI7" s="613"/>
      <c r="AJ7" s="613"/>
      <c r="AK7" s="613"/>
      <c r="AL7" s="613"/>
      <c r="AM7" s="613"/>
      <c r="AN7" s="613"/>
      <c r="AO7" s="613"/>
      <c r="AP7" s="613"/>
      <c r="AQ7" s="613"/>
      <c r="AR7" s="613"/>
      <c r="AS7" s="613"/>
      <c r="AT7" s="613"/>
      <c r="AU7" s="613"/>
    </row>
    <row r="8" spans="1:47" ht="16.5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82">
        <v>50</v>
      </c>
      <c r="AJ8" s="82">
        <v>100</v>
      </c>
      <c r="AK8" s="82">
        <v>50</v>
      </c>
      <c r="AL8" s="82">
        <v>20</v>
      </c>
      <c r="AM8" s="82">
        <v>20</v>
      </c>
      <c r="AN8" s="82">
        <v>100</v>
      </c>
      <c r="AO8" s="82">
        <v>20</v>
      </c>
      <c r="AP8" s="82">
        <v>20</v>
      </c>
      <c r="AQ8" s="82">
        <v>100</v>
      </c>
      <c r="AR8" s="82">
        <v>100</v>
      </c>
      <c r="AS8" s="82">
        <v>100</v>
      </c>
      <c r="AT8" s="82">
        <v>100</v>
      </c>
      <c r="AU8" s="98"/>
    </row>
    <row r="9" spans="1:47" ht="9.75" customHeight="1">
      <c r="AI9" s="83"/>
      <c r="AJ9" s="84"/>
      <c r="AK9" s="84"/>
      <c r="AL9" s="84"/>
      <c r="AM9" s="84"/>
      <c r="AN9" s="84"/>
      <c r="AO9" s="84"/>
      <c r="AP9" s="84"/>
      <c r="AQ9" s="84"/>
      <c r="AR9" s="84"/>
      <c r="AS9" s="84"/>
      <c r="AU9" s="84"/>
    </row>
    <row r="10" spans="1:47" ht="15.75" customHeight="1">
      <c r="A10" s="598" t="s">
        <v>7</v>
      </c>
      <c r="B10" s="614" t="s">
        <v>8</v>
      </c>
      <c r="C10" s="615"/>
      <c r="D10" s="615"/>
      <c r="E10" s="55">
        <v>1</v>
      </c>
      <c r="F10" s="614" t="s">
        <v>8</v>
      </c>
      <c r="G10" s="615"/>
      <c r="H10" s="615"/>
      <c r="I10" s="55">
        <v>2</v>
      </c>
      <c r="J10" s="614" t="s">
        <v>8</v>
      </c>
      <c r="K10" s="615"/>
      <c r="L10" s="615"/>
      <c r="M10" s="55">
        <v>3</v>
      </c>
      <c r="N10" s="614" t="s">
        <v>8</v>
      </c>
      <c r="O10" s="615"/>
      <c r="P10" s="615"/>
      <c r="Q10" s="55">
        <v>4</v>
      </c>
      <c r="R10" s="614" t="s">
        <v>8</v>
      </c>
      <c r="S10" s="615"/>
      <c r="T10" s="615"/>
      <c r="U10" s="55">
        <v>5</v>
      </c>
      <c r="V10" s="614" t="s">
        <v>8</v>
      </c>
      <c r="W10" s="615"/>
      <c r="X10" s="615"/>
      <c r="Y10" s="55">
        <v>6</v>
      </c>
      <c r="Z10" s="614" t="s">
        <v>8</v>
      </c>
      <c r="AA10" s="615"/>
      <c r="AB10" s="615"/>
      <c r="AC10" s="55">
        <v>7</v>
      </c>
      <c r="AD10" s="614" t="s">
        <v>8</v>
      </c>
      <c r="AE10" s="615"/>
      <c r="AF10" s="615"/>
      <c r="AG10" s="55">
        <v>8</v>
      </c>
      <c r="AH10" s="603" t="s">
        <v>9</v>
      </c>
      <c r="AI10" s="616" t="s">
        <v>10</v>
      </c>
      <c r="AJ10" s="617"/>
      <c r="AK10" s="617"/>
      <c r="AL10" s="617"/>
      <c r="AM10" s="617"/>
      <c r="AN10" s="617"/>
      <c r="AO10" s="617"/>
      <c r="AP10" s="617"/>
      <c r="AQ10" s="617"/>
      <c r="AR10" s="617"/>
      <c r="AS10" s="617"/>
      <c r="AT10" s="617"/>
      <c r="AU10" s="577" t="s">
        <v>11</v>
      </c>
    </row>
    <row r="11" spans="1:47" ht="36" customHeight="1">
      <c r="A11" s="599"/>
      <c r="B11" s="56">
        <v>1</v>
      </c>
      <c r="C11" s="57">
        <v>2</v>
      </c>
      <c r="D11" s="57">
        <v>3</v>
      </c>
      <c r="E11" s="58">
        <v>4</v>
      </c>
      <c r="F11" s="56">
        <v>1</v>
      </c>
      <c r="G11" s="57">
        <v>2</v>
      </c>
      <c r="H11" s="57">
        <v>3</v>
      </c>
      <c r="I11" s="58">
        <v>4</v>
      </c>
      <c r="J11" s="78">
        <v>1</v>
      </c>
      <c r="K11" s="57">
        <v>2</v>
      </c>
      <c r="L11" s="57">
        <v>3</v>
      </c>
      <c r="M11" s="58">
        <v>4</v>
      </c>
      <c r="N11" s="78">
        <v>1</v>
      </c>
      <c r="O11" s="57">
        <v>2</v>
      </c>
      <c r="P11" s="57">
        <v>3</v>
      </c>
      <c r="Q11" s="58">
        <v>4</v>
      </c>
      <c r="R11" s="78">
        <v>1</v>
      </c>
      <c r="S11" s="57">
        <v>2</v>
      </c>
      <c r="T11" s="57">
        <v>3</v>
      </c>
      <c r="U11" s="58">
        <v>4</v>
      </c>
      <c r="V11" s="78">
        <v>1</v>
      </c>
      <c r="W11" s="57">
        <v>2</v>
      </c>
      <c r="X11" s="57">
        <v>3</v>
      </c>
      <c r="Y11" s="58">
        <v>4</v>
      </c>
      <c r="Z11" s="78">
        <v>1</v>
      </c>
      <c r="AA11" s="57">
        <v>2</v>
      </c>
      <c r="AB11" s="57">
        <v>3</v>
      </c>
      <c r="AC11" s="58">
        <v>4</v>
      </c>
      <c r="AD11" s="78">
        <v>1</v>
      </c>
      <c r="AE11" s="57">
        <v>2</v>
      </c>
      <c r="AF11" s="57">
        <v>3</v>
      </c>
      <c r="AG11" s="58">
        <v>4</v>
      </c>
      <c r="AH11" s="604"/>
      <c r="AI11" s="85">
        <v>1</v>
      </c>
      <c r="AJ11" s="85">
        <v>2</v>
      </c>
      <c r="AK11" s="85">
        <v>1</v>
      </c>
      <c r="AL11" s="85">
        <v>1</v>
      </c>
      <c r="AM11" s="85">
        <v>1</v>
      </c>
      <c r="AN11" s="85">
        <v>1</v>
      </c>
      <c r="AO11" s="85">
        <v>1</v>
      </c>
      <c r="AP11" s="85">
        <v>1</v>
      </c>
      <c r="AQ11" s="85">
        <v>1</v>
      </c>
      <c r="AR11" s="85">
        <v>1</v>
      </c>
      <c r="AS11" s="85">
        <v>1</v>
      </c>
      <c r="AT11" s="85">
        <v>1</v>
      </c>
      <c r="AU11" s="578"/>
    </row>
    <row r="12" spans="1:47" ht="64.5" customHeight="1">
      <c r="A12" s="599"/>
      <c r="B12" s="580"/>
      <c r="C12" s="580"/>
      <c r="D12" s="580"/>
      <c r="E12" s="580"/>
      <c r="F12" s="580"/>
      <c r="G12" s="580"/>
      <c r="H12" s="580"/>
      <c r="I12" s="580"/>
      <c r="J12" s="580"/>
      <c r="K12" s="580"/>
      <c r="L12" s="580"/>
      <c r="M12" s="580"/>
      <c r="N12" s="580"/>
      <c r="O12" s="580"/>
      <c r="P12" s="580"/>
      <c r="Q12" s="580"/>
      <c r="R12" s="580"/>
      <c r="S12" s="580"/>
      <c r="T12" s="580"/>
      <c r="U12" s="580"/>
      <c r="V12" s="580"/>
      <c r="W12" s="580"/>
      <c r="X12" s="580"/>
      <c r="Y12" s="580"/>
      <c r="Z12" s="580"/>
      <c r="AA12" s="580"/>
      <c r="AB12" s="580"/>
      <c r="AC12" s="580"/>
      <c r="AD12" s="580"/>
      <c r="AE12" s="580"/>
      <c r="AF12" s="580"/>
      <c r="AG12" s="580"/>
      <c r="AH12" s="604"/>
      <c r="AI12" s="573" t="s">
        <v>12</v>
      </c>
      <c r="AJ12" s="573" t="s">
        <v>13</v>
      </c>
      <c r="AK12" s="573" t="s">
        <v>14</v>
      </c>
      <c r="AL12" s="573" t="s">
        <v>15</v>
      </c>
      <c r="AM12" s="592" t="s">
        <v>16</v>
      </c>
      <c r="AN12" s="590" t="s">
        <v>17</v>
      </c>
      <c r="AO12" s="592" t="s">
        <v>18</v>
      </c>
      <c r="AP12" s="573" t="s">
        <v>19</v>
      </c>
      <c r="AQ12" s="573" t="s">
        <v>20</v>
      </c>
      <c r="AR12" s="573" t="s">
        <v>21</v>
      </c>
      <c r="AS12" s="573" t="s">
        <v>22</v>
      </c>
      <c r="AT12" s="573" t="s">
        <v>23</v>
      </c>
      <c r="AU12" s="578"/>
    </row>
    <row r="13" spans="1:47" ht="139.5" customHeight="1">
      <c r="A13" s="600"/>
      <c r="B13" s="581"/>
      <c r="C13" s="581"/>
      <c r="D13" s="581"/>
      <c r="E13" s="581"/>
      <c r="F13" s="581"/>
      <c r="G13" s="581"/>
      <c r="H13" s="581"/>
      <c r="I13" s="581"/>
      <c r="J13" s="581"/>
      <c r="K13" s="581"/>
      <c r="L13" s="581"/>
      <c r="M13" s="581"/>
      <c r="N13" s="581"/>
      <c r="O13" s="581"/>
      <c r="P13" s="581"/>
      <c r="Q13" s="581"/>
      <c r="R13" s="581"/>
      <c r="S13" s="581"/>
      <c r="T13" s="581"/>
      <c r="U13" s="581"/>
      <c r="V13" s="581"/>
      <c r="W13" s="581"/>
      <c r="X13" s="581"/>
      <c r="Y13" s="581"/>
      <c r="Z13" s="581"/>
      <c r="AA13" s="581"/>
      <c r="AB13" s="581"/>
      <c r="AC13" s="581"/>
      <c r="AD13" s="581"/>
      <c r="AE13" s="581"/>
      <c r="AF13" s="581"/>
      <c r="AG13" s="581"/>
      <c r="AH13" s="605"/>
      <c r="AI13" s="574"/>
      <c r="AJ13" s="574"/>
      <c r="AK13" s="574"/>
      <c r="AL13" s="574"/>
      <c r="AM13" s="593"/>
      <c r="AN13" s="591"/>
      <c r="AO13" s="593"/>
      <c r="AP13" s="574"/>
      <c r="AQ13" s="574"/>
      <c r="AR13" s="574"/>
      <c r="AS13" s="574"/>
      <c r="AT13" s="574"/>
      <c r="AU13" s="578"/>
    </row>
    <row r="14" spans="1:47" ht="26.25" customHeight="1">
      <c r="A14" s="59" t="s">
        <v>24</v>
      </c>
      <c r="B14" s="594"/>
      <c r="C14" s="595"/>
      <c r="D14" s="595"/>
      <c r="E14" s="595"/>
      <c r="F14" s="595"/>
      <c r="G14" s="595"/>
      <c r="H14" s="595"/>
      <c r="I14" s="595"/>
      <c r="J14" s="595"/>
      <c r="K14" s="595"/>
      <c r="L14" s="595"/>
      <c r="M14" s="595"/>
      <c r="N14" s="595"/>
      <c r="O14" s="595"/>
      <c r="P14" s="595"/>
      <c r="Q14" s="595"/>
      <c r="R14" s="595"/>
      <c r="S14" s="595"/>
      <c r="T14" s="595"/>
      <c r="U14" s="595"/>
      <c r="V14" s="595"/>
      <c r="W14" s="595"/>
      <c r="X14" s="595"/>
      <c r="Y14" s="595"/>
      <c r="Z14" s="595"/>
      <c r="AA14" s="595"/>
      <c r="AB14" s="595"/>
      <c r="AC14" s="595"/>
      <c r="AD14" s="595"/>
      <c r="AE14" s="595"/>
      <c r="AF14" s="595"/>
      <c r="AG14" s="595"/>
      <c r="AH14" s="596"/>
      <c r="AI14" s="597"/>
      <c r="AJ14" s="597"/>
      <c r="AK14" s="597"/>
      <c r="AL14" s="597"/>
      <c r="AM14" s="597"/>
      <c r="AN14" s="597"/>
      <c r="AO14" s="597"/>
      <c r="AP14" s="597"/>
      <c r="AQ14" s="597"/>
      <c r="AR14" s="597"/>
      <c r="AS14" s="597"/>
      <c r="AT14" s="597"/>
      <c r="AU14" s="578"/>
    </row>
    <row r="15" spans="1:47" ht="85.9" customHeight="1">
      <c r="A15" s="60" t="s">
        <v>25</v>
      </c>
      <c r="B15" s="61">
        <v>1</v>
      </c>
      <c r="C15" s="62">
        <v>1</v>
      </c>
      <c r="D15" s="62">
        <v>1</v>
      </c>
      <c r="E15" s="63">
        <v>1</v>
      </c>
      <c r="F15" s="61">
        <v>1</v>
      </c>
      <c r="G15" s="62">
        <v>1</v>
      </c>
      <c r="H15" s="62">
        <v>1</v>
      </c>
      <c r="I15" s="79">
        <v>1</v>
      </c>
      <c r="J15" s="61">
        <v>1</v>
      </c>
      <c r="K15" s="62">
        <v>1</v>
      </c>
      <c r="L15" s="62">
        <v>1</v>
      </c>
      <c r="M15" s="79">
        <v>1</v>
      </c>
      <c r="N15" s="61">
        <v>1</v>
      </c>
      <c r="O15" s="62">
        <v>1</v>
      </c>
      <c r="P15" s="62">
        <v>1</v>
      </c>
      <c r="Q15" s="79">
        <v>1</v>
      </c>
      <c r="R15" s="61">
        <v>1</v>
      </c>
      <c r="S15" s="62">
        <v>1</v>
      </c>
      <c r="T15" s="62">
        <v>1</v>
      </c>
      <c r="U15" s="79">
        <v>1</v>
      </c>
      <c r="V15" s="61">
        <v>1</v>
      </c>
      <c r="W15" s="62">
        <v>1</v>
      </c>
      <c r="X15" s="62">
        <v>1</v>
      </c>
      <c r="Y15" s="79">
        <v>1</v>
      </c>
      <c r="Z15" s="61">
        <v>1</v>
      </c>
      <c r="AA15" s="62">
        <v>1</v>
      </c>
      <c r="AB15" s="62">
        <v>1</v>
      </c>
      <c r="AC15" s="79">
        <v>1</v>
      </c>
      <c r="AD15" s="61">
        <v>1</v>
      </c>
      <c r="AE15" s="62">
        <v>1</v>
      </c>
      <c r="AF15" s="62">
        <v>1</v>
      </c>
      <c r="AG15" s="63">
        <v>1</v>
      </c>
      <c r="AH15" s="86" t="s">
        <v>26</v>
      </c>
      <c r="AI15" s="87">
        <v>0.04</v>
      </c>
      <c r="AJ15" s="88">
        <v>0.08</v>
      </c>
      <c r="AK15" s="87">
        <v>0.04</v>
      </c>
      <c r="AL15" s="87">
        <f>0.08*0.2</f>
        <v>1.6E-2</v>
      </c>
      <c r="AM15" s="87">
        <f>0.08*0.2</f>
        <v>1.6E-2</v>
      </c>
      <c r="AN15" s="88">
        <v>0.08</v>
      </c>
      <c r="AO15" s="87">
        <v>0.1</v>
      </c>
      <c r="AP15" s="93">
        <v>0.1</v>
      </c>
      <c r="AQ15" s="87">
        <v>0.08</v>
      </c>
      <c r="AR15" s="88">
        <v>0.08</v>
      </c>
      <c r="AS15" s="87">
        <v>0.08</v>
      </c>
      <c r="AT15" s="88">
        <v>0.08</v>
      </c>
      <c r="AU15" s="578"/>
    </row>
    <row r="16" spans="1:47" ht="32.25" customHeight="1">
      <c r="A16" s="60" t="s">
        <v>27</v>
      </c>
      <c r="B16" s="64">
        <v>1</v>
      </c>
      <c r="C16" s="65">
        <v>1</v>
      </c>
      <c r="D16" s="65">
        <v>1</v>
      </c>
      <c r="E16" s="66">
        <v>1</v>
      </c>
      <c r="F16" s="64">
        <v>1</v>
      </c>
      <c r="G16" s="65">
        <v>1</v>
      </c>
      <c r="H16" s="65">
        <v>1</v>
      </c>
      <c r="I16" s="80">
        <v>1</v>
      </c>
      <c r="J16" s="64">
        <v>1</v>
      </c>
      <c r="K16" s="65">
        <v>1</v>
      </c>
      <c r="L16" s="65">
        <v>1</v>
      </c>
      <c r="M16" s="80">
        <v>1</v>
      </c>
      <c r="N16" s="80">
        <v>1</v>
      </c>
      <c r="O16" s="80">
        <v>1</v>
      </c>
      <c r="P16" s="80">
        <v>1</v>
      </c>
      <c r="Q16" s="80">
        <v>1</v>
      </c>
      <c r="R16" s="80">
        <v>1</v>
      </c>
      <c r="S16" s="80">
        <v>1</v>
      </c>
      <c r="T16" s="80">
        <v>1</v>
      </c>
      <c r="U16" s="80">
        <v>1</v>
      </c>
      <c r="V16" s="80">
        <v>1</v>
      </c>
      <c r="W16" s="80">
        <v>1</v>
      </c>
      <c r="X16" s="80">
        <v>1</v>
      </c>
      <c r="Y16" s="80">
        <v>1</v>
      </c>
      <c r="Z16" s="80">
        <v>1</v>
      </c>
      <c r="AA16" s="80">
        <v>1</v>
      </c>
      <c r="AB16" s="80">
        <v>1</v>
      </c>
      <c r="AC16" s="80">
        <v>1</v>
      </c>
      <c r="AD16" s="64">
        <v>1</v>
      </c>
      <c r="AE16" s="65">
        <v>1</v>
      </c>
      <c r="AF16" s="65">
        <v>1</v>
      </c>
      <c r="AG16" s="66">
        <v>1</v>
      </c>
      <c r="AH16" s="89" t="s">
        <v>28</v>
      </c>
      <c r="AI16" s="90">
        <f>0.5*0.5</f>
        <v>0.25</v>
      </c>
      <c r="AJ16" s="91">
        <v>0.5</v>
      </c>
      <c r="AK16" s="90">
        <f>0.5*0.5</f>
        <v>0.25</v>
      </c>
      <c r="AL16" s="90">
        <f>0.5*0.2</f>
        <v>0.1</v>
      </c>
      <c r="AM16" s="90">
        <f>0.5*0.2</f>
        <v>0.1</v>
      </c>
      <c r="AN16" s="91">
        <v>0.5</v>
      </c>
      <c r="AO16" s="90"/>
      <c r="AP16" s="91"/>
      <c r="AQ16" s="90">
        <v>0.5</v>
      </c>
      <c r="AR16" s="91">
        <v>0.5</v>
      </c>
      <c r="AS16" s="90">
        <v>0.5</v>
      </c>
      <c r="AT16" s="91">
        <v>0.5</v>
      </c>
      <c r="AU16" s="578"/>
    </row>
    <row r="17" spans="1:47" ht="51">
      <c r="A17" s="67" t="s">
        <v>29</v>
      </c>
      <c r="B17" s="68"/>
      <c r="C17" s="69"/>
      <c r="D17" s="70"/>
      <c r="E17" s="71">
        <v>1</v>
      </c>
      <c r="F17" s="68"/>
      <c r="G17" s="69"/>
      <c r="H17" s="70" t="s">
        <v>11</v>
      </c>
      <c r="I17" s="71">
        <v>1</v>
      </c>
      <c r="J17" s="68"/>
      <c r="K17" s="69"/>
      <c r="L17" s="70"/>
      <c r="M17" s="71">
        <v>1</v>
      </c>
      <c r="N17" s="68"/>
      <c r="O17" s="69"/>
      <c r="P17" s="70"/>
      <c r="Q17" s="71">
        <v>1</v>
      </c>
      <c r="R17" s="68"/>
      <c r="S17" s="69"/>
      <c r="T17" s="70"/>
      <c r="U17" s="71">
        <v>1</v>
      </c>
      <c r="V17" s="68"/>
      <c r="W17" s="69"/>
      <c r="X17" s="70"/>
      <c r="Y17" s="71">
        <v>1</v>
      </c>
      <c r="Z17" s="68"/>
      <c r="AA17" s="69"/>
      <c r="AB17" s="70"/>
      <c r="AC17" s="71">
        <v>1</v>
      </c>
      <c r="AD17" s="68"/>
      <c r="AE17" s="69"/>
      <c r="AF17" s="70"/>
      <c r="AG17" s="71">
        <v>1</v>
      </c>
      <c r="AH17" s="86" t="s">
        <v>30</v>
      </c>
      <c r="AI17" s="87">
        <v>0.04</v>
      </c>
      <c r="AJ17" s="88">
        <v>0.08</v>
      </c>
      <c r="AK17" s="87">
        <v>0.04</v>
      </c>
      <c r="AL17" s="92">
        <f>0.08*0.2</f>
        <v>1.6E-2</v>
      </c>
      <c r="AM17" s="92">
        <f>0.08*0.2</f>
        <v>1.6E-2</v>
      </c>
      <c r="AN17" s="88">
        <v>0.08</v>
      </c>
      <c r="AO17" s="92">
        <v>0.2</v>
      </c>
      <c r="AP17" s="88">
        <v>0.2</v>
      </c>
      <c r="AQ17" s="92">
        <v>0.08</v>
      </c>
      <c r="AR17" s="88">
        <v>0.08</v>
      </c>
      <c r="AS17" s="92">
        <v>0.08</v>
      </c>
      <c r="AT17" s="88">
        <v>0.08</v>
      </c>
      <c r="AU17" s="578"/>
    </row>
    <row r="18" spans="1:47" ht="53.25" customHeight="1">
      <c r="A18" s="72" t="s">
        <v>31</v>
      </c>
      <c r="B18" s="73">
        <v>1</v>
      </c>
      <c r="C18" s="74">
        <v>1</v>
      </c>
      <c r="D18" s="74">
        <v>1</v>
      </c>
      <c r="E18" s="75">
        <v>1</v>
      </c>
      <c r="F18" s="73">
        <v>1</v>
      </c>
      <c r="G18" s="74">
        <v>1</v>
      </c>
      <c r="H18" s="74">
        <v>1</v>
      </c>
      <c r="I18" s="75">
        <v>1</v>
      </c>
      <c r="J18" s="73">
        <v>1</v>
      </c>
      <c r="K18" s="74">
        <v>1</v>
      </c>
      <c r="L18" s="74">
        <v>1</v>
      </c>
      <c r="M18" s="75">
        <v>1</v>
      </c>
      <c r="N18" s="73">
        <v>1</v>
      </c>
      <c r="O18" s="74">
        <v>1</v>
      </c>
      <c r="P18" s="74">
        <v>1</v>
      </c>
      <c r="Q18" s="75">
        <v>1</v>
      </c>
      <c r="R18" s="73">
        <v>1</v>
      </c>
      <c r="S18" s="74">
        <v>1</v>
      </c>
      <c r="T18" s="74">
        <v>1</v>
      </c>
      <c r="U18" s="75">
        <v>1</v>
      </c>
      <c r="V18" s="73">
        <v>1</v>
      </c>
      <c r="W18" s="74">
        <v>1</v>
      </c>
      <c r="X18" s="74">
        <v>1</v>
      </c>
      <c r="Y18" s="75">
        <v>1</v>
      </c>
      <c r="Z18" s="73">
        <v>1</v>
      </c>
      <c r="AA18" s="74">
        <v>1</v>
      </c>
      <c r="AB18" s="74">
        <v>1</v>
      </c>
      <c r="AC18" s="75">
        <v>1</v>
      </c>
      <c r="AD18" s="73">
        <v>1</v>
      </c>
      <c r="AE18" s="74">
        <v>1</v>
      </c>
      <c r="AF18" s="74">
        <v>1</v>
      </c>
      <c r="AG18" s="75">
        <v>1</v>
      </c>
      <c r="AH18" s="89" t="s">
        <v>28</v>
      </c>
      <c r="AI18" s="90">
        <f>0.5*0.5</f>
        <v>0.25</v>
      </c>
      <c r="AJ18" s="91">
        <v>0.5</v>
      </c>
      <c r="AK18" s="90">
        <f>0.5*0.5</f>
        <v>0.25</v>
      </c>
      <c r="AL18" s="90">
        <f>0.5*0.2</f>
        <v>0.1</v>
      </c>
      <c r="AM18" s="90">
        <f>0.5*0.2</f>
        <v>0.1</v>
      </c>
      <c r="AN18" s="91">
        <v>0.5</v>
      </c>
      <c r="AO18" s="90">
        <v>0.5</v>
      </c>
      <c r="AP18" s="91">
        <v>0.5</v>
      </c>
      <c r="AQ18" s="90">
        <v>0.5</v>
      </c>
      <c r="AR18" s="91">
        <v>0.5</v>
      </c>
      <c r="AS18" s="90"/>
      <c r="AT18" s="91"/>
      <c r="AU18" s="578"/>
    </row>
    <row r="19" spans="1:47" ht="59.25" customHeight="1">
      <c r="A19" s="76" t="s">
        <v>32</v>
      </c>
      <c r="B19" s="73"/>
      <c r="C19" s="74"/>
      <c r="D19" s="74"/>
      <c r="E19" s="77"/>
      <c r="F19" s="73"/>
      <c r="G19" s="74"/>
      <c r="H19" s="74"/>
      <c r="I19" s="75"/>
      <c r="J19" s="73"/>
      <c r="K19" s="74"/>
      <c r="L19" s="74"/>
      <c r="M19" s="75" t="s">
        <v>11</v>
      </c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73"/>
      <c r="AE19" s="74"/>
      <c r="AF19" s="74"/>
      <c r="AG19" s="77"/>
      <c r="AH19" s="89" t="s">
        <v>28</v>
      </c>
      <c r="AI19" s="90">
        <f>0.5*0.5</f>
        <v>0.25</v>
      </c>
      <c r="AJ19" s="91">
        <v>0.5</v>
      </c>
      <c r="AK19" s="90">
        <f>0.5*0.5</f>
        <v>0.25</v>
      </c>
      <c r="AL19" s="90">
        <f>0.5*0.2</f>
        <v>0.1</v>
      </c>
      <c r="AM19" s="90">
        <f>0.5*0.2</f>
        <v>0.1</v>
      </c>
      <c r="AN19" s="91">
        <v>0.5</v>
      </c>
      <c r="AO19" s="90">
        <v>0.5</v>
      </c>
      <c r="AP19" s="91">
        <v>0.5</v>
      </c>
      <c r="AQ19" s="90">
        <v>0.5</v>
      </c>
      <c r="AR19" s="91">
        <v>0.5</v>
      </c>
      <c r="AS19" s="90"/>
      <c r="AT19" s="91"/>
      <c r="AU19" s="578"/>
    </row>
    <row r="20" spans="1:47" ht="51">
      <c r="A20" s="76" t="s">
        <v>33</v>
      </c>
      <c r="B20" s="73"/>
      <c r="C20" s="74"/>
      <c r="D20" s="74"/>
      <c r="E20" s="77"/>
      <c r="F20" s="73"/>
      <c r="G20" s="74"/>
      <c r="H20" s="74"/>
      <c r="I20" s="75"/>
      <c r="J20" s="73"/>
      <c r="K20" s="74"/>
      <c r="L20" s="74"/>
      <c r="M20" s="75" t="s">
        <v>11</v>
      </c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73"/>
      <c r="AE20" s="74"/>
      <c r="AF20" s="74"/>
      <c r="AG20" s="77"/>
      <c r="AH20" s="89" t="s">
        <v>26</v>
      </c>
      <c r="AI20" s="87">
        <v>0.04</v>
      </c>
      <c r="AJ20" s="93">
        <v>0.08</v>
      </c>
      <c r="AK20" s="87">
        <v>0.04</v>
      </c>
      <c r="AL20" s="92">
        <f>0.08*0.2</f>
        <v>1.6E-2</v>
      </c>
      <c r="AM20" s="92">
        <f>0.08*0.2</f>
        <v>1.6E-2</v>
      </c>
      <c r="AN20" s="93">
        <v>0.08</v>
      </c>
      <c r="AO20" s="87">
        <v>0.1</v>
      </c>
      <c r="AP20" s="93">
        <v>0.1</v>
      </c>
      <c r="AQ20" s="87">
        <v>0.08</v>
      </c>
      <c r="AR20" s="93">
        <v>0.08</v>
      </c>
      <c r="AS20" s="87">
        <v>0.08</v>
      </c>
      <c r="AT20" s="93">
        <v>0.08</v>
      </c>
      <c r="AU20" s="578"/>
    </row>
    <row r="21" spans="1:47" ht="51">
      <c r="A21" s="76" t="s">
        <v>34</v>
      </c>
      <c r="B21" s="73"/>
      <c r="C21" s="74"/>
      <c r="D21" s="74"/>
      <c r="E21" s="77"/>
      <c r="F21" s="73"/>
      <c r="G21" s="74"/>
      <c r="H21" s="74"/>
      <c r="I21" s="75"/>
      <c r="J21" s="73"/>
      <c r="K21" s="74"/>
      <c r="L21" s="74"/>
      <c r="M21" s="75" t="s">
        <v>11</v>
      </c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73"/>
      <c r="AE21" s="74"/>
      <c r="AF21" s="74"/>
      <c r="AG21" s="77"/>
      <c r="AH21" s="89" t="s">
        <v>30</v>
      </c>
      <c r="AI21" s="90">
        <v>0.04</v>
      </c>
      <c r="AJ21" s="94">
        <v>0.08</v>
      </c>
      <c r="AK21" s="90">
        <v>0.04</v>
      </c>
      <c r="AL21" s="90">
        <f>0.08*0.2</f>
        <v>1.6E-2</v>
      </c>
      <c r="AM21" s="90">
        <f>0.08*0.2</f>
        <v>1.6E-2</v>
      </c>
      <c r="AN21" s="91">
        <v>0.08</v>
      </c>
      <c r="AO21" s="90">
        <v>0.1</v>
      </c>
      <c r="AP21" s="91">
        <v>0.1</v>
      </c>
      <c r="AQ21" s="90">
        <v>0.08</v>
      </c>
      <c r="AR21" s="91">
        <v>0.08</v>
      </c>
      <c r="AS21" s="90">
        <v>0.08</v>
      </c>
      <c r="AT21" s="99">
        <v>0.08</v>
      </c>
      <c r="AU21" s="578"/>
    </row>
    <row r="22" spans="1:47">
      <c r="A22" s="582" t="s">
        <v>11</v>
      </c>
      <c r="B22" s="583"/>
      <c r="C22" s="583"/>
      <c r="D22" s="583"/>
      <c r="E22" s="583"/>
      <c r="F22" s="583"/>
      <c r="G22" s="583"/>
      <c r="H22" s="583"/>
      <c r="I22" s="583"/>
      <c r="J22" s="583"/>
      <c r="K22" s="583"/>
      <c r="L22" s="583"/>
      <c r="M22" s="583"/>
      <c r="N22" s="583"/>
      <c r="O22" s="583"/>
      <c r="P22" s="583"/>
      <c r="Q22" s="583"/>
      <c r="R22" s="583"/>
      <c r="S22" s="583"/>
      <c r="T22" s="583"/>
      <c r="U22" s="583"/>
      <c r="V22" s="583"/>
      <c r="W22" s="583"/>
      <c r="X22" s="583"/>
      <c r="Y22" s="583"/>
      <c r="Z22" s="583"/>
      <c r="AA22" s="583"/>
      <c r="AB22" s="583"/>
      <c r="AC22" s="583"/>
      <c r="AD22" s="583"/>
      <c r="AE22" s="583"/>
      <c r="AF22" s="583"/>
      <c r="AG22" s="583"/>
      <c r="AH22" s="606" t="s">
        <v>35</v>
      </c>
      <c r="AI22" s="606">
        <f>SUM(AI15:AI21)</f>
        <v>0.91</v>
      </c>
      <c r="AJ22" s="608">
        <f t="shared" ref="AJ22:AT22" si="0">SUM(AJ15:AJ21)</f>
        <v>1.82</v>
      </c>
      <c r="AK22" s="610">
        <f t="shared" si="0"/>
        <v>0.91</v>
      </c>
      <c r="AL22" s="610">
        <f t="shared" si="0"/>
        <v>0.36400000000000005</v>
      </c>
      <c r="AM22" s="586">
        <f t="shared" si="0"/>
        <v>0.36400000000000005</v>
      </c>
      <c r="AN22" s="588">
        <f t="shared" si="0"/>
        <v>1.82</v>
      </c>
      <c r="AO22" s="586">
        <f t="shared" si="0"/>
        <v>1.5000000000000002</v>
      </c>
      <c r="AP22" s="588">
        <f t="shared" si="0"/>
        <v>1.5000000000000002</v>
      </c>
      <c r="AQ22" s="586">
        <f t="shared" si="0"/>
        <v>1.82</v>
      </c>
      <c r="AR22" s="588">
        <f t="shared" si="0"/>
        <v>1.82</v>
      </c>
      <c r="AS22" s="586">
        <f t="shared" si="0"/>
        <v>0.81999999999999984</v>
      </c>
      <c r="AT22" s="575">
        <f t="shared" si="0"/>
        <v>0.81999999999999984</v>
      </c>
      <c r="AU22" s="578"/>
    </row>
    <row r="23" spans="1:47">
      <c r="A23" s="584"/>
      <c r="B23" s="585"/>
      <c r="C23" s="585"/>
      <c r="D23" s="585"/>
      <c r="E23" s="585"/>
      <c r="F23" s="585"/>
      <c r="G23" s="585"/>
      <c r="H23" s="585"/>
      <c r="I23" s="585"/>
      <c r="J23" s="585"/>
      <c r="K23" s="585"/>
      <c r="L23" s="585"/>
      <c r="M23" s="585"/>
      <c r="N23" s="585"/>
      <c r="O23" s="585"/>
      <c r="P23" s="585"/>
      <c r="Q23" s="585"/>
      <c r="R23" s="585"/>
      <c r="S23" s="585"/>
      <c r="T23" s="585"/>
      <c r="U23" s="585"/>
      <c r="V23" s="585"/>
      <c r="W23" s="585"/>
      <c r="X23" s="585"/>
      <c r="Y23" s="585"/>
      <c r="Z23" s="585"/>
      <c r="AA23" s="585"/>
      <c r="AB23" s="585"/>
      <c r="AC23" s="585"/>
      <c r="AD23" s="585"/>
      <c r="AE23" s="585"/>
      <c r="AF23" s="585"/>
      <c r="AG23" s="585"/>
      <c r="AH23" s="607"/>
      <c r="AI23" s="607"/>
      <c r="AJ23" s="609"/>
      <c r="AK23" s="611"/>
      <c r="AL23" s="611"/>
      <c r="AM23" s="587"/>
      <c r="AN23" s="589"/>
      <c r="AO23" s="587"/>
      <c r="AP23" s="589"/>
      <c r="AQ23" s="587"/>
      <c r="AR23" s="589"/>
      <c r="AS23" s="587"/>
      <c r="AT23" s="576"/>
      <c r="AU23" s="579"/>
    </row>
    <row r="24" spans="1:47">
      <c r="A24" s="601"/>
      <c r="AH24" s="53" t="s">
        <v>11</v>
      </c>
      <c r="AI24" s="95"/>
      <c r="AJ24" s="96"/>
      <c r="AK24" s="96"/>
      <c r="AL24" s="96"/>
      <c r="AM24" s="96"/>
      <c r="AN24" s="96"/>
      <c r="AO24" s="96"/>
      <c r="AP24" s="96"/>
      <c r="AQ24" s="96"/>
      <c r="AR24" s="96"/>
      <c r="AS24" s="96"/>
    </row>
    <row r="25" spans="1:47">
      <c r="A25" s="60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E25" s="52"/>
      <c r="AF25" s="52"/>
      <c r="AG25" s="52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</row>
    <row r="26" spans="1:47">
      <c r="A26" s="52" t="s">
        <v>36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E26" s="52"/>
      <c r="AF26" s="52"/>
      <c r="AG26" s="52"/>
      <c r="AH26" s="96"/>
    </row>
    <row r="27" spans="1:47">
      <c r="AI27" s="97">
        <v>8.3333333333333301E-2</v>
      </c>
      <c r="AJ27" s="97"/>
      <c r="AK27" s="97"/>
      <c r="AL27" s="97"/>
      <c r="AM27" s="97"/>
      <c r="AN27" s="97"/>
      <c r="AO27" s="97"/>
    </row>
    <row r="28" spans="1:47">
      <c r="AI28" s="52">
        <f>+AI27*0.5</f>
        <v>4.166666666666665E-2</v>
      </c>
      <c r="AM28" s="88"/>
    </row>
    <row r="29" spans="1:47">
      <c r="AI29" s="97"/>
      <c r="AM29" s="88"/>
      <c r="AU29" s="52"/>
    </row>
    <row r="30" spans="1:47" ht="15" customHeight="1">
      <c r="AI30" s="97"/>
      <c r="AM30" s="88"/>
    </row>
    <row r="31" spans="1:47">
      <c r="AI31" s="97"/>
      <c r="AM31" s="88"/>
    </row>
    <row r="32" spans="1:47">
      <c r="AI32" s="97"/>
      <c r="AM32" s="88"/>
    </row>
    <row r="33" spans="35:39" s="52" customFormat="1">
      <c r="AI33" s="97"/>
      <c r="AM33" s="97"/>
    </row>
    <row r="34" spans="35:39" s="52" customFormat="1">
      <c r="AI34" s="97"/>
    </row>
    <row r="35" spans="35:39" s="52" customFormat="1">
      <c r="AI35" s="97"/>
    </row>
    <row r="36" spans="35:39" s="52" customFormat="1">
      <c r="AI36" s="97"/>
    </row>
    <row r="37" spans="35:39" s="52" customFormat="1">
      <c r="AI37" s="97"/>
    </row>
    <row r="38" spans="35:39" s="52" customFormat="1">
      <c r="AI38" s="97"/>
    </row>
    <row r="39" spans="35:39" s="52" customFormat="1">
      <c r="AI39" s="97"/>
    </row>
    <row r="40" spans="35:39" s="52" customFormat="1"/>
    <row r="41" spans="35:39" s="52" customFormat="1"/>
    <row r="42" spans="35:39" s="52" customFormat="1"/>
    <row r="47" spans="35:39">
      <c r="AJ47" s="53"/>
    </row>
    <row r="48" spans="35:39" s="52" customFormat="1">
      <c r="AJ48" s="53"/>
    </row>
    <row r="49" s="52" customFormat="1"/>
    <row r="59" s="52" customFormat="1" ht="15" customHeight="1"/>
  </sheetData>
  <mergeCells count="56">
    <mergeCell ref="A1:AU1"/>
    <mergeCell ref="A2:AU2"/>
    <mergeCell ref="A3:AU3"/>
    <mergeCell ref="A4:AU4"/>
    <mergeCell ref="A5:AU5"/>
    <mergeCell ref="A6:AU6"/>
    <mergeCell ref="A7:AU7"/>
    <mergeCell ref="B10:D10"/>
    <mergeCell ref="F10:H10"/>
    <mergeCell ref="J10:L10"/>
    <mergeCell ref="N10:P10"/>
    <mergeCell ref="R10:T10"/>
    <mergeCell ref="V10:X10"/>
    <mergeCell ref="Z10:AB10"/>
    <mergeCell ref="AD10:AF10"/>
    <mergeCell ref="AI10:AT10"/>
    <mergeCell ref="B14:AG14"/>
    <mergeCell ref="AH14:AT14"/>
    <mergeCell ref="A10:A13"/>
    <mergeCell ref="A24:A25"/>
    <mergeCell ref="AH10:AH13"/>
    <mergeCell ref="AH22:AH23"/>
    <mergeCell ref="AI12:AI13"/>
    <mergeCell ref="AI22:AI23"/>
    <mergeCell ref="AJ12:AJ13"/>
    <mergeCell ref="AJ22:AJ23"/>
    <mergeCell ref="AK12:AK13"/>
    <mergeCell ref="AK22:AK23"/>
    <mergeCell ref="AL12:AL13"/>
    <mergeCell ref="AL22:AL23"/>
    <mergeCell ref="AM12:AM13"/>
    <mergeCell ref="AM22:AM23"/>
    <mergeCell ref="AS12:AS13"/>
    <mergeCell ref="AS22:AS23"/>
    <mergeCell ref="AN12:AN13"/>
    <mergeCell ref="AN22:AN23"/>
    <mergeCell ref="AO12:AO13"/>
    <mergeCell ref="AO22:AO23"/>
    <mergeCell ref="AP12:AP13"/>
    <mergeCell ref="AP22:AP23"/>
    <mergeCell ref="AT12:AT13"/>
    <mergeCell ref="AT22:AT23"/>
    <mergeCell ref="AU10:AU23"/>
    <mergeCell ref="B12:E13"/>
    <mergeCell ref="F12:I13"/>
    <mergeCell ref="J12:M13"/>
    <mergeCell ref="N12:Q13"/>
    <mergeCell ref="R12:U13"/>
    <mergeCell ref="V12:Y13"/>
    <mergeCell ref="Z12:AC13"/>
    <mergeCell ref="AD12:AG13"/>
    <mergeCell ref="A22:AG23"/>
    <mergeCell ref="AQ12:AQ13"/>
    <mergeCell ref="AQ22:AQ23"/>
    <mergeCell ref="AR12:AR13"/>
    <mergeCell ref="AR22:AR23"/>
  </mergeCells>
  <conditionalFormatting sqref="B14">
    <cfRule type="cellIs" dxfId="1" priority="5" stopIfTrue="1" operator="equal">
      <formula>1</formula>
    </cfRule>
  </conditionalFormatting>
  <conditionalFormatting sqref="B15:AG21">
    <cfRule type="cellIs" dxfId="0" priority="3" stopIfTrue="1" operator="equal">
      <formula>1</formula>
    </cfRule>
  </conditionalFormatting>
  <printOptions horizontalCentered="1" verticalCentered="1"/>
  <pageMargins left="0.118110236220472" right="0.118110236220472" top="0.35433070866141703" bottom="0.35433070866141703" header="0.31496062992126" footer="0.31496062992126"/>
  <pageSetup scale="40" orientation="landscape" horizontalDpi="1200" verticalDpi="12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01387-B5C3-481B-9F2C-56A064604ED0}">
  <sheetPr>
    <tabColor rgb="FF7030A0"/>
    <pageSetUpPr fitToPage="1"/>
  </sheetPr>
  <dimension ref="A1:N48"/>
  <sheetViews>
    <sheetView workbookViewId="0"/>
  </sheetViews>
  <sheetFormatPr baseColWidth="10" defaultColWidth="11.5703125" defaultRowHeight="18"/>
  <cols>
    <col min="1" max="1" width="5.85546875" style="137" customWidth="1"/>
    <col min="2" max="2" width="12.85546875" style="137" customWidth="1"/>
    <col min="3" max="3" width="15.5703125" style="137" hidden="1" customWidth="1"/>
    <col min="4" max="4" width="12.85546875" style="137" hidden="1" customWidth="1"/>
    <col min="5" max="5" width="74.5703125" style="137" customWidth="1"/>
    <col min="6" max="6" width="25.7109375" style="137" customWidth="1"/>
    <col min="7" max="7" width="24.140625" style="137" customWidth="1"/>
    <col min="8" max="8" width="27.5703125" style="190" customWidth="1"/>
    <col min="9" max="9" width="33.7109375" style="137" bestFit="1" customWidth="1"/>
    <col min="10" max="10" width="49.140625" style="137" customWidth="1"/>
    <col min="11" max="11" width="28.140625" style="142" customWidth="1"/>
    <col min="12" max="12" width="32" style="137" customWidth="1"/>
    <col min="13" max="13" width="24.42578125" style="137" bestFit="1" customWidth="1"/>
    <col min="14" max="16384" width="11.5703125" style="137"/>
  </cols>
  <sheetData>
    <row r="1" spans="1:14" ht="9" customHeight="1">
      <c r="B1" s="138"/>
      <c r="C1" s="139"/>
      <c r="D1" s="139"/>
      <c r="E1" s="139"/>
      <c r="F1" s="139"/>
      <c r="G1" s="139"/>
      <c r="H1" s="140"/>
      <c r="I1" s="141"/>
    </row>
    <row r="2" spans="1:14" s="143" customFormat="1" ht="36.75" customHeight="1">
      <c r="B2" s="631" t="s">
        <v>242</v>
      </c>
      <c r="C2" s="632"/>
      <c r="D2" s="632"/>
      <c r="E2" s="632"/>
      <c r="F2" s="632"/>
      <c r="G2" s="632"/>
      <c r="H2" s="632"/>
      <c r="I2" s="144"/>
      <c r="K2" s="145"/>
    </row>
    <row r="3" spans="1:14" s="143" customFormat="1" ht="19.899999999999999" customHeight="1">
      <c r="B3" s="146" t="s">
        <v>37</v>
      </c>
      <c r="C3" s="147" t="s">
        <v>243</v>
      </c>
      <c r="D3" s="148" t="s">
        <v>244</v>
      </c>
      <c r="E3" s="149"/>
      <c r="F3" s="150"/>
      <c r="G3" s="150"/>
      <c r="H3" s="151"/>
      <c r="I3" s="144"/>
      <c r="K3" s="145"/>
      <c r="N3" s="143" t="s">
        <v>245</v>
      </c>
    </row>
    <row r="4" spans="1:14" s="143" customFormat="1" ht="19.899999999999999" customHeight="1">
      <c r="B4" s="152" t="s">
        <v>139</v>
      </c>
      <c r="C4" s="153"/>
      <c r="D4" s="153"/>
      <c r="E4" s="153"/>
      <c r="F4" s="153"/>
      <c r="G4" s="153"/>
      <c r="H4" s="154"/>
      <c r="I4" s="155"/>
      <c r="K4" s="145"/>
    </row>
    <row r="5" spans="1:14">
      <c r="B5" s="152" t="s">
        <v>246</v>
      </c>
      <c r="C5" s="153"/>
      <c r="D5" s="153"/>
      <c r="E5" s="153"/>
      <c r="F5" s="153"/>
      <c r="G5" s="153"/>
      <c r="H5" s="154"/>
      <c r="I5" s="155"/>
      <c r="N5" s="137" t="s">
        <v>247</v>
      </c>
    </row>
    <row r="6" spans="1:14" s="143" customFormat="1" ht="19.899999999999999" customHeight="1">
      <c r="B6" s="152" t="s">
        <v>117</v>
      </c>
      <c r="C6" s="153"/>
      <c r="D6" s="153"/>
      <c r="E6" s="153"/>
      <c r="F6" s="153"/>
      <c r="G6" s="153"/>
      <c r="H6" s="154"/>
      <c r="I6" s="155"/>
      <c r="K6" s="145"/>
    </row>
    <row r="7" spans="1:14" s="143" customFormat="1">
      <c r="B7" s="152" t="s">
        <v>248</v>
      </c>
      <c r="C7" s="153"/>
      <c r="D7" s="153"/>
      <c r="E7" s="153"/>
      <c r="F7" s="153"/>
      <c r="G7" s="153"/>
      <c r="H7" s="154"/>
      <c r="I7" s="155"/>
      <c r="K7" s="145"/>
      <c r="N7" s="143" t="str">
        <f>+UPPER(N3)</f>
        <v>CONSTRUCCIÓN DE LA UNIDAD DEPORTIVA DEL SURORIENTE EN EL MUNICIPIO DE MONTERÍA - ETAPA 1 (MANZANA HALTEROFILIA)</v>
      </c>
    </row>
    <row r="8" spans="1:14" s="143" customFormat="1" ht="10.15" customHeight="1" thickBot="1">
      <c r="B8" s="152"/>
      <c r="C8" s="153"/>
      <c r="D8" s="153"/>
      <c r="E8" s="153"/>
      <c r="F8" s="153"/>
      <c r="G8" s="153"/>
      <c r="H8" s="154"/>
      <c r="I8" s="155"/>
      <c r="K8" s="145"/>
    </row>
    <row r="9" spans="1:14" s="156" customFormat="1" ht="39" customHeight="1" thickBot="1">
      <c r="B9" s="633" t="s">
        <v>307</v>
      </c>
      <c r="C9" s="634"/>
      <c r="D9" s="634"/>
      <c r="E9" s="634"/>
      <c r="F9" s="634"/>
      <c r="G9" s="634"/>
      <c r="H9" s="634"/>
      <c r="I9" s="635"/>
      <c r="J9" s="291"/>
      <c r="K9" s="157"/>
    </row>
    <row r="10" spans="1:14" s="143" customFormat="1" ht="30">
      <c r="B10" s="158"/>
      <c r="C10" s="150"/>
      <c r="D10" s="150"/>
      <c r="E10" s="150"/>
      <c r="F10" s="150"/>
      <c r="G10" s="150"/>
      <c r="H10" s="151"/>
      <c r="I10" s="144"/>
      <c r="J10" s="335">
        <v>3876887655</v>
      </c>
      <c r="K10" s="145"/>
    </row>
    <row r="11" spans="1:14">
      <c r="B11" s="159" t="s">
        <v>249</v>
      </c>
      <c r="C11" s="160" t="s">
        <v>250</v>
      </c>
      <c r="D11" s="160"/>
      <c r="E11" s="161" t="s">
        <v>59</v>
      </c>
      <c r="F11" s="161" t="s">
        <v>50</v>
      </c>
      <c r="G11" s="162" t="s">
        <v>109</v>
      </c>
      <c r="H11" s="163" t="s">
        <v>251</v>
      </c>
      <c r="I11" s="164" t="s">
        <v>252</v>
      </c>
    </row>
    <row r="12" spans="1:14" ht="33.75" customHeight="1">
      <c r="B12" s="165" t="s">
        <v>253</v>
      </c>
      <c r="C12" s="166"/>
      <c r="D12" s="166"/>
      <c r="E12" s="167"/>
      <c r="F12" s="168" t="s">
        <v>140</v>
      </c>
      <c r="G12" s="169"/>
      <c r="H12" s="170"/>
      <c r="I12" s="171"/>
      <c r="J12" s="266">
        <f>I26-J10</f>
        <v>0</v>
      </c>
    </row>
    <row r="13" spans="1:14" ht="18.75" thickBot="1">
      <c r="A13" s="137">
        <v>7821</v>
      </c>
      <c r="B13" s="172" t="s">
        <v>254</v>
      </c>
      <c r="C13" s="173"/>
      <c r="D13" s="173"/>
      <c r="E13" s="174" t="s">
        <v>285</v>
      </c>
      <c r="F13" s="175" t="s">
        <v>306</v>
      </c>
      <c r="G13" s="176">
        <v>1</v>
      </c>
      <c r="H13" s="177">
        <f>3637666000+398000+1640000</f>
        <v>3639704000</v>
      </c>
      <c r="I13" s="178">
        <f>ROUND((H13)*(G13),0)</f>
        <v>3639704000</v>
      </c>
      <c r="K13" s="179"/>
    </row>
    <row r="14" spans="1:14" ht="19.5" thickBot="1">
      <c r="B14" s="180" t="s">
        <v>255</v>
      </c>
      <c r="C14" s="181"/>
      <c r="D14" s="181"/>
      <c r="E14" s="182"/>
      <c r="F14" s="183"/>
      <c r="G14" s="184"/>
      <c r="H14" s="185"/>
      <c r="I14" s="186"/>
      <c r="J14" s="187"/>
    </row>
    <row r="15" spans="1:14" ht="18.75">
      <c r="B15" s="191"/>
      <c r="C15" s="192"/>
      <c r="D15" s="192"/>
      <c r="E15" s="193"/>
      <c r="F15" s="194"/>
      <c r="G15" s="195"/>
      <c r="H15" s="196" t="s">
        <v>256</v>
      </c>
      <c r="I15" s="197">
        <f>SUM(I12:I13)</f>
        <v>3639704000</v>
      </c>
      <c r="J15" s="142">
        <v>-14760694</v>
      </c>
      <c r="L15" s="198"/>
      <c r="M15" s="142"/>
    </row>
    <row r="16" spans="1:14" ht="18.75" thickBot="1">
      <c r="B16" s="199"/>
      <c r="C16" s="200"/>
      <c r="D16" s="200"/>
      <c r="I16" s="201"/>
      <c r="J16" s="266">
        <f>I15/1.33</f>
        <v>2736619548.8721805</v>
      </c>
      <c r="L16" s="142"/>
      <c r="M16" s="142"/>
    </row>
    <row r="17" spans="2:13">
      <c r="B17" s="199"/>
      <c r="C17" s="200"/>
      <c r="D17" s="200"/>
      <c r="E17" s="262" t="s">
        <v>257</v>
      </c>
      <c r="F17" s="263"/>
      <c r="G17" s="264"/>
      <c r="H17" s="265"/>
      <c r="I17" s="293">
        <v>64802862</v>
      </c>
      <c r="J17" s="142"/>
      <c r="L17" s="198"/>
      <c r="M17" s="205"/>
    </row>
    <row r="18" spans="2:13" ht="36">
      <c r="B18" s="199"/>
      <c r="C18" s="200"/>
      <c r="D18" s="200"/>
      <c r="E18" s="206" t="s">
        <v>284</v>
      </c>
      <c r="F18" s="207"/>
      <c r="G18" s="208"/>
      <c r="H18" s="209"/>
      <c r="I18" s="267">
        <f>105900000+31161</f>
        <v>105931161</v>
      </c>
      <c r="J18" s="142">
        <f>I18+J15</f>
        <v>91170467</v>
      </c>
      <c r="L18" s="198"/>
      <c r="M18" s="205"/>
    </row>
    <row r="19" spans="2:13">
      <c r="B19" s="199"/>
      <c r="C19" s="200"/>
      <c r="D19" s="200"/>
      <c r="E19" s="210" t="s">
        <v>258</v>
      </c>
      <c r="F19" s="202"/>
      <c r="G19" s="203"/>
      <c r="H19" s="211"/>
      <c r="I19" s="212"/>
    </row>
    <row r="20" spans="2:13" ht="17.45" customHeight="1">
      <c r="B20" s="199"/>
      <c r="C20" s="200" t="s">
        <v>259</v>
      </c>
      <c r="D20" s="213"/>
      <c r="E20" s="214" t="s">
        <v>259</v>
      </c>
      <c r="F20" s="215" t="s">
        <v>306</v>
      </c>
      <c r="G20" s="216">
        <v>1</v>
      </c>
      <c r="H20" s="204">
        <f>ROUND(I$15*0.3/100,0)</f>
        <v>10919112</v>
      </c>
      <c r="I20" s="178">
        <f>ROUND((H20)*(G20),0)</f>
        <v>10919112</v>
      </c>
    </row>
    <row r="21" spans="2:13" ht="17.45" customHeight="1">
      <c r="B21" s="199"/>
      <c r="C21" s="200" t="s">
        <v>260</v>
      </c>
      <c r="D21" s="213"/>
      <c r="E21" s="214" t="s">
        <v>260</v>
      </c>
      <c r="F21" s="215" t="s">
        <v>306</v>
      </c>
      <c r="G21" s="216">
        <v>1</v>
      </c>
      <c r="H21" s="204">
        <f>ROUND(I$15*0.4/100,0)</f>
        <v>14558816</v>
      </c>
      <c r="I21" s="178">
        <f>ROUND((H21)*(G21),0)</f>
        <v>14558816</v>
      </c>
    </row>
    <row r="22" spans="2:13" ht="17.45" customHeight="1">
      <c r="B22" s="199"/>
      <c r="C22" s="200" t="s">
        <v>261</v>
      </c>
      <c r="D22" s="213"/>
      <c r="E22" s="214" t="s">
        <v>261</v>
      </c>
      <c r="F22" s="215" t="s">
        <v>306</v>
      </c>
      <c r="G22" s="216">
        <v>1</v>
      </c>
      <c r="H22" s="204">
        <f>ROUND(I$15*0.35/100,0)</f>
        <v>12738964</v>
      </c>
      <c r="I22" s="178">
        <f>ROUND((H22)*(G22),0)</f>
        <v>12738964</v>
      </c>
      <c r="J22" s="268"/>
      <c r="L22" s="217"/>
    </row>
    <row r="23" spans="2:13">
      <c r="B23" s="218"/>
      <c r="D23" s="213"/>
      <c r="E23" s="219" t="s">
        <v>262</v>
      </c>
      <c r="F23" s="215" t="s">
        <v>306</v>
      </c>
      <c r="G23" s="220">
        <v>1</v>
      </c>
      <c r="H23" s="221">
        <v>6092740</v>
      </c>
      <c r="I23" s="188">
        <f>ROUND((H23)*(G23),0)</f>
        <v>6092740</v>
      </c>
      <c r="L23" s="217"/>
    </row>
    <row r="24" spans="2:13" ht="17.45" customHeight="1" thickBot="1">
      <c r="B24" s="218"/>
      <c r="D24" s="213"/>
      <c r="E24" s="222" t="s">
        <v>263</v>
      </c>
      <c r="F24" s="215" t="s">
        <v>306</v>
      </c>
      <c r="G24" s="223">
        <v>1</v>
      </c>
      <c r="H24" s="224">
        <v>22140000</v>
      </c>
      <c r="I24" s="294">
        <f>ROUND((H24)*(G24),0)</f>
        <v>22140000</v>
      </c>
      <c r="L24" s="217"/>
    </row>
    <row r="25" spans="2:13" ht="18.75" thickBot="1">
      <c r="B25" s="218"/>
      <c r="E25" s="225"/>
      <c r="F25" s="207"/>
      <c r="G25" s="208"/>
      <c r="H25" s="209"/>
      <c r="I25" s="226"/>
      <c r="J25" s="266">
        <f>J26-I26</f>
        <v>-14760694</v>
      </c>
    </row>
    <row r="26" spans="2:13" ht="18.75" thickBot="1">
      <c r="B26" s="227" t="s">
        <v>264</v>
      </c>
      <c r="C26" s="228"/>
      <c r="D26" s="228"/>
      <c r="E26" s="229"/>
      <c r="F26" s="229"/>
      <c r="G26" s="229"/>
      <c r="H26" s="230"/>
      <c r="I26" s="231">
        <f>+I24+I23+I17+I15+I20+I21+I22+I18</f>
        <v>3876887655</v>
      </c>
      <c r="J26" s="266">
        <f>I26+J15</f>
        <v>3862126961</v>
      </c>
    </row>
    <row r="27" spans="2:13" ht="19.5" thickBot="1">
      <c r="B27" s="232"/>
      <c r="C27" s="233"/>
      <c r="D27" s="233"/>
      <c r="E27" s="234"/>
      <c r="F27" s="235"/>
      <c r="G27" s="236"/>
      <c r="H27" s="237"/>
      <c r="I27" s="238"/>
      <c r="J27" s="189">
        <v>3928837993</v>
      </c>
    </row>
    <row r="28" spans="2:13" ht="84.75" customHeight="1" thickBot="1">
      <c r="B28" s="239"/>
      <c r="C28" s="240"/>
      <c r="D28" s="240"/>
      <c r="E28" s="241" t="s">
        <v>286</v>
      </c>
      <c r="F28" s="242"/>
      <c r="G28" s="243"/>
      <c r="H28" s="244"/>
      <c r="I28" s="245">
        <f>+I26</f>
        <v>3876887655</v>
      </c>
      <c r="J28" s="292"/>
    </row>
    <row r="29" spans="2:13" ht="18.75" thickBot="1">
      <c r="B29" s="218"/>
      <c r="I29" s="201"/>
      <c r="J29" s="198"/>
    </row>
    <row r="30" spans="2:13" ht="57" customHeight="1">
      <c r="B30" s="636" t="s">
        <v>265</v>
      </c>
      <c r="C30" s="637"/>
      <c r="D30" s="637"/>
      <c r="E30" s="637"/>
      <c r="F30" s="638"/>
      <c r="G30" s="246" t="s">
        <v>59</v>
      </c>
      <c r="H30" s="247"/>
      <c r="I30" s="248" t="s">
        <v>266</v>
      </c>
      <c r="J30" s="266"/>
    </row>
    <row r="31" spans="2:13" ht="37.5" customHeight="1">
      <c r="B31" s="639" t="s">
        <v>267</v>
      </c>
      <c r="C31" s="640"/>
      <c r="D31" s="640"/>
      <c r="E31" s="640"/>
      <c r="F31" s="641"/>
      <c r="G31" s="249" t="s">
        <v>268</v>
      </c>
      <c r="H31" s="250" t="s">
        <v>269</v>
      </c>
      <c r="I31" s="251">
        <v>0.27500000000000002</v>
      </c>
    </row>
    <row r="32" spans="2:13" ht="33" customHeight="1">
      <c r="B32" s="252" t="s">
        <v>270</v>
      </c>
      <c r="C32" s="253"/>
      <c r="D32" s="253"/>
      <c r="E32" s="253"/>
      <c r="F32" s="254"/>
      <c r="G32" s="249" t="s">
        <v>271</v>
      </c>
      <c r="H32" s="250" t="s">
        <v>272</v>
      </c>
      <c r="I32" s="251">
        <v>5.0000000000000001E-3</v>
      </c>
    </row>
    <row r="33" spans="2:11" ht="57.75" customHeight="1">
      <c r="B33" s="642" t="s">
        <v>273</v>
      </c>
      <c r="C33" s="643"/>
      <c r="D33" s="643"/>
      <c r="E33" s="643"/>
      <c r="F33" s="644"/>
      <c r="G33" s="249" t="s">
        <v>274</v>
      </c>
      <c r="H33" s="250" t="s">
        <v>275</v>
      </c>
      <c r="I33" s="251">
        <v>0.05</v>
      </c>
      <c r="K33" s="137"/>
    </row>
    <row r="34" spans="2:11" ht="22.5" customHeight="1">
      <c r="B34" s="252" t="s">
        <v>276</v>
      </c>
      <c r="C34" s="253"/>
      <c r="D34" s="253"/>
      <c r="E34" s="253"/>
      <c r="F34" s="254"/>
      <c r="G34" s="622" t="s">
        <v>277</v>
      </c>
      <c r="H34" s="624" t="s">
        <v>278</v>
      </c>
      <c r="I34" s="626">
        <f>+I33+I32+I31</f>
        <v>0.33</v>
      </c>
      <c r="K34" s="137"/>
    </row>
    <row r="35" spans="2:11" ht="51.75" customHeight="1" thickBot="1">
      <c r="B35" s="628" t="s">
        <v>279</v>
      </c>
      <c r="C35" s="629"/>
      <c r="D35" s="629"/>
      <c r="E35" s="629"/>
      <c r="F35" s="630"/>
      <c r="G35" s="623"/>
      <c r="H35" s="625"/>
      <c r="I35" s="627"/>
      <c r="K35" s="137"/>
    </row>
    <row r="36" spans="2:11">
      <c r="B36" s="46" t="s">
        <v>57</v>
      </c>
      <c r="C36" s="47"/>
      <c r="D36" s="47"/>
      <c r="E36" s="48"/>
      <c r="F36" s="49"/>
      <c r="G36" s="288"/>
      <c r="H36" s="255"/>
      <c r="I36" s="256"/>
      <c r="K36" s="137"/>
    </row>
    <row r="37" spans="2:11">
      <c r="B37" s="135"/>
      <c r="C37" s="136"/>
      <c r="D37" s="136"/>
      <c r="E37" s="48"/>
      <c r="F37" s="49"/>
      <c r="G37" s="49"/>
      <c r="H37" s="257"/>
      <c r="I37" s="201"/>
      <c r="K37" s="137"/>
    </row>
    <row r="38" spans="2:11">
      <c r="B38" s="135"/>
      <c r="C38" s="136"/>
      <c r="D38" s="136"/>
      <c r="E38" s="48"/>
      <c r="F38" s="49"/>
      <c r="G38" s="49"/>
      <c r="H38" s="257"/>
      <c r="I38" s="201"/>
      <c r="K38" s="137"/>
    </row>
    <row r="39" spans="2:11">
      <c r="B39" s="270" t="s">
        <v>116</v>
      </c>
      <c r="C39" s="271"/>
      <c r="D39" s="272"/>
      <c r="E39" s="48"/>
      <c r="F39" s="271" t="s">
        <v>293</v>
      </c>
      <c r="G39" s="289"/>
      <c r="H39" s="257"/>
      <c r="I39" s="201"/>
      <c r="K39" s="137"/>
    </row>
    <row r="40" spans="2:11">
      <c r="B40" s="273" t="s">
        <v>294</v>
      </c>
      <c r="C40" s="271"/>
      <c r="D40" s="272"/>
      <c r="E40" s="274"/>
      <c r="F40" s="275" t="s">
        <v>295</v>
      </c>
      <c r="G40" s="289"/>
      <c r="H40" s="257"/>
      <c r="I40" s="201"/>
      <c r="K40" s="137"/>
    </row>
    <row r="41" spans="2:11">
      <c r="B41" s="270" t="s">
        <v>296</v>
      </c>
      <c r="C41" s="271"/>
      <c r="D41" s="276"/>
      <c r="E41" s="274"/>
      <c r="F41" s="271" t="s">
        <v>296</v>
      </c>
      <c r="G41" s="290"/>
      <c r="H41" s="257"/>
      <c r="I41" s="201"/>
      <c r="K41" s="137"/>
    </row>
    <row r="42" spans="2:11">
      <c r="B42" s="277"/>
      <c r="C42" s="123"/>
      <c r="D42" s="100"/>
      <c r="E42" s="100"/>
      <c r="F42" s="100"/>
      <c r="G42" s="100"/>
      <c r="H42" s="257"/>
      <c r="I42" s="201"/>
      <c r="K42" s="137"/>
    </row>
    <row r="43" spans="2:11">
      <c r="B43" s="277"/>
      <c r="C43" s="123"/>
      <c r="D43" s="100"/>
      <c r="E43" s="100"/>
      <c r="F43" s="100"/>
      <c r="G43" s="100"/>
      <c r="H43" s="257"/>
      <c r="I43" s="201"/>
      <c r="K43" s="137"/>
    </row>
    <row r="44" spans="2:11">
      <c r="B44" s="277"/>
      <c r="C44" s="123"/>
      <c r="D44" s="100"/>
      <c r="E44" s="100"/>
      <c r="F44" s="100"/>
      <c r="G44" s="100"/>
      <c r="H44" s="257"/>
      <c r="I44" s="201"/>
      <c r="K44" s="137"/>
    </row>
    <row r="45" spans="2:11">
      <c r="B45" s="270" t="s">
        <v>297</v>
      </c>
      <c r="C45" s="271"/>
      <c r="D45" s="272"/>
      <c r="E45" s="48"/>
      <c r="F45" s="271" t="s">
        <v>298</v>
      </c>
      <c r="G45" s="289"/>
      <c r="H45" s="257"/>
      <c r="I45" s="201"/>
      <c r="K45" s="137"/>
    </row>
    <row r="46" spans="2:11">
      <c r="B46" s="273" t="s">
        <v>299</v>
      </c>
      <c r="C46" s="271"/>
      <c r="D46" s="272"/>
      <c r="E46" s="274"/>
      <c r="F46" s="275" t="s">
        <v>300</v>
      </c>
      <c r="G46" s="289"/>
      <c r="H46" s="257"/>
      <c r="I46" s="201"/>
      <c r="K46" s="137"/>
    </row>
    <row r="47" spans="2:11">
      <c r="B47" s="270" t="s">
        <v>301</v>
      </c>
      <c r="C47" s="289"/>
      <c r="D47" s="276"/>
      <c r="E47" s="274"/>
      <c r="F47" s="289" t="s">
        <v>302</v>
      </c>
      <c r="G47" s="290"/>
      <c r="H47" s="257"/>
      <c r="I47" s="201"/>
      <c r="K47" s="137"/>
    </row>
    <row r="48" spans="2:11" ht="18.75" thickBot="1">
      <c r="B48" s="258"/>
      <c r="C48" s="259"/>
      <c r="D48" s="259"/>
      <c r="E48" s="259"/>
      <c r="F48" s="259"/>
      <c r="G48" s="259"/>
      <c r="H48" s="260"/>
      <c r="I48" s="261"/>
      <c r="K48" s="137"/>
    </row>
  </sheetData>
  <autoFilter ref="B11:I14" xr:uid="{232A8B69-7E2F-4293-BF27-5CCA8C25C748}"/>
  <mergeCells count="9">
    <mergeCell ref="G34:G35"/>
    <mergeCell ref="H34:H35"/>
    <mergeCell ref="I34:I35"/>
    <mergeCell ref="B35:F35"/>
    <mergeCell ref="B2:H2"/>
    <mergeCell ref="B9:I9"/>
    <mergeCell ref="B30:F30"/>
    <mergeCell ref="B31:F31"/>
    <mergeCell ref="B33:F33"/>
  </mergeCells>
  <pageMargins left="0.70866141732283472" right="0.70866141732283472" top="0.74803149606299213" bottom="0.74803149606299213" header="0.31496062992125984" footer="0.31496062992125984"/>
  <pageSetup paperSize="14" scale="49" fitToHeight="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61176-478C-4ECD-8748-7A06B28332DC}">
  <sheetPr>
    <tabColor rgb="FF92D050"/>
  </sheetPr>
  <dimension ref="A1:N84"/>
  <sheetViews>
    <sheetView tabSelected="1" topLeftCell="A28" zoomScale="70" zoomScaleNormal="70" workbookViewId="0">
      <selection activeCell="G68" sqref="G68"/>
    </sheetView>
  </sheetViews>
  <sheetFormatPr baseColWidth="10" defaultRowHeight="16.5"/>
  <cols>
    <col min="1" max="1" width="16.28515625" customWidth="1"/>
    <col min="2" max="2" width="26.28515625" customWidth="1"/>
    <col min="3" max="3" width="18.85546875" customWidth="1"/>
    <col min="4" max="4" width="18.28515625" customWidth="1"/>
    <col min="5" max="5" width="23" customWidth="1"/>
    <col min="6" max="6" width="59" customWidth="1"/>
    <col min="7" max="7" width="36.5703125" customWidth="1"/>
  </cols>
  <sheetData>
    <row r="1" spans="1:14">
      <c r="A1" s="735" t="s">
        <v>390</v>
      </c>
      <c r="B1" s="736"/>
      <c r="C1" s="736"/>
      <c r="D1" s="737"/>
      <c r="E1" s="738"/>
      <c r="F1" s="739"/>
      <c r="G1" s="740"/>
      <c r="H1" s="740"/>
      <c r="I1" s="740"/>
      <c r="J1" s="740"/>
      <c r="K1" s="740"/>
      <c r="L1" s="740"/>
      <c r="M1" s="740"/>
      <c r="N1" s="740"/>
    </row>
    <row r="2" spans="1:14">
      <c r="A2" s="741" t="s">
        <v>37</v>
      </c>
      <c r="B2" s="426" t="s">
        <v>369</v>
      </c>
      <c r="C2" s="427" t="s">
        <v>370</v>
      </c>
      <c r="D2" s="428">
        <v>1</v>
      </c>
      <c r="E2" s="740"/>
      <c r="F2" s="742"/>
      <c r="G2" s="740"/>
      <c r="H2" s="740"/>
      <c r="I2" s="740"/>
      <c r="J2" s="740"/>
      <c r="K2" s="740"/>
      <c r="L2" s="740"/>
      <c r="M2" s="740"/>
      <c r="N2" s="740"/>
    </row>
    <row r="3" spans="1:14">
      <c r="A3" s="743"/>
      <c r="B3" s="744"/>
      <c r="C3" s="744"/>
      <c r="D3" s="744"/>
      <c r="E3" s="744"/>
      <c r="F3" s="745"/>
      <c r="G3" s="746"/>
      <c r="H3" s="746"/>
      <c r="I3" s="747"/>
      <c r="J3" s="747"/>
      <c r="K3" s="747"/>
      <c r="L3" s="747"/>
      <c r="M3" s="747"/>
      <c r="N3" s="747"/>
    </row>
    <row r="4" spans="1:14" ht="17.25" thickBot="1">
      <c r="A4" s="748"/>
      <c r="B4" s="749"/>
      <c r="C4" s="749"/>
      <c r="D4" s="749"/>
      <c r="E4" s="749"/>
      <c r="F4" s="750"/>
      <c r="G4" s="746"/>
      <c r="H4" s="746"/>
      <c r="I4" s="747"/>
      <c r="J4" s="747"/>
      <c r="K4" s="747"/>
      <c r="L4" s="747"/>
      <c r="M4" s="747"/>
      <c r="N4" s="747"/>
    </row>
    <row r="5" spans="1:14" ht="27" thickBot="1">
      <c r="A5" s="751" t="s">
        <v>366</v>
      </c>
      <c r="B5" s="752"/>
      <c r="C5" s="752"/>
      <c r="D5" s="752"/>
      <c r="E5" s="752"/>
      <c r="F5" s="753"/>
      <c r="G5" s="754"/>
      <c r="H5" s="754"/>
      <c r="I5" s="747"/>
      <c r="J5" s="747"/>
      <c r="K5" s="747"/>
      <c r="L5" s="747"/>
      <c r="M5" s="747"/>
      <c r="N5" s="747"/>
    </row>
    <row r="6" spans="1:14" ht="51" customHeight="1">
      <c r="A6" s="755" t="s">
        <v>391</v>
      </c>
      <c r="B6" s="756"/>
      <c r="C6" s="756"/>
      <c r="D6" s="756"/>
      <c r="E6" s="756"/>
      <c r="F6" s="757"/>
      <c r="G6" s="758"/>
      <c r="H6" s="758"/>
      <c r="I6" s="747"/>
      <c r="J6" s="747"/>
      <c r="K6" s="747"/>
      <c r="L6" s="747"/>
      <c r="M6" s="747"/>
      <c r="N6" s="747"/>
    </row>
    <row r="7" spans="1:14" ht="2.25" customHeight="1" thickBot="1">
      <c r="A7" s="759"/>
      <c r="B7" s="760"/>
      <c r="C7" s="761"/>
      <c r="D7" s="761"/>
      <c r="E7" s="761"/>
      <c r="F7" s="762"/>
      <c r="G7" s="763"/>
      <c r="H7" s="763"/>
      <c r="I7" s="747"/>
      <c r="J7" s="747"/>
      <c r="K7" s="747"/>
      <c r="L7" s="747"/>
      <c r="M7" s="747"/>
      <c r="N7" s="747"/>
    </row>
    <row r="8" spans="1:14" ht="39" customHeight="1" thickBot="1">
      <c r="A8" s="764" t="s">
        <v>367</v>
      </c>
      <c r="B8" s="765"/>
      <c r="C8" s="765"/>
      <c r="D8" s="765"/>
      <c r="E8" s="765"/>
      <c r="F8" s="766"/>
      <c r="G8" s="763"/>
      <c r="H8" s="763"/>
      <c r="I8" s="747"/>
      <c r="J8" s="747"/>
      <c r="K8" s="747"/>
      <c r="L8" s="747"/>
      <c r="M8" s="747"/>
      <c r="N8" s="747"/>
    </row>
    <row r="9" spans="1:14" ht="17.25" thickBot="1">
      <c r="A9" s="767" t="s">
        <v>141</v>
      </c>
      <c r="B9" s="768"/>
      <c r="C9" s="768"/>
      <c r="D9" s="769"/>
      <c r="E9" s="770" t="s">
        <v>142</v>
      </c>
      <c r="F9" s="771" t="s">
        <v>376</v>
      </c>
      <c r="G9" s="772"/>
      <c r="H9" s="763"/>
      <c r="I9" s="747"/>
      <c r="J9" s="747"/>
      <c r="K9" s="747"/>
      <c r="L9" s="747"/>
      <c r="M9" s="747"/>
      <c r="N9" s="747"/>
    </row>
    <row r="10" spans="1:14">
      <c r="A10" s="773" t="s">
        <v>38</v>
      </c>
      <c r="B10" s="774" t="s">
        <v>39</v>
      </c>
      <c r="C10" s="775" t="s">
        <v>143</v>
      </c>
      <c r="D10" s="775" t="s">
        <v>40</v>
      </c>
      <c r="E10" s="776" t="s">
        <v>41</v>
      </c>
      <c r="F10" s="777" t="s">
        <v>42</v>
      </c>
      <c r="G10" s="772"/>
      <c r="H10" s="763"/>
      <c r="I10" s="747"/>
      <c r="J10" s="747"/>
      <c r="K10" s="747"/>
      <c r="L10" s="747"/>
      <c r="M10" s="747"/>
      <c r="N10" s="747"/>
    </row>
    <row r="11" spans="1:14">
      <c r="A11" s="778"/>
      <c r="B11" s="779"/>
      <c r="C11" s="780" t="s">
        <v>144</v>
      </c>
      <c r="D11" s="780" t="s">
        <v>43</v>
      </c>
      <c r="E11" s="781" t="s">
        <v>145</v>
      </c>
      <c r="F11" s="782" t="s">
        <v>44</v>
      </c>
      <c r="G11" s="772"/>
      <c r="H11" s="763"/>
      <c r="I11" s="747"/>
      <c r="J11" s="747"/>
      <c r="K11" s="747"/>
      <c r="L11" s="747"/>
      <c r="M11" s="747"/>
      <c r="N11" s="747"/>
    </row>
    <row r="12" spans="1:14" ht="17.25" thickBot="1">
      <c r="A12" s="783" t="s">
        <v>45</v>
      </c>
      <c r="B12" s="784"/>
      <c r="C12" s="785" t="s">
        <v>46</v>
      </c>
      <c r="D12" s="785" t="s">
        <v>47</v>
      </c>
      <c r="E12" s="785" t="s">
        <v>48</v>
      </c>
      <c r="F12" s="786" t="s">
        <v>368</v>
      </c>
      <c r="G12" s="787"/>
      <c r="H12" s="763"/>
      <c r="I12" s="747"/>
      <c r="J12" s="747"/>
      <c r="K12" s="747"/>
      <c r="L12" s="747"/>
      <c r="M12" s="747"/>
      <c r="N12" s="747"/>
    </row>
    <row r="13" spans="1:14" ht="26.25">
      <c r="A13" s="713" t="s">
        <v>311</v>
      </c>
      <c r="B13" s="714"/>
      <c r="C13" s="714"/>
      <c r="D13" s="714"/>
      <c r="E13" s="714"/>
      <c r="F13" s="715"/>
      <c r="G13" s="788"/>
      <c r="H13" s="763"/>
      <c r="I13" s="747"/>
      <c r="J13" s="747"/>
      <c r="K13" s="747"/>
      <c r="L13" s="747"/>
      <c r="M13" s="747"/>
      <c r="N13" s="747"/>
    </row>
    <row r="14" spans="1:14">
      <c r="A14" s="678" t="s">
        <v>312</v>
      </c>
      <c r="B14" s="679"/>
      <c r="C14" s="679"/>
      <c r="D14" s="679"/>
      <c r="E14" s="679"/>
      <c r="F14" s="700"/>
      <c r="G14" s="789"/>
      <c r="H14" s="763"/>
      <c r="I14" s="790" t="s">
        <v>342</v>
      </c>
      <c r="J14" s="791">
        <v>4</v>
      </c>
      <c r="K14" s="792" t="s">
        <v>343</v>
      </c>
      <c r="L14" s="793"/>
      <c r="M14" s="794"/>
      <c r="N14" s="747"/>
    </row>
    <row r="15" spans="1:14">
      <c r="A15" s="795">
        <v>1</v>
      </c>
      <c r="B15" s="796" t="s">
        <v>230</v>
      </c>
      <c r="C15" s="797">
        <f>+'[1]FAC. PRES_INTER_2026'!D68</f>
        <v>7809036.2999999998</v>
      </c>
      <c r="D15" s="797"/>
      <c r="E15" s="798">
        <v>1.6</v>
      </c>
      <c r="F15" s="799">
        <f>ROUND(+A15*(C15+D15)*E15,0)</f>
        <v>12494458</v>
      </c>
      <c r="G15" s="800"/>
      <c r="H15" s="763"/>
      <c r="I15" s="793">
        <v>1</v>
      </c>
      <c r="J15" s="388">
        <f>+F15/$J$14</f>
        <v>3123614.5</v>
      </c>
      <c r="K15" s="389">
        <v>0.2</v>
      </c>
      <c r="L15" s="390">
        <f>+K15*$L$14</f>
        <v>0</v>
      </c>
      <c r="M15" s="389">
        <f>E15/$J$14</f>
        <v>0.4</v>
      </c>
      <c r="N15" s="747"/>
    </row>
    <row r="16" spans="1:14" ht="30">
      <c r="A16" s="801">
        <v>1</v>
      </c>
      <c r="B16" s="796" t="s">
        <v>303</v>
      </c>
      <c r="C16" s="797">
        <f>+'[1]FAC. PRES_INTER_2026'!D55</f>
        <v>4709934.45</v>
      </c>
      <c r="D16" s="797"/>
      <c r="E16" s="798">
        <v>4</v>
      </c>
      <c r="F16" s="799">
        <f t="shared" ref="F16:F19" si="0">ROUND(+A16*(C16+D16)*E16,0)</f>
        <v>18839738</v>
      </c>
      <c r="G16" s="800"/>
      <c r="H16" s="763"/>
      <c r="I16" s="793">
        <v>2</v>
      </c>
      <c r="J16" s="388">
        <f t="shared" ref="J16:J17" si="1">+F16/$J$14</f>
        <v>4709934.5</v>
      </c>
      <c r="K16" s="389">
        <v>1</v>
      </c>
      <c r="L16" s="390">
        <f t="shared" ref="L16:L31" si="2">+K16*$L$14</f>
        <v>0</v>
      </c>
      <c r="M16" s="389">
        <f t="shared" ref="M16:M17" si="3">E16/$J$14</f>
        <v>1</v>
      </c>
      <c r="N16" s="747"/>
    </row>
    <row r="17" spans="1:14" ht="45">
      <c r="A17" s="801">
        <v>1</v>
      </c>
      <c r="B17" s="796" t="s">
        <v>363</v>
      </c>
      <c r="C17" s="797">
        <f>+'[1]FAC. PRES_INTER_2026'!D47</f>
        <v>4709934.45</v>
      </c>
      <c r="D17" s="797"/>
      <c r="E17" s="798">
        <v>4</v>
      </c>
      <c r="F17" s="799">
        <f t="shared" si="0"/>
        <v>18839738</v>
      </c>
      <c r="G17" s="802"/>
      <c r="H17" s="763"/>
      <c r="I17" s="793"/>
      <c r="J17" s="388">
        <f t="shared" si="1"/>
        <v>4709934.5</v>
      </c>
      <c r="K17" s="389">
        <v>0.5</v>
      </c>
      <c r="L17" s="390">
        <f t="shared" si="2"/>
        <v>0</v>
      </c>
      <c r="M17" s="389">
        <f t="shared" si="3"/>
        <v>1</v>
      </c>
      <c r="N17" s="747"/>
    </row>
    <row r="18" spans="1:14">
      <c r="A18" s="801">
        <v>1</v>
      </c>
      <c r="B18" s="796" t="s">
        <v>208</v>
      </c>
      <c r="C18" s="797">
        <f>+'[1]FAC. PRES_INTER_2026'!D42</f>
        <v>4709934.45</v>
      </c>
      <c r="D18" s="797"/>
      <c r="E18" s="798">
        <v>1.4</v>
      </c>
      <c r="F18" s="799">
        <f t="shared" si="0"/>
        <v>6593908</v>
      </c>
      <c r="G18" s="802"/>
      <c r="H18" s="763"/>
      <c r="I18" s="793"/>
      <c r="J18" s="388" t="e">
        <f>+#REF!/$J$14</f>
        <v>#REF!</v>
      </c>
      <c r="K18" s="389">
        <v>0.3</v>
      </c>
      <c r="L18" s="390">
        <f t="shared" si="2"/>
        <v>0</v>
      </c>
      <c r="M18" s="526" t="e">
        <f>#REF!/$J$14</f>
        <v>#REF!</v>
      </c>
      <c r="N18" s="747"/>
    </row>
    <row r="19" spans="1:14">
      <c r="A19" s="801">
        <v>1</v>
      </c>
      <c r="B19" s="796" t="s">
        <v>18</v>
      </c>
      <c r="C19" s="797">
        <f>+'[1]FAC. PRES_INTER_2026'!D43</f>
        <v>4709934.45</v>
      </c>
      <c r="D19" s="797"/>
      <c r="E19" s="798">
        <v>1.4</v>
      </c>
      <c r="F19" s="799">
        <f t="shared" si="0"/>
        <v>6593908</v>
      </c>
      <c r="G19" s="802"/>
      <c r="H19" s="763"/>
      <c r="I19" s="793">
        <v>3</v>
      </c>
      <c r="J19" s="388" t="e">
        <f>+#REF!/$J$14</f>
        <v>#REF!</v>
      </c>
      <c r="K19" s="391">
        <v>0.5</v>
      </c>
      <c r="L19" s="390">
        <f t="shared" si="2"/>
        <v>0</v>
      </c>
      <c r="M19" s="389" t="e">
        <f>#REF!/$J$14</f>
        <v>#REF!</v>
      </c>
      <c r="N19" s="747"/>
    </row>
    <row r="20" spans="1:14">
      <c r="A20" s="678" t="s">
        <v>313</v>
      </c>
      <c r="B20" s="679"/>
      <c r="C20" s="679"/>
      <c r="D20" s="679"/>
      <c r="E20" s="679"/>
      <c r="F20" s="700"/>
      <c r="G20" s="802"/>
      <c r="H20" s="763"/>
      <c r="I20" s="793">
        <v>4</v>
      </c>
      <c r="J20" s="388" t="e">
        <f>+#REF!/18</f>
        <v>#REF!</v>
      </c>
      <c r="K20" s="391">
        <v>0.5</v>
      </c>
      <c r="L20" s="390">
        <f t="shared" si="2"/>
        <v>0</v>
      </c>
      <c r="M20" s="418" t="e">
        <f>#REF!/$J$14</f>
        <v>#REF!</v>
      </c>
      <c r="N20" s="747"/>
    </row>
    <row r="21" spans="1:14">
      <c r="A21" s="801"/>
      <c r="B21" s="796"/>
      <c r="C21" s="797"/>
      <c r="D21" s="797"/>
      <c r="E21" s="798"/>
      <c r="F21" s="799"/>
      <c r="G21" s="802"/>
      <c r="H21" s="763"/>
      <c r="I21" s="793">
        <v>5</v>
      </c>
      <c r="J21" s="388" t="e">
        <f>+#REF!/$J$14</f>
        <v>#REF!</v>
      </c>
      <c r="K21" s="391">
        <v>1</v>
      </c>
      <c r="L21" s="390">
        <f t="shared" si="2"/>
        <v>0</v>
      </c>
      <c r="M21" s="418" t="e">
        <f>#REF!/$J$14</f>
        <v>#REF!</v>
      </c>
      <c r="N21" s="747"/>
    </row>
    <row r="22" spans="1:14">
      <c r="A22" s="678" t="s">
        <v>314</v>
      </c>
      <c r="B22" s="679"/>
      <c r="C22" s="679"/>
      <c r="D22" s="679"/>
      <c r="E22" s="679"/>
      <c r="F22" s="700"/>
      <c r="G22" s="802"/>
      <c r="H22" s="763"/>
      <c r="I22" s="793">
        <v>6</v>
      </c>
      <c r="J22" s="388" t="e">
        <f>+#REF!/18</f>
        <v>#REF!</v>
      </c>
      <c r="K22" s="391">
        <v>0.5</v>
      </c>
      <c r="L22" s="390">
        <f t="shared" si="2"/>
        <v>0</v>
      </c>
      <c r="M22" s="418" t="e">
        <f>#REF!/$J$14</f>
        <v>#REF!</v>
      </c>
      <c r="N22" s="747"/>
    </row>
    <row r="23" spans="1:14">
      <c r="A23" s="801">
        <v>1</v>
      </c>
      <c r="B23" s="796" t="s">
        <v>234</v>
      </c>
      <c r="C23" s="797">
        <f>+'[1]FAC. PRES_INTER_2026'!D17</f>
        <v>2643866.5499999998</v>
      </c>
      <c r="D23" s="797"/>
      <c r="E23" s="798">
        <v>3</v>
      </c>
      <c r="F23" s="799">
        <f>ROUND(+A23*(C23+D23)*E23,0)</f>
        <v>7931600</v>
      </c>
      <c r="G23" s="802"/>
      <c r="H23" s="763"/>
      <c r="I23" s="793">
        <v>7</v>
      </c>
      <c r="J23" s="388">
        <f t="shared" ref="J23:J31" si="4">+F18/$J$14</f>
        <v>1648477</v>
      </c>
      <c r="K23" s="391">
        <v>0.5</v>
      </c>
      <c r="L23" s="390">
        <f t="shared" si="2"/>
        <v>0</v>
      </c>
      <c r="M23" s="526">
        <f t="shared" ref="M23:M31" si="5">E18/$J$14</f>
        <v>0.35</v>
      </c>
      <c r="N23" s="747"/>
    </row>
    <row r="24" spans="1:14">
      <c r="A24" s="678" t="s">
        <v>315</v>
      </c>
      <c r="B24" s="679"/>
      <c r="C24" s="679"/>
      <c r="D24" s="679"/>
      <c r="E24" s="679"/>
      <c r="F24" s="700"/>
      <c r="G24" s="802"/>
      <c r="H24" s="763"/>
      <c r="I24" s="793">
        <v>8</v>
      </c>
      <c r="J24" s="388">
        <f t="shared" si="4"/>
        <v>1648477</v>
      </c>
      <c r="K24" s="391">
        <v>0.5</v>
      </c>
      <c r="L24" s="390">
        <f t="shared" si="2"/>
        <v>0</v>
      </c>
      <c r="M24" s="389">
        <f t="shared" si="5"/>
        <v>0.35</v>
      </c>
      <c r="N24" s="747"/>
    </row>
    <row r="25" spans="1:14">
      <c r="A25" s="801">
        <v>0</v>
      </c>
      <c r="B25" s="796" t="s">
        <v>22</v>
      </c>
      <c r="C25" s="797">
        <v>1992900</v>
      </c>
      <c r="D25" s="797"/>
      <c r="E25" s="798">
        <v>0</v>
      </c>
      <c r="F25" s="799">
        <f>ROUND(+A25*(C25+D25)*E25,0)</f>
        <v>0</v>
      </c>
      <c r="G25" s="800"/>
      <c r="H25" s="763"/>
      <c r="I25" s="793">
        <v>9</v>
      </c>
      <c r="J25" s="388">
        <f t="shared" si="4"/>
        <v>0</v>
      </c>
      <c r="K25" s="391">
        <v>1.5</v>
      </c>
      <c r="L25" s="390">
        <f t="shared" si="2"/>
        <v>0</v>
      </c>
      <c r="M25" s="389">
        <f t="shared" si="5"/>
        <v>0</v>
      </c>
      <c r="N25" s="747"/>
    </row>
    <row r="26" spans="1:14">
      <c r="A26" s="801"/>
      <c r="B26" s="796"/>
      <c r="C26" s="797"/>
      <c r="D26" s="797"/>
      <c r="E26" s="798"/>
      <c r="F26" s="799"/>
      <c r="G26" s="800"/>
      <c r="H26" s="763"/>
      <c r="I26" s="793">
        <v>10</v>
      </c>
      <c r="J26" s="388">
        <f t="shared" si="4"/>
        <v>0</v>
      </c>
      <c r="K26" s="391">
        <v>1</v>
      </c>
      <c r="L26" s="390">
        <f t="shared" si="2"/>
        <v>0</v>
      </c>
      <c r="M26" s="389">
        <f t="shared" si="5"/>
        <v>0</v>
      </c>
      <c r="N26" s="747"/>
    </row>
    <row r="27" spans="1:14">
      <c r="A27" s="678" t="s">
        <v>316</v>
      </c>
      <c r="B27" s="679"/>
      <c r="C27" s="679"/>
      <c r="D27" s="679"/>
      <c r="E27" s="679"/>
      <c r="F27" s="700"/>
      <c r="G27" s="800"/>
      <c r="H27" s="763"/>
      <c r="I27" s="803"/>
      <c r="J27" s="388">
        <f t="shared" si="4"/>
        <v>0</v>
      </c>
      <c r="K27" s="391"/>
      <c r="L27" s="390">
        <f t="shared" si="2"/>
        <v>0</v>
      </c>
      <c r="M27" s="389">
        <f t="shared" si="5"/>
        <v>0</v>
      </c>
      <c r="N27" s="747"/>
    </row>
    <row r="28" spans="1:14">
      <c r="A28" s="804"/>
      <c r="B28" s="303"/>
      <c r="C28" s="805"/>
      <c r="D28" s="805"/>
      <c r="E28" s="311"/>
      <c r="F28" s="806"/>
      <c r="G28" s="802"/>
      <c r="H28" s="763"/>
      <c r="I28" s="803"/>
      <c r="J28" s="388">
        <f t="shared" si="4"/>
        <v>1982900</v>
      </c>
      <c r="K28" s="391">
        <v>0.5</v>
      </c>
      <c r="L28" s="390">
        <f t="shared" si="2"/>
        <v>0</v>
      </c>
      <c r="M28" s="389">
        <f t="shared" si="5"/>
        <v>0.75</v>
      </c>
      <c r="N28" s="747"/>
    </row>
    <row r="29" spans="1:14">
      <c r="A29" s="645" t="s">
        <v>317</v>
      </c>
      <c r="B29" s="646"/>
      <c r="C29" s="646"/>
      <c r="D29" s="646"/>
      <c r="E29" s="647"/>
      <c r="F29" s="305">
        <f>SUM(F15:F28)</f>
        <v>71293350</v>
      </c>
      <c r="G29" s="800"/>
      <c r="H29" s="763"/>
      <c r="I29" s="803"/>
      <c r="J29" s="388">
        <f t="shared" si="4"/>
        <v>0</v>
      </c>
      <c r="K29" s="391"/>
      <c r="L29" s="390">
        <f t="shared" si="2"/>
        <v>0</v>
      </c>
      <c r="M29" s="389">
        <f t="shared" si="5"/>
        <v>0</v>
      </c>
      <c r="N29" s="747"/>
    </row>
    <row r="30" spans="1:14">
      <c r="A30" s="645" t="s">
        <v>318</v>
      </c>
      <c r="B30" s="646"/>
      <c r="C30" s="646"/>
      <c r="D30" s="646"/>
      <c r="E30" s="647"/>
      <c r="F30" s="807">
        <f>'[1] F. M-INTERFASEII'!C30/100</f>
        <v>2.1800000000000002</v>
      </c>
      <c r="G30" s="800"/>
      <c r="H30" s="763"/>
      <c r="I30" s="803"/>
      <c r="J30" s="388">
        <f t="shared" si="4"/>
        <v>0</v>
      </c>
      <c r="K30" s="391">
        <v>1</v>
      </c>
      <c r="L30" s="390">
        <f t="shared" si="2"/>
        <v>0</v>
      </c>
      <c r="M30" s="389">
        <f t="shared" si="5"/>
        <v>0</v>
      </c>
      <c r="N30" s="747"/>
    </row>
    <row r="31" spans="1:14" ht="17.25" thickBot="1">
      <c r="A31" s="666" t="s">
        <v>319</v>
      </c>
      <c r="B31" s="667"/>
      <c r="C31" s="667"/>
      <c r="D31" s="667"/>
      <c r="E31" s="668"/>
      <c r="F31" s="808">
        <f>ROUND(+F29*F30,0)</f>
        <v>155419503</v>
      </c>
      <c r="G31" s="800"/>
      <c r="H31" s="763"/>
      <c r="I31" s="803"/>
      <c r="J31" s="388">
        <f t="shared" si="4"/>
        <v>0</v>
      </c>
      <c r="K31" s="391">
        <v>1</v>
      </c>
      <c r="L31" s="390">
        <f t="shared" si="2"/>
        <v>0</v>
      </c>
      <c r="M31" s="389">
        <f t="shared" si="5"/>
        <v>0</v>
      </c>
      <c r="N31" s="747"/>
    </row>
    <row r="32" spans="1:14">
      <c r="A32" s="809" t="s">
        <v>38</v>
      </c>
      <c r="B32" s="810" t="s">
        <v>49</v>
      </c>
      <c r="C32" s="673" t="s">
        <v>50</v>
      </c>
      <c r="D32" s="572" t="s">
        <v>331</v>
      </c>
      <c r="E32" s="675" t="s">
        <v>332</v>
      </c>
      <c r="F32" s="324" t="s">
        <v>42</v>
      </c>
      <c r="G32" s="811"/>
      <c r="H32" s="763"/>
      <c r="I32" s="747"/>
      <c r="J32" s="747"/>
      <c r="K32" s="747"/>
      <c r="L32" s="747"/>
      <c r="M32" s="747"/>
      <c r="N32" s="747"/>
    </row>
    <row r="33" spans="1:14">
      <c r="A33" s="812"/>
      <c r="B33" s="810"/>
      <c r="C33" s="673"/>
      <c r="D33" s="325" t="s">
        <v>51</v>
      </c>
      <c r="E33" s="676"/>
      <c r="F33" s="326" t="s">
        <v>44</v>
      </c>
      <c r="G33" s="813"/>
      <c r="H33" s="763"/>
      <c r="I33" s="747"/>
      <c r="J33" s="747"/>
      <c r="K33" s="747"/>
      <c r="L33" s="747"/>
      <c r="M33" s="747"/>
      <c r="N33" s="747"/>
    </row>
    <row r="34" spans="1:14" ht="17.25" thickBot="1">
      <c r="A34" s="814" t="s">
        <v>52</v>
      </c>
      <c r="B34" s="672"/>
      <c r="C34" s="674"/>
      <c r="D34" s="328" t="s">
        <v>53</v>
      </c>
      <c r="E34" s="328" t="s">
        <v>333</v>
      </c>
      <c r="F34" s="329" t="s">
        <v>334</v>
      </c>
      <c r="G34" s="813"/>
      <c r="H34" s="763"/>
      <c r="I34" s="747"/>
      <c r="J34" s="747"/>
      <c r="K34" s="747"/>
      <c r="L34" s="747"/>
      <c r="M34" s="747"/>
      <c r="N34" s="747"/>
    </row>
    <row r="35" spans="1:14">
      <c r="A35" s="706" t="s">
        <v>54</v>
      </c>
      <c r="B35" s="707"/>
      <c r="C35" s="707"/>
      <c r="D35" s="707"/>
      <c r="E35" s="707"/>
      <c r="F35" s="708"/>
      <c r="G35" s="815"/>
      <c r="H35" s="763"/>
      <c r="I35" s="747"/>
      <c r="J35" s="747"/>
      <c r="K35" s="747"/>
      <c r="L35" s="747"/>
      <c r="M35" s="747"/>
      <c r="N35" s="747"/>
    </row>
    <row r="36" spans="1:14">
      <c r="A36" s="678" t="s">
        <v>320</v>
      </c>
      <c r="B36" s="679"/>
      <c r="C36" s="679"/>
      <c r="D36" s="679"/>
      <c r="E36" s="679"/>
      <c r="F36" s="308"/>
      <c r="G36" s="816"/>
      <c r="H36" s="763"/>
      <c r="I36" s="747"/>
      <c r="J36" s="747"/>
      <c r="K36" s="747"/>
      <c r="L36" s="747"/>
      <c r="M36" s="747"/>
      <c r="N36" s="747"/>
    </row>
    <row r="37" spans="1:14">
      <c r="A37" s="817"/>
      <c r="B37" s="303"/>
      <c r="C37" s="309"/>
      <c r="D37" s="818"/>
      <c r="E37" s="311"/>
      <c r="F37" s="819"/>
      <c r="G37" s="820"/>
      <c r="H37" s="763"/>
      <c r="I37" s="747"/>
      <c r="J37" s="747"/>
      <c r="K37" s="747"/>
      <c r="L37" s="747"/>
      <c r="M37" s="747"/>
      <c r="N37" s="747"/>
    </row>
    <row r="38" spans="1:14">
      <c r="A38" s="678" t="s">
        <v>321</v>
      </c>
      <c r="B38" s="679"/>
      <c r="C38" s="679"/>
      <c r="D38" s="679"/>
      <c r="E38" s="679"/>
      <c r="F38" s="700"/>
      <c r="G38" s="820"/>
      <c r="H38" s="763"/>
      <c r="I38" s="747"/>
      <c r="J38" s="747"/>
      <c r="K38" s="747"/>
      <c r="L38" s="747"/>
      <c r="M38" s="747"/>
      <c r="N38" s="747"/>
    </row>
    <row r="39" spans="1:14" ht="76.5">
      <c r="A39" s="821">
        <v>1</v>
      </c>
      <c r="B39" s="822" t="s">
        <v>335</v>
      </c>
      <c r="C39" s="823" t="s">
        <v>55</v>
      </c>
      <c r="D39" s="824">
        <v>9000000</v>
      </c>
      <c r="E39" s="825">
        <v>1.7</v>
      </c>
      <c r="F39" s="826">
        <f>+E39*D39*A39</f>
        <v>15300000</v>
      </c>
      <c r="G39" s="820"/>
      <c r="H39" s="763"/>
      <c r="I39" s="747"/>
      <c r="J39" s="747"/>
      <c r="K39" s="747"/>
      <c r="L39" s="747"/>
      <c r="M39" s="747"/>
      <c r="N39" s="747"/>
    </row>
    <row r="40" spans="1:14">
      <c r="A40" s="678" t="s">
        <v>322</v>
      </c>
      <c r="B40" s="679"/>
      <c r="C40" s="679"/>
      <c r="D40" s="679"/>
      <c r="E40" s="679"/>
      <c r="F40" s="308"/>
      <c r="G40" s="827"/>
      <c r="H40" s="763"/>
      <c r="I40" s="747"/>
      <c r="J40" s="747"/>
      <c r="K40" s="747"/>
      <c r="L40" s="747"/>
      <c r="M40" s="747"/>
      <c r="N40" s="747"/>
    </row>
    <row r="41" spans="1:14" ht="17.25" thickBot="1">
      <c r="A41" s="828"/>
      <c r="B41" s="829"/>
      <c r="C41" s="830"/>
      <c r="D41" s="831"/>
      <c r="E41" s="832"/>
      <c r="F41" s="833"/>
      <c r="G41" s="834"/>
      <c r="H41" s="763"/>
      <c r="I41" s="747"/>
      <c r="J41" s="747"/>
      <c r="K41" s="747"/>
      <c r="L41" s="747"/>
      <c r="M41" s="747"/>
      <c r="N41" s="747"/>
    </row>
    <row r="42" spans="1:14" ht="17.25" thickBot="1">
      <c r="A42" s="835"/>
      <c r="B42" s="836" t="s">
        <v>323</v>
      </c>
      <c r="C42" s="837"/>
      <c r="D42" s="837"/>
      <c r="E42" s="838"/>
      <c r="F42" s="839">
        <f>SUM(F37:F41)</f>
        <v>15300000</v>
      </c>
      <c r="G42" s="840"/>
      <c r="H42" s="763"/>
      <c r="I42" s="747"/>
      <c r="J42" s="747"/>
      <c r="K42" s="747"/>
      <c r="L42" s="747"/>
      <c r="M42" s="747"/>
      <c r="N42" s="747"/>
    </row>
    <row r="43" spans="1:14">
      <c r="A43" s="835"/>
      <c r="B43" s="841" t="s">
        <v>324</v>
      </c>
      <c r="C43" s="841"/>
      <c r="D43" s="841"/>
      <c r="E43" s="841"/>
      <c r="F43" s="839">
        <f>+F31</f>
        <v>155419503</v>
      </c>
      <c r="G43" s="811"/>
      <c r="H43" s="763"/>
      <c r="I43" s="747"/>
      <c r="J43" s="747"/>
      <c r="K43" s="747"/>
      <c r="L43" s="747"/>
      <c r="M43" s="747"/>
      <c r="N43" s="747"/>
    </row>
    <row r="44" spans="1:14">
      <c r="A44" s="842"/>
      <c r="B44" s="843" t="s">
        <v>323</v>
      </c>
      <c r="C44" s="843"/>
      <c r="D44" s="843"/>
      <c r="E44" s="843"/>
      <c r="F44" s="844">
        <f>+F42</f>
        <v>15300000</v>
      </c>
      <c r="G44" s="811"/>
      <c r="H44" s="763"/>
      <c r="I44" s="747"/>
      <c r="J44" s="747"/>
      <c r="K44" s="747"/>
      <c r="L44" s="747"/>
      <c r="M44" s="747"/>
      <c r="N44" s="747"/>
    </row>
    <row r="45" spans="1:14">
      <c r="A45" s="842"/>
      <c r="B45" s="843" t="s">
        <v>325</v>
      </c>
      <c r="C45" s="843"/>
      <c r="D45" s="843"/>
      <c r="E45" s="843"/>
      <c r="F45" s="845">
        <f>+F44+F43</f>
        <v>170719503</v>
      </c>
      <c r="G45" s="811"/>
      <c r="H45" s="763"/>
      <c r="I45" s="747"/>
      <c r="J45" s="747"/>
      <c r="K45" s="747"/>
      <c r="L45" s="747"/>
      <c r="M45" s="747"/>
      <c r="N45" s="747"/>
    </row>
    <row r="46" spans="1:14">
      <c r="A46" s="842"/>
      <c r="B46" s="843" t="s">
        <v>326</v>
      </c>
      <c r="C46" s="843"/>
      <c r="D46" s="843"/>
      <c r="E46" s="843"/>
      <c r="F46" s="845">
        <v>0</v>
      </c>
      <c r="G46" s="811"/>
      <c r="H46" s="763"/>
      <c r="I46" s="747"/>
      <c r="J46" s="747"/>
      <c r="K46" s="747"/>
      <c r="L46" s="747"/>
      <c r="M46" s="747"/>
      <c r="N46" s="747"/>
    </row>
    <row r="47" spans="1:14">
      <c r="A47" s="842"/>
      <c r="B47" s="843" t="s">
        <v>327</v>
      </c>
      <c r="C47" s="843"/>
      <c r="D47" s="843"/>
      <c r="E47" s="843"/>
      <c r="F47" s="845">
        <f>F45+F46</f>
        <v>170719503</v>
      </c>
      <c r="G47" s="811"/>
      <c r="H47" s="763"/>
      <c r="I47" s="747"/>
      <c r="J47" s="747"/>
      <c r="K47" s="747"/>
      <c r="L47" s="747"/>
      <c r="M47" s="747"/>
      <c r="N47" s="747"/>
    </row>
    <row r="48" spans="1:14">
      <c r="A48" s="842"/>
      <c r="B48" s="846" t="s">
        <v>328</v>
      </c>
      <c r="C48" s="847"/>
      <c r="D48" s="847"/>
      <c r="E48" s="848"/>
      <c r="F48" s="849">
        <f ca="1">SUM(F49:F53)</f>
        <v>14845176</v>
      </c>
      <c r="G48" s="811"/>
      <c r="H48" s="763"/>
      <c r="I48" s="747"/>
      <c r="J48" s="747"/>
      <c r="K48" s="747"/>
      <c r="L48" s="747"/>
      <c r="M48" s="747"/>
      <c r="N48" s="747"/>
    </row>
    <row r="49" spans="1:14">
      <c r="A49" s="850"/>
      <c r="B49" s="851"/>
      <c r="C49" s="852"/>
      <c r="D49" s="853"/>
      <c r="E49" s="854" t="s">
        <v>380</v>
      </c>
      <c r="F49" s="855">
        <f ca="1">ROUND($G$56*2%,0)</f>
        <v>3711294</v>
      </c>
      <c r="G49" s="856"/>
      <c r="H49" s="856"/>
      <c r="I49" s="829"/>
      <c r="J49" s="829"/>
      <c r="K49" s="829"/>
      <c r="L49" s="829"/>
      <c r="M49" s="829"/>
      <c r="N49" s="829"/>
    </row>
    <row r="50" spans="1:14">
      <c r="A50" s="850"/>
      <c r="B50" s="851"/>
      <c r="C50" s="852"/>
      <c r="D50" s="853"/>
      <c r="E50" s="854" t="s">
        <v>381</v>
      </c>
      <c r="F50" s="855">
        <f ca="1">ROUND($G$56*1%,0)</f>
        <v>1855647</v>
      </c>
      <c r="G50" s="856"/>
      <c r="H50" s="856"/>
      <c r="I50" s="829"/>
      <c r="J50" s="829"/>
      <c r="K50" s="829"/>
      <c r="L50" s="829"/>
      <c r="M50" s="829"/>
      <c r="N50" s="829"/>
    </row>
    <row r="51" spans="1:14">
      <c r="A51" s="850"/>
      <c r="B51" s="851"/>
      <c r="C51" s="852"/>
      <c r="D51" s="853"/>
      <c r="E51" s="854" t="s">
        <v>382</v>
      </c>
      <c r="F51" s="855">
        <f ca="1">ROUND($G$56*2%,0)</f>
        <v>3711294</v>
      </c>
      <c r="G51" s="856"/>
      <c r="H51" s="856"/>
      <c r="I51" s="829"/>
      <c r="J51" s="829"/>
      <c r="K51" s="829"/>
      <c r="L51" s="829"/>
      <c r="M51" s="829"/>
      <c r="N51" s="829"/>
    </row>
    <row r="52" spans="1:14">
      <c r="A52" s="850"/>
      <c r="B52" s="857"/>
      <c r="C52" s="852"/>
      <c r="D52" s="853"/>
      <c r="E52" s="854" t="s">
        <v>383</v>
      </c>
      <c r="F52" s="855">
        <f ca="1">ROUND($G$56*2%,0)</f>
        <v>3711294</v>
      </c>
      <c r="G52" s="856"/>
      <c r="H52" s="856"/>
      <c r="I52" s="829"/>
      <c r="J52" s="829"/>
      <c r="K52" s="829"/>
      <c r="L52" s="829"/>
      <c r="M52" s="829"/>
      <c r="N52" s="829"/>
    </row>
    <row r="53" spans="1:14">
      <c r="A53" s="850"/>
      <c r="B53" s="858"/>
      <c r="C53" s="852"/>
      <c r="D53" s="853"/>
      <c r="E53" s="854" t="s">
        <v>379</v>
      </c>
      <c r="F53" s="855">
        <f ca="1">ROUND($G$56*1%,0)</f>
        <v>1855647</v>
      </c>
      <c r="G53" s="705" t="s">
        <v>365</v>
      </c>
      <c r="H53" s="859"/>
      <c r="I53" s="829"/>
      <c r="J53" s="829"/>
      <c r="K53" s="829"/>
      <c r="L53" s="829"/>
      <c r="M53" s="829"/>
      <c r="N53" s="829"/>
    </row>
    <row r="54" spans="1:14">
      <c r="A54" s="860"/>
      <c r="B54" s="846" t="s">
        <v>308</v>
      </c>
      <c r="C54" s="847"/>
      <c r="D54" s="847"/>
      <c r="E54" s="848"/>
      <c r="F54" s="849">
        <f ca="1">+F47+F48</f>
        <v>185564679</v>
      </c>
      <c r="G54" s="705"/>
      <c r="H54" s="861"/>
      <c r="I54" s="829"/>
      <c r="J54" s="829"/>
      <c r="K54" s="829"/>
      <c r="L54" s="829"/>
      <c r="M54" s="829"/>
      <c r="N54" s="829"/>
    </row>
    <row r="55" spans="1:14">
      <c r="A55" s="860"/>
      <c r="B55" s="843" t="s">
        <v>309</v>
      </c>
      <c r="C55" s="843"/>
      <c r="D55" s="843"/>
      <c r="E55" s="843"/>
      <c r="F55" s="862">
        <f ca="1">ROUND(F54*19%,0)</f>
        <v>35257289</v>
      </c>
      <c r="G55" s="705"/>
      <c r="H55" s="861"/>
      <c r="I55" s="829"/>
      <c r="J55" s="829"/>
      <c r="K55" s="829"/>
      <c r="L55" s="829"/>
      <c r="M55" s="829"/>
      <c r="N55" s="829"/>
    </row>
    <row r="56" spans="1:14">
      <c r="A56" s="860"/>
      <c r="B56" s="846" t="s">
        <v>310</v>
      </c>
      <c r="C56" s="847"/>
      <c r="D56" s="847"/>
      <c r="E56" s="848"/>
      <c r="F56" s="849">
        <f ca="1">+F54+F55</f>
        <v>220821968</v>
      </c>
      <c r="G56" s="569">
        <f ca="1">(F47+F49+F50+F51+F52+F53)</f>
        <v>185564679</v>
      </c>
      <c r="H56" s="861"/>
      <c r="I56" s="829"/>
      <c r="J56" s="829"/>
      <c r="K56" s="829"/>
      <c r="L56" s="829"/>
      <c r="M56" s="829"/>
      <c r="N56" s="829"/>
    </row>
    <row r="57" spans="1:14" ht="17.25" thickBot="1">
      <c r="A57" s="860"/>
      <c r="B57" s="863" t="s">
        <v>336</v>
      </c>
      <c r="C57" s="864"/>
      <c r="D57" s="864"/>
      <c r="E57" s="865"/>
      <c r="F57" s="866">
        <f ca="1">+F55+F47+F48</f>
        <v>220821968</v>
      </c>
      <c r="G57" s="701" t="s">
        <v>384</v>
      </c>
      <c r="H57" s="861"/>
      <c r="I57" s="867"/>
      <c r="J57" s="868"/>
      <c r="K57" s="868"/>
      <c r="L57" s="868"/>
      <c r="M57" s="868"/>
      <c r="N57" s="868"/>
    </row>
    <row r="58" spans="1:14" ht="17.25" thickBot="1">
      <c r="A58" s="869" t="s">
        <v>56</v>
      </c>
      <c r="B58" s="870"/>
      <c r="C58" s="870"/>
      <c r="D58" s="870"/>
      <c r="E58" s="870"/>
      <c r="F58" s="871"/>
      <c r="G58" s="701"/>
      <c r="H58" s="861"/>
      <c r="I58" s="371"/>
      <c r="J58" s="872"/>
      <c r="K58" s="873"/>
      <c r="L58" s="868"/>
      <c r="M58" s="868"/>
      <c r="N58" s="868"/>
    </row>
    <row r="59" spans="1:14">
      <c r="A59" s="874" t="s">
        <v>287</v>
      </c>
      <c r="B59" s="875"/>
      <c r="C59" s="875"/>
      <c r="D59" s="875"/>
      <c r="E59" s="875"/>
      <c r="F59" s="876"/>
      <c r="G59" s="701"/>
      <c r="H59" s="859"/>
      <c r="I59" s="877"/>
      <c r="J59" s="872"/>
      <c r="K59" s="868"/>
      <c r="L59" s="868"/>
      <c r="M59" s="868"/>
      <c r="N59" s="868"/>
    </row>
    <row r="60" spans="1:14">
      <c r="A60" s="878" t="s">
        <v>288</v>
      </c>
      <c r="B60" s="879"/>
      <c r="C60" s="879"/>
      <c r="D60" s="879"/>
      <c r="E60" s="879"/>
      <c r="F60" s="880"/>
      <c r="G60" s="701"/>
      <c r="H60" s="859"/>
      <c r="I60" s="881"/>
      <c r="J60" s="882"/>
      <c r="K60" s="868"/>
      <c r="L60" s="868"/>
      <c r="M60" s="868"/>
      <c r="N60" s="868"/>
    </row>
    <row r="61" spans="1:14">
      <c r="A61" s="883" t="s">
        <v>289</v>
      </c>
      <c r="B61" s="884"/>
      <c r="C61" s="884"/>
      <c r="D61" s="884"/>
      <c r="E61" s="884"/>
      <c r="F61" s="885"/>
      <c r="G61" s="886">
        <v>365475883</v>
      </c>
      <c r="H61" s="887"/>
      <c r="I61" s="888"/>
      <c r="J61" s="888"/>
      <c r="K61" s="889"/>
      <c r="L61" s="889"/>
      <c r="M61" s="868"/>
      <c r="N61" s="868"/>
    </row>
    <row r="62" spans="1:14" ht="21" thickBot="1">
      <c r="A62" s="883" t="s">
        <v>290</v>
      </c>
      <c r="B62" s="884"/>
      <c r="C62" s="884"/>
      <c r="D62" s="884"/>
      <c r="E62" s="884"/>
      <c r="F62" s="885"/>
      <c r="G62" s="866"/>
      <c r="H62" s="887">
        <v>5101247640</v>
      </c>
      <c r="I62" s="888">
        <v>29250000000</v>
      </c>
      <c r="J62" s="889">
        <v>1725194156</v>
      </c>
      <c r="K62" s="890">
        <f ca="1">+F57-J62</f>
        <v>-1504372188</v>
      </c>
      <c r="L62" s="891"/>
      <c r="M62" s="892"/>
      <c r="N62" s="868"/>
    </row>
    <row r="63" spans="1:14" ht="20.25">
      <c r="A63" s="893" t="s">
        <v>291</v>
      </c>
      <c r="B63" s="894"/>
      <c r="C63" s="894"/>
      <c r="D63" s="894"/>
      <c r="E63" s="894"/>
      <c r="F63" s="895"/>
      <c r="G63" s="896"/>
      <c r="H63" s="855"/>
      <c r="I63" s="534">
        <f>I62*7%</f>
        <v>2047500000.0000002</v>
      </c>
      <c r="J63" s="535"/>
      <c r="K63" s="889"/>
      <c r="L63" s="889"/>
      <c r="M63" s="868"/>
      <c r="N63" s="868"/>
    </row>
    <row r="64" spans="1:14">
      <c r="A64" s="883" t="s">
        <v>292</v>
      </c>
      <c r="B64" s="884"/>
      <c r="C64" s="884"/>
      <c r="D64" s="884"/>
      <c r="E64" s="884"/>
      <c r="F64" s="885"/>
      <c r="G64" s="897"/>
      <c r="H64" s="855"/>
      <c r="I64" s="889"/>
      <c r="J64" s="889"/>
      <c r="K64" s="889"/>
      <c r="L64" s="889"/>
      <c r="M64" s="868"/>
      <c r="N64" s="868"/>
    </row>
    <row r="65" spans="1:14" ht="26.25" thickBot="1">
      <c r="A65" s="898" t="s">
        <v>385</v>
      </c>
      <c r="B65" s="899"/>
      <c r="C65" s="899"/>
      <c r="D65" s="899"/>
      <c r="E65" s="899"/>
      <c r="F65" s="900"/>
      <c r="G65" s="901">
        <v>372232368</v>
      </c>
      <c r="H65" s="901">
        <f ca="1">+G65-F57</f>
        <v>151410400</v>
      </c>
      <c r="I65" s="888"/>
      <c r="J65" s="889"/>
      <c r="K65" s="889"/>
      <c r="L65" s="889"/>
      <c r="M65" s="868"/>
      <c r="N65" s="868"/>
    </row>
    <row r="66" spans="1:14">
      <c r="A66" s="46" t="s">
        <v>57</v>
      </c>
      <c r="B66" s="902"/>
      <c r="C66" s="902"/>
      <c r="D66" s="903"/>
      <c r="E66" s="904"/>
      <c r="F66" s="50"/>
      <c r="G66" s="905"/>
      <c r="H66" s="905"/>
      <c r="I66" s="906"/>
      <c r="J66" s="906"/>
      <c r="K66" s="747"/>
      <c r="L66" s="747"/>
      <c r="M66" s="747"/>
      <c r="N66" s="747"/>
    </row>
    <row r="67" spans="1:14" ht="31.5" customHeight="1">
      <c r="A67" s="559"/>
      <c r="B67" s="560"/>
      <c r="C67" s="560"/>
      <c r="D67" s="903"/>
      <c r="E67" s="904"/>
      <c r="F67" s="907"/>
      <c r="G67" s="905"/>
      <c r="H67" s="905"/>
      <c r="I67" s="747"/>
      <c r="J67" s="747"/>
      <c r="K67" s="747"/>
      <c r="L67" s="747"/>
      <c r="M67" s="747"/>
      <c r="N67" s="747"/>
    </row>
    <row r="68" spans="1:14" ht="30" customHeight="1">
      <c r="A68" s="559"/>
      <c r="B68" s="560"/>
      <c r="C68" s="560"/>
      <c r="D68" s="903"/>
      <c r="E68" s="904"/>
      <c r="F68" s="907"/>
      <c r="G68" s="740"/>
      <c r="H68" s="905"/>
      <c r="I68" s="740"/>
      <c r="J68" s="740"/>
      <c r="K68" s="740"/>
      <c r="L68" s="740"/>
      <c r="M68" s="740"/>
      <c r="N68" s="740"/>
    </row>
    <row r="69" spans="1:14" ht="27.75" customHeight="1">
      <c r="A69" s="559"/>
      <c r="B69" s="560"/>
      <c r="C69" s="560"/>
      <c r="D69" s="903"/>
      <c r="E69" s="904"/>
      <c r="F69" s="907"/>
      <c r="G69" s="740"/>
      <c r="H69" s="905"/>
      <c r="I69" s="740"/>
      <c r="J69" s="740"/>
      <c r="K69" s="740"/>
      <c r="L69" s="740"/>
      <c r="M69" s="740"/>
      <c r="N69" s="740"/>
    </row>
    <row r="70" spans="1:14" ht="35.25" customHeight="1">
      <c r="A70" s="559"/>
      <c r="B70" s="560"/>
      <c r="C70" s="560"/>
      <c r="D70" s="903"/>
      <c r="E70" s="904"/>
      <c r="F70" s="907"/>
      <c r="G70" s="905"/>
      <c r="H70" s="905"/>
      <c r="I70" s="740"/>
      <c r="J70" s="908"/>
      <c r="K70" s="740"/>
      <c r="L70" s="740"/>
      <c r="M70" s="740"/>
      <c r="N70" s="740"/>
    </row>
    <row r="71" spans="1:14">
      <c r="A71" s="909"/>
      <c r="B71" s="909"/>
      <c r="C71" s="740"/>
      <c r="D71" s="903"/>
      <c r="E71" s="909"/>
      <c r="F71" s="562"/>
      <c r="G71" s="910"/>
      <c r="H71" s="910"/>
      <c r="I71" s="740"/>
      <c r="J71" s="740"/>
      <c r="K71" s="740"/>
      <c r="L71" s="740"/>
      <c r="M71" s="740"/>
      <c r="N71" s="740"/>
    </row>
    <row r="72" spans="1:14">
      <c r="A72" s="911"/>
      <c r="B72" s="909"/>
      <c r="C72" s="740"/>
      <c r="D72" s="912"/>
      <c r="E72" s="911"/>
      <c r="F72" s="562"/>
      <c r="G72" s="904"/>
      <c r="H72" s="904"/>
      <c r="I72" s="740"/>
      <c r="J72" s="740"/>
      <c r="K72" s="740"/>
      <c r="L72" s="740"/>
      <c r="M72" s="740"/>
      <c r="N72" s="740"/>
    </row>
    <row r="73" spans="1:14">
      <c r="A73" s="909"/>
      <c r="B73" s="909"/>
      <c r="C73" s="740"/>
      <c r="D73" s="912"/>
      <c r="E73" s="909"/>
      <c r="F73" s="564"/>
      <c r="G73" s="904"/>
      <c r="H73" s="904"/>
      <c r="I73" s="740"/>
      <c r="J73" s="740"/>
      <c r="K73" s="740"/>
      <c r="L73" s="740"/>
      <c r="M73" s="740"/>
      <c r="N73" s="740"/>
    </row>
    <row r="74" spans="1:14">
      <c r="A74" s="913"/>
      <c r="B74" s="914"/>
      <c r="C74" s="740"/>
      <c r="D74" s="740"/>
      <c r="E74" s="740"/>
      <c r="F74" s="742"/>
      <c r="G74" s="904"/>
      <c r="H74" s="904"/>
      <c r="I74" s="740"/>
      <c r="J74" s="740"/>
      <c r="K74" s="740"/>
      <c r="L74" s="740"/>
      <c r="M74" s="740"/>
      <c r="N74" s="740"/>
    </row>
    <row r="75" spans="1:14">
      <c r="A75" s="913"/>
      <c r="B75" s="914"/>
      <c r="C75" s="740"/>
      <c r="D75" s="740"/>
      <c r="E75" s="740"/>
      <c r="F75" s="742"/>
      <c r="G75" s="904"/>
      <c r="H75" s="904"/>
      <c r="I75" s="740"/>
      <c r="J75" s="740"/>
      <c r="K75" s="740"/>
      <c r="L75" s="740"/>
      <c r="M75" s="740"/>
      <c r="N75" s="740"/>
    </row>
    <row r="76" spans="1:14">
      <c r="A76" s="913"/>
      <c r="B76" s="914"/>
      <c r="C76" s="740"/>
      <c r="D76" s="740"/>
      <c r="E76" s="740"/>
      <c r="F76" s="742"/>
      <c r="G76" s="271"/>
      <c r="H76" s="271"/>
      <c r="I76" s="740"/>
      <c r="J76" s="740"/>
      <c r="K76" s="740"/>
      <c r="L76" s="740"/>
      <c r="M76" s="740"/>
      <c r="N76" s="740"/>
    </row>
    <row r="77" spans="1:14">
      <c r="A77" s="913"/>
      <c r="B77" s="909"/>
      <c r="C77" s="915"/>
      <c r="D77" s="903"/>
      <c r="E77" s="740"/>
      <c r="F77" s="562"/>
      <c r="G77" s="271"/>
      <c r="H77" s="271"/>
      <c r="I77" s="740"/>
      <c r="J77" s="740"/>
      <c r="K77" s="740"/>
      <c r="L77" s="740"/>
      <c r="M77" s="740"/>
      <c r="N77" s="740"/>
    </row>
    <row r="78" spans="1:14">
      <c r="A78" s="913"/>
      <c r="B78" s="909"/>
      <c r="C78" s="915"/>
      <c r="D78" s="912"/>
      <c r="E78" s="740"/>
      <c r="F78" s="562"/>
      <c r="G78" s="916"/>
      <c r="H78" s="916"/>
      <c r="I78" s="740"/>
      <c r="J78" s="740"/>
      <c r="K78" s="740"/>
      <c r="L78" s="740"/>
      <c r="M78" s="740"/>
      <c r="N78" s="740"/>
    </row>
    <row r="79" spans="1:14" ht="17.25" thickBot="1">
      <c r="A79" s="917"/>
      <c r="B79" s="566"/>
      <c r="C79" s="567"/>
      <c r="D79" s="278"/>
      <c r="E79" s="918"/>
      <c r="F79" s="568"/>
      <c r="G79" s="740"/>
      <c r="H79" s="740"/>
      <c r="I79" s="740"/>
      <c r="J79" s="740"/>
      <c r="K79" s="740"/>
      <c r="L79" s="740"/>
      <c r="M79" s="740"/>
      <c r="N79" s="740"/>
    </row>
    <row r="80" spans="1:14">
      <c r="G80" s="740"/>
      <c r="H80" s="740"/>
      <c r="I80" s="740"/>
      <c r="J80" s="740"/>
      <c r="K80" s="740"/>
      <c r="L80" s="740"/>
      <c r="M80" s="740"/>
      <c r="N80" s="740"/>
    </row>
    <row r="81" spans="7:14">
      <c r="G81" s="740"/>
      <c r="H81" s="740"/>
      <c r="I81" s="740"/>
      <c r="J81" s="740"/>
      <c r="K81" s="740"/>
      <c r="L81" s="740"/>
      <c r="M81" s="740"/>
      <c r="N81" s="740"/>
    </row>
    <row r="82" spans="7:14">
      <c r="G82" s="271"/>
      <c r="H82" s="271"/>
      <c r="I82" s="740"/>
      <c r="J82" s="740"/>
      <c r="K82" s="740"/>
      <c r="L82" s="740"/>
      <c r="M82" s="740"/>
      <c r="N82" s="740"/>
    </row>
    <row r="83" spans="7:14">
      <c r="G83" s="271"/>
      <c r="H83" s="271"/>
      <c r="I83" s="740"/>
      <c r="J83" s="740"/>
      <c r="K83" s="740"/>
      <c r="L83" s="740"/>
      <c r="M83" s="740"/>
      <c r="N83" s="740"/>
    </row>
    <row r="84" spans="7:14">
      <c r="G84" s="916"/>
      <c r="H84" s="916"/>
      <c r="I84" s="740"/>
      <c r="J84" s="740"/>
      <c r="K84" s="740"/>
      <c r="L84" s="740"/>
      <c r="M84" s="740"/>
      <c r="N84" s="740"/>
    </row>
  </sheetData>
  <mergeCells count="46">
    <mergeCell ref="A61:F61"/>
    <mergeCell ref="A62:F62"/>
    <mergeCell ref="A63:F63"/>
    <mergeCell ref="A64:F64"/>
    <mergeCell ref="A65:F65"/>
    <mergeCell ref="B56:E56"/>
    <mergeCell ref="B57:E57"/>
    <mergeCell ref="G57:G60"/>
    <mergeCell ref="A58:F58"/>
    <mergeCell ref="A59:F59"/>
    <mergeCell ref="A60:F60"/>
    <mergeCell ref="B44:E44"/>
    <mergeCell ref="B45:E45"/>
    <mergeCell ref="B46:E46"/>
    <mergeCell ref="B47:E47"/>
    <mergeCell ref="B48:E48"/>
    <mergeCell ref="G53:G55"/>
    <mergeCell ref="B54:E54"/>
    <mergeCell ref="B55:E55"/>
    <mergeCell ref="A35:F35"/>
    <mergeCell ref="A36:E36"/>
    <mergeCell ref="A38:F38"/>
    <mergeCell ref="A40:E40"/>
    <mergeCell ref="B42:E42"/>
    <mergeCell ref="B43:E43"/>
    <mergeCell ref="A24:F24"/>
    <mergeCell ref="A27:F27"/>
    <mergeCell ref="A29:E29"/>
    <mergeCell ref="A30:E30"/>
    <mergeCell ref="A31:E31"/>
    <mergeCell ref="A32:A33"/>
    <mergeCell ref="B32:B34"/>
    <mergeCell ref="C32:C34"/>
    <mergeCell ref="E32:E33"/>
    <mergeCell ref="A10:A11"/>
    <mergeCell ref="B10:B12"/>
    <mergeCell ref="A13:F13"/>
    <mergeCell ref="A14:F14"/>
    <mergeCell ref="A20:F20"/>
    <mergeCell ref="A22:F22"/>
    <mergeCell ref="A1:D1"/>
    <mergeCell ref="A3:F3"/>
    <mergeCell ref="A5:F5"/>
    <mergeCell ref="A6:F6"/>
    <mergeCell ref="A8:F8"/>
    <mergeCell ref="A9:D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3897F-4810-4229-8EDD-649B055A7188}">
  <sheetPr>
    <tabColor rgb="FF92D050"/>
  </sheetPr>
  <dimension ref="A1:GL90"/>
  <sheetViews>
    <sheetView view="pageBreakPreview" topLeftCell="A71" zoomScale="55" zoomScaleNormal="25" zoomScaleSheetLayoutView="55" workbookViewId="0">
      <selection activeCell="G36" sqref="G36"/>
    </sheetView>
  </sheetViews>
  <sheetFormatPr baseColWidth="10" defaultColWidth="12.85546875" defaultRowHeight="15"/>
  <cols>
    <col min="1" max="1" width="15.42578125" style="100" customWidth="1"/>
    <col min="2" max="2" width="68.28515625" style="123" customWidth="1"/>
    <col min="3" max="3" width="24" style="100" customWidth="1"/>
    <col min="4" max="4" width="24.85546875" style="100" customWidth="1"/>
    <col min="5" max="5" width="26.5703125" style="100" customWidth="1"/>
    <col min="6" max="6" width="29.28515625" style="100" customWidth="1"/>
    <col min="7" max="7" width="39.7109375" style="100" customWidth="1"/>
    <col min="8" max="8" width="37" style="100" hidden="1" customWidth="1"/>
    <col min="9" max="9" width="9.140625" style="100" hidden="1" customWidth="1"/>
    <col min="10" max="10" width="0.42578125" style="100" hidden="1" customWidth="1"/>
    <col min="11" max="11" width="25.5703125" style="100" hidden="1" customWidth="1"/>
    <col min="12" max="12" width="12.85546875" style="100" hidden="1" customWidth="1"/>
    <col min="13" max="14" width="0" style="100" hidden="1" customWidth="1"/>
    <col min="15" max="258" width="12.85546875" style="100"/>
    <col min="259" max="259" width="8" style="100" customWidth="1"/>
    <col min="260" max="260" width="68.28515625" style="100" customWidth="1"/>
    <col min="261" max="261" width="20.42578125" style="100" customWidth="1"/>
    <col min="262" max="262" width="28.140625" style="100" bestFit="1" customWidth="1"/>
    <col min="263" max="263" width="21.85546875" style="100" customWidth="1"/>
    <col min="264" max="264" width="36.42578125" style="100" bestFit="1" customWidth="1"/>
    <col min="265" max="265" width="31.7109375" style="100" customWidth="1"/>
    <col min="266" max="267" width="25.5703125" style="100" customWidth="1"/>
    <col min="268" max="514" width="12.85546875" style="100"/>
    <col min="515" max="515" width="8" style="100" customWidth="1"/>
    <col min="516" max="516" width="68.28515625" style="100" customWidth="1"/>
    <col min="517" max="517" width="20.42578125" style="100" customWidth="1"/>
    <col min="518" max="518" width="28.140625" style="100" bestFit="1" customWidth="1"/>
    <col min="519" max="519" width="21.85546875" style="100" customWidth="1"/>
    <col min="520" max="520" width="36.42578125" style="100" bestFit="1" customWidth="1"/>
    <col min="521" max="521" width="31.7109375" style="100" customWidth="1"/>
    <col min="522" max="523" width="25.5703125" style="100" customWidth="1"/>
    <col min="524" max="770" width="12.85546875" style="100"/>
    <col min="771" max="771" width="8" style="100" customWidth="1"/>
    <col min="772" max="772" width="68.28515625" style="100" customWidth="1"/>
    <col min="773" max="773" width="20.42578125" style="100" customWidth="1"/>
    <col min="774" max="774" width="28.140625" style="100" bestFit="1" customWidth="1"/>
    <col min="775" max="775" width="21.85546875" style="100" customWidth="1"/>
    <col min="776" max="776" width="36.42578125" style="100" bestFit="1" customWidth="1"/>
    <col min="777" max="777" width="31.7109375" style="100" customWidth="1"/>
    <col min="778" max="779" width="25.5703125" style="100" customWidth="1"/>
    <col min="780" max="1026" width="12.85546875" style="100"/>
    <col min="1027" max="1027" width="8" style="100" customWidth="1"/>
    <col min="1028" max="1028" width="68.28515625" style="100" customWidth="1"/>
    <col min="1029" max="1029" width="20.42578125" style="100" customWidth="1"/>
    <col min="1030" max="1030" width="28.140625" style="100" bestFit="1" customWidth="1"/>
    <col min="1031" max="1031" width="21.85546875" style="100" customWidth="1"/>
    <col min="1032" max="1032" width="36.42578125" style="100" bestFit="1" customWidth="1"/>
    <col min="1033" max="1033" width="31.7109375" style="100" customWidth="1"/>
    <col min="1034" max="1035" width="25.5703125" style="100" customWidth="1"/>
    <col min="1036" max="1282" width="12.85546875" style="100"/>
    <col min="1283" max="1283" width="8" style="100" customWidth="1"/>
    <col min="1284" max="1284" width="68.28515625" style="100" customWidth="1"/>
    <col min="1285" max="1285" width="20.42578125" style="100" customWidth="1"/>
    <col min="1286" max="1286" width="28.140625" style="100" bestFit="1" customWidth="1"/>
    <col min="1287" max="1287" width="21.85546875" style="100" customWidth="1"/>
    <col min="1288" max="1288" width="36.42578125" style="100" bestFit="1" customWidth="1"/>
    <col min="1289" max="1289" width="31.7109375" style="100" customWidth="1"/>
    <col min="1290" max="1291" width="25.5703125" style="100" customWidth="1"/>
    <col min="1292" max="1538" width="12.85546875" style="100"/>
    <col min="1539" max="1539" width="8" style="100" customWidth="1"/>
    <col min="1540" max="1540" width="68.28515625" style="100" customWidth="1"/>
    <col min="1541" max="1541" width="20.42578125" style="100" customWidth="1"/>
    <col min="1542" max="1542" width="28.140625" style="100" bestFit="1" customWidth="1"/>
    <col min="1543" max="1543" width="21.85546875" style="100" customWidth="1"/>
    <col min="1544" max="1544" width="36.42578125" style="100" bestFit="1" customWidth="1"/>
    <col min="1545" max="1545" width="31.7109375" style="100" customWidth="1"/>
    <col min="1546" max="1547" width="25.5703125" style="100" customWidth="1"/>
    <col min="1548" max="1794" width="12.85546875" style="100"/>
    <col min="1795" max="1795" width="8" style="100" customWidth="1"/>
    <col min="1796" max="1796" width="68.28515625" style="100" customWidth="1"/>
    <col min="1797" max="1797" width="20.42578125" style="100" customWidth="1"/>
    <col min="1798" max="1798" width="28.140625" style="100" bestFit="1" customWidth="1"/>
    <col min="1799" max="1799" width="21.85546875" style="100" customWidth="1"/>
    <col min="1800" max="1800" width="36.42578125" style="100" bestFit="1" customWidth="1"/>
    <col min="1801" max="1801" width="31.7109375" style="100" customWidth="1"/>
    <col min="1802" max="1803" width="25.5703125" style="100" customWidth="1"/>
    <col min="1804" max="2050" width="12.85546875" style="100"/>
    <col min="2051" max="2051" width="8" style="100" customWidth="1"/>
    <col min="2052" max="2052" width="68.28515625" style="100" customWidth="1"/>
    <col min="2053" max="2053" width="20.42578125" style="100" customWidth="1"/>
    <col min="2054" max="2054" width="28.140625" style="100" bestFit="1" customWidth="1"/>
    <col min="2055" max="2055" width="21.85546875" style="100" customWidth="1"/>
    <col min="2056" max="2056" width="36.42578125" style="100" bestFit="1" customWidth="1"/>
    <col min="2057" max="2057" width="31.7109375" style="100" customWidth="1"/>
    <col min="2058" max="2059" width="25.5703125" style="100" customWidth="1"/>
    <col min="2060" max="2306" width="12.85546875" style="100"/>
    <col min="2307" max="2307" width="8" style="100" customWidth="1"/>
    <col min="2308" max="2308" width="68.28515625" style="100" customWidth="1"/>
    <col min="2309" max="2309" width="20.42578125" style="100" customWidth="1"/>
    <col min="2310" max="2310" width="28.140625" style="100" bestFit="1" customWidth="1"/>
    <col min="2311" max="2311" width="21.85546875" style="100" customWidth="1"/>
    <col min="2312" max="2312" width="36.42578125" style="100" bestFit="1" customWidth="1"/>
    <col min="2313" max="2313" width="31.7109375" style="100" customWidth="1"/>
    <col min="2314" max="2315" width="25.5703125" style="100" customWidth="1"/>
    <col min="2316" max="2562" width="12.85546875" style="100"/>
    <col min="2563" max="2563" width="8" style="100" customWidth="1"/>
    <col min="2564" max="2564" width="68.28515625" style="100" customWidth="1"/>
    <col min="2565" max="2565" width="20.42578125" style="100" customWidth="1"/>
    <col min="2566" max="2566" width="28.140625" style="100" bestFit="1" customWidth="1"/>
    <col min="2567" max="2567" width="21.85546875" style="100" customWidth="1"/>
    <col min="2568" max="2568" width="36.42578125" style="100" bestFit="1" customWidth="1"/>
    <col min="2569" max="2569" width="31.7109375" style="100" customWidth="1"/>
    <col min="2570" max="2571" width="25.5703125" style="100" customWidth="1"/>
    <col min="2572" max="2818" width="12.85546875" style="100"/>
    <col min="2819" max="2819" width="8" style="100" customWidth="1"/>
    <col min="2820" max="2820" width="68.28515625" style="100" customWidth="1"/>
    <col min="2821" max="2821" width="20.42578125" style="100" customWidth="1"/>
    <col min="2822" max="2822" width="28.140625" style="100" bestFit="1" customWidth="1"/>
    <col min="2823" max="2823" width="21.85546875" style="100" customWidth="1"/>
    <col min="2824" max="2824" width="36.42578125" style="100" bestFit="1" customWidth="1"/>
    <col min="2825" max="2825" width="31.7109375" style="100" customWidth="1"/>
    <col min="2826" max="2827" width="25.5703125" style="100" customWidth="1"/>
    <col min="2828" max="3074" width="12.85546875" style="100"/>
    <col min="3075" max="3075" width="8" style="100" customWidth="1"/>
    <col min="3076" max="3076" width="68.28515625" style="100" customWidth="1"/>
    <col min="3077" max="3077" width="20.42578125" style="100" customWidth="1"/>
    <col min="3078" max="3078" width="28.140625" style="100" bestFit="1" customWidth="1"/>
    <col min="3079" max="3079" width="21.85546875" style="100" customWidth="1"/>
    <col min="3080" max="3080" width="36.42578125" style="100" bestFit="1" customWidth="1"/>
    <col min="3081" max="3081" width="31.7109375" style="100" customWidth="1"/>
    <col min="3082" max="3083" width="25.5703125" style="100" customWidth="1"/>
    <col min="3084" max="3330" width="12.85546875" style="100"/>
    <col min="3331" max="3331" width="8" style="100" customWidth="1"/>
    <col min="3332" max="3332" width="68.28515625" style="100" customWidth="1"/>
    <col min="3333" max="3333" width="20.42578125" style="100" customWidth="1"/>
    <col min="3334" max="3334" width="28.140625" style="100" bestFit="1" customWidth="1"/>
    <col min="3335" max="3335" width="21.85546875" style="100" customWidth="1"/>
    <col min="3336" max="3336" width="36.42578125" style="100" bestFit="1" customWidth="1"/>
    <col min="3337" max="3337" width="31.7109375" style="100" customWidth="1"/>
    <col min="3338" max="3339" width="25.5703125" style="100" customWidth="1"/>
    <col min="3340" max="3586" width="12.85546875" style="100"/>
    <col min="3587" max="3587" width="8" style="100" customWidth="1"/>
    <col min="3588" max="3588" width="68.28515625" style="100" customWidth="1"/>
    <col min="3589" max="3589" width="20.42578125" style="100" customWidth="1"/>
    <col min="3590" max="3590" width="28.140625" style="100" bestFit="1" customWidth="1"/>
    <col min="3591" max="3591" width="21.85546875" style="100" customWidth="1"/>
    <col min="3592" max="3592" width="36.42578125" style="100" bestFit="1" customWidth="1"/>
    <col min="3593" max="3593" width="31.7109375" style="100" customWidth="1"/>
    <col min="3594" max="3595" width="25.5703125" style="100" customWidth="1"/>
    <col min="3596" max="3842" width="12.85546875" style="100"/>
    <col min="3843" max="3843" width="8" style="100" customWidth="1"/>
    <col min="3844" max="3844" width="68.28515625" style="100" customWidth="1"/>
    <col min="3845" max="3845" width="20.42578125" style="100" customWidth="1"/>
    <col min="3846" max="3846" width="28.140625" style="100" bestFit="1" customWidth="1"/>
    <col min="3847" max="3847" width="21.85546875" style="100" customWidth="1"/>
    <col min="3848" max="3848" width="36.42578125" style="100" bestFit="1" customWidth="1"/>
    <col min="3849" max="3849" width="31.7109375" style="100" customWidth="1"/>
    <col min="3850" max="3851" width="25.5703125" style="100" customWidth="1"/>
    <col min="3852" max="4098" width="12.85546875" style="100"/>
    <col min="4099" max="4099" width="8" style="100" customWidth="1"/>
    <col min="4100" max="4100" width="68.28515625" style="100" customWidth="1"/>
    <col min="4101" max="4101" width="20.42578125" style="100" customWidth="1"/>
    <col min="4102" max="4102" width="28.140625" style="100" bestFit="1" customWidth="1"/>
    <col min="4103" max="4103" width="21.85546875" style="100" customWidth="1"/>
    <col min="4104" max="4104" width="36.42578125" style="100" bestFit="1" customWidth="1"/>
    <col min="4105" max="4105" width="31.7109375" style="100" customWidth="1"/>
    <col min="4106" max="4107" width="25.5703125" style="100" customWidth="1"/>
    <col min="4108" max="4354" width="12.85546875" style="100"/>
    <col min="4355" max="4355" width="8" style="100" customWidth="1"/>
    <col min="4356" max="4356" width="68.28515625" style="100" customWidth="1"/>
    <col min="4357" max="4357" width="20.42578125" style="100" customWidth="1"/>
    <col min="4358" max="4358" width="28.140625" style="100" bestFit="1" customWidth="1"/>
    <col min="4359" max="4359" width="21.85546875" style="100" customWidth="1"/>
    <col min="4360" max="4360" width="36.42578125" style="100" bestFit="1" customWidth="1"/>
    <col min="4361" max="4361" width="31.7109375" style="100" customWidth="1"/>
    <col min="4362" max="4363" width="25.5703125" style="100" customWidth="1"/>
    <col min="4364" max="4610" width="12.85546875" style="100"/>
    <col min="4611" max="4611" width="8" style="100" customWidth="1"/>
    <col min="4612" max="4612" width="68.28515625" style="100" customWidth="1"/>
    <col min="4613" max="4613" width="20.42578125" style="100" customWidth="1"/>
    <col min="4614" max="4614" width="28.140625" style="100" bestFit="1" customWidth="1"/>
    <col min="4615" max="4615" width="21.85546875" style="100" customWidth="1"/>
    <col min="4616" max="4616" width="36.42578125" style="100" bestFit="1" customWidth="1"/>
    <col min="4617" max="4617" width="31.7109375" style="100" customWidth="1"/>
    <col min="4618" max="4619" width="25.5703125" style="100" customWidth="1"/>
    <col min="4620" max="4866" width="12.85546875" style="100"/>
    <col min="4867" max="4867" width="8" style="100" customWidth="1"/>
    <col min="4868" max="4868" width="68.28515625" style="100" customWidth="1"/>
    <col min="4869" max="4869" width="20.42578125" style="100" customWidth="1"/>
    <col min="4870" max="4870" width="28.140625" style="100" bestFit="1" customWidth="1"/>
    <col min="4871" max="4871" width="21.85546875" style="100" customWidth="1"/>
    <col min="4872" max="4872" width="36.42578125" style="100" bestFit="1" customWidth="1"/>
    <col min="4873" max="4873" width="31.7109375" style="100" customWidth="1"/>
    <col min="4874" max="4875" width="25.5703125" style="100" customWidth="1"/>
    <col min="4876" max="5122" width="12.85546875" style="100"/>
    <col min="5123" max="5123" width="8" style="100" customWidth="1"/>
    <col min="5124" max="5124" width="68.28515625" style="100" customWidth="1"/>
    <col min="5125" max="5125" width="20.42578125" style="100" customWidth="1"/>
    <col min="5126" max="5126" width="28.140625" style="100" bestFit="1" customWidth="1"/>
    <col min="5127" max="5127" width="21.85546875" style="100" customWidth="1"/>
    <col min="5128" max="5128" width="36.42578125" style="100" bestFit="1" customWidth="1"/>
    <col min="5129" max="5129" width="31.7109375" style="100" customWidth="1"/>
    <col min="5130" max="5131" width="25.5703125" style="100" customWidth="1"/>
    <col min="5132" max="5378" width="12.85546875" style="100"/>
    <col min="5379" max="5379" width="8" style="100" customWidth="1"/>
    <col min="5380" max="5380" width="68.28515625" style="100" customWidth="1"/>
    <col min="5381" max="5381" width="20.42578125" style="100" customWidth="1"/>
    <col min="5382" max="5382" width="28.140625" style="100" bestFit="1" customWidth="1"/>
    <col min="5383" max="5383" width="21.85546875" style="100" customWidth="1"/>
    <col min="5384" max="5384" width="36.42578125" style="100" bestFit="1" customWidth="1"/>
    <col min="5385" max="5385" width="31.7109375" style="100" customWidth="1"/>
    <col min="5386" max="5387" width="25.5703125" style="100" customWidth="1"/>
    <col min="5388" max="5634" width="12.85546875" style="100"/>
    <col min="5635" max="5635" width="8" style="100" customWidth="1"/>
    <col min="5636" max="5636" width="68.28515625" style="100" customWidth="1"/>
    <col min="5637" max="5637" width="20.42578125" style="100" customWidth="1"/>
    <col min="5638" max="5638" width="28.140625" style="100" bestFit="1" customWidth="1"/>
    <col min="5639" max="5639" width="21.85546875" style="100" customWidth="1"/>
    <col min="5640" max="5640" width="36.42578125" style="100" bestFit="1" customWidth="1"/>
    <col min="5641" max="5641" width="31.7109375" style="100" customWidth="1"/>
    <col min="5642" max="5643" width="25.5703125" style="100" customWidth="1"/>
    <col min="5644" max="5890" width="12.85546875" style="100"/>
    <col min="5891" max="5891" width="8" style="100" customWidth="1"/>
    <col min="5892" max="5892" width="68.28515625" style="100" customWidth="1"/>
    <col min="5893" max="5893" width="20.42578125" style="100" customWidth="1"/>
    <col min="5894" max="5894" width="28.140625" style="100" bestFit="1" customWidth="1"/>
    <col min="5895" max="5895" width="21.85546875" style="100" customWidth="1"/>
    <col min="5896" max="5896" width="36.42578125" style="100" bestFit="1" customWidth="1"/>
    <col min="5897" max="5897" width="31.7109375" style="100" customWidth="1"/>
    <col min="5898" max="5899" width="25.5703125" style="100" customWidth="1"/>
    <col min="5900" max="6146" width="12.85546875" style="100"/>
    <col min="6147" max="6147" width="8" style="100" customWidth="1"/>
    <col min="6148" max="6148" width="68.28515625" style="100" customWidth="1"/>
    <col min="6149" max="6149" width="20.42578125" style="100" customWidth="1"/>
    <col min="6150" max="6150" width="28.140625" style="100" bestFit="1" customWidth="1"/>
    <col min="6151" max="6151" width="21.85546875" style="100" customWidth="1"/>
    <col min="6152" max="6152" width="36.42578125" style="100" bestFit="1" customWidth="1"/>
    <col min="6153" max="6153" width="31.7109375" style="100" customWidth="1"/>
    <col min="6154" max="6155" width="25.5703125" style="100" customWidth="1"/>
    <col min="6156" max="6402" width="12.85546875" style="100"/>
    <col min="6403" max="6403" width="8" style="100" customWidth="1"/>
    <col min="6404" max="6404" width="68.28515625" style="100" customWidth="1"/>
    <col min="6405" max="6405" width="20.42578125" style="100" customWidth="1"/>
    <col min="6406" max="6406" width="28.140625" style="100" bestFit="1" customWidth="1"/>
    <col min="6407" max="6407" width="21.85546875" style="100" customWidth="1"/>
    <col min="6408" max="6408" width="36.42578125" style="100" bestFit="1" customWidth="1"/>
    <col min="6409" max="6409" width="31.7109375" style="100" customWidth="1"/>
    <col min="6410" max="6411" width="25.5703125" style="100" customWidth="1"/>
    <col min="6412" max="6658" width="12.85546875" style="100"/>
    <col min="6659" max="6659" width="8" style="100" customWidth="1"/>
    <col min="6660" max="6660" width="68.28515625" style="100" customWidth="1"/>
    <col min="6661" max="6661" width="20.42578125" style="100" customWidth="1"/>
    <col min="6662" max="6662" width="28.140625" style="100" bestFit="1" customWidth="1"/>
    <col min="6663" max="6663" width="21.85546875" style="100" customWidth="1"/>
    <col min="6664" max="6664" width="36.42578125" style="100" bestFit="1" customWidth="1"/>
    <col min="6665" max="6665" width="31.7109375" style="100" customWidth="1"/>
    <col min="6666" max="6667" width="25.5703125" style="100" customWidth="1"/>
    <col min="6668" max="6914" width="12.85546875" style="100"/>
    <col min="6915" max="6915" width="8" style="100" customWidth="1"/>
    <col min="6916" max="6916" width="68.28515625" style="100" customWidth="1"/>
    <col min="6917" max="6917" width="20.42578125" style="100" customWidth="1"/>
    <col min="6918" max="6918" width="28.140625" style="100" bestFit="1" customWidth="1"/>
    <col min="6919" max="6919" width="21.85546875" style="100" customWidth="1"/>
    <col min="6920" max="6920" width="36.42578125" style="100" bestFit="1" customWidth="1"/>
    <col min="6921" max="6921" width="31.7109375" style="100" customWidth="1"/>
    <col min="6922" max="6923" width="25.5703125" style="100" customWidth="1"/>
    <col min="6924" max="7170" width="12.85546875" style="100"/>
    <col min="7171" max="7171" width="8" style="100" customWidth="1"/>
    <col min="7172" max="7172" width="68.28515625" style="100" customWidth="1"/>
    <col min="7173" max="7173" width="20.42578125" style="100" customWidth="1"/>
    <col min="7174" max="7174" width="28.140625" style="100" bestFit="1" customWidth="1"/>
    <col min="7175" max="7175" width="21.85546875" style="100" customWidth="1"/>
    <col min="7176" max="7176" width="36.42578125" style="100" bestFit="1" customWidth="1"/>
    <col min="7177" max="7177" width="31.7109375" style="100" customWidth="1"/>
    <col min="7178" max="7179" width="25.5703125" style="100" customWidth="1"/>
    <col min="7180" max="7426" width="12.85546875" style="100"/>
    <col min="7427" max="7427" width="8" style="100" customWidth="1"/>
    <col min="7428" max="7428" width="68.28515625" style="100" customWidth="1"/>
    <col min="7429" max="7429" width="20.42578125" style="100" customWidth="1"/>
    <col min="7430" max="7430" width="28.140625" style="100" bestFit="1" customWidth="1"/>
    <col min="7431" max="7431" width="21.85546875" style="100" customWidth="1"/>
    <col min="7432" max="7432" width="36.42578125" style="100" bestFit="1" customWidth="1"/>
    <col min="7433" max="7433" width="31.7109375" style="100" customWidth="1"/>
    <col min="7434" max="7435" width="25.5703125" style="100" customWidth="1"/>
    <col min="7436" max="7682" width="12.85546875" style="100"/>
    <col min="7683" max="7683" width="8" style="100" customWidth="1"/>
    <col min="7684" max="7684" width="68.28515625" style="100" customWidth="1"/>
    <col min="7685" max="7685" width="20.42578125" style="100" customWidth="1"/>
    <col min="7686" max="7686" width="28.140625" style="100" bestFit="1" customWidth="1"/>
    <col min="7687" max="7687" width="21.85546875" style="100" customWidth="1"/>
    <col min="7688" max="7688" width="36.42578125" style="100" bestFit="1" customWidth="1"/>
    <col min="7689" max="7689" width="31.7109375" style="100" customWidth="1"/>
    <col min="7690" max="7691" width="25.5703125" style="100" customWidth="1"/>
    <col min="7692" max="7938" width="12.85546875" style="100"/>
    <col min="7939" max="7939" width="8" style="100" customWidth="1"/>
    <col min="7940" max="7940" width="68.28515625" style="100" customWidth="1"/>
    <col min="7941" max="7941" width="20.42578125" style="100" customWidth="1"/>
    <col min="7942" max="7942" width="28.140625" style="100" bestFit="1" customWidth="1"/>
    <col min="7943" max="7943" width="21.85546875" style="100" customWidth="1"/>
    <col min="7944" max="7944" width="36.42578125" style="100" bestFit="1" customWidth="1"/>
    <col min="7945" max="7945" width="31.7109375" style="100" customWidth="1"/>
    <col min="7946" max="7947" width="25.5703125" style="100" customWidth="1"/>
    <col min="7948" max="8194" width="12.85546875" style="100"/>
    <col min="8195" max="8195" width="8" style="100" customWidth="1"/>
    <col min="8196" max="8196" width="68.28515625" style="100" customWidth="1"/>
    <col min="8197" max="8197" width="20.42578125" style="100" customWidth="1"/>
    <col min="8198" max="8198" width="28.140625" style="100" bestFit="1" customWidth="1"/>
    <col min="8199" max="8199" width="21.85546875" style="100" customWidth="1"/>
    <col min="8200" max="8200" width="36.42578125" style="100" bestFit="1" customWidth="1"/>
    <col min="8201" max="8201" width="31.7109375" style="100" customWidth="1"/>
    <col min="8202" max="8203" width="25.5703125" style="100" customWidth="1"/>
    <col min="8204" max="8450" width="12.85546875" style="100"/>
    <col min="8451" max="8451" width="8" style="100" customWidth="1"/>
    <col min="8452" max="8452" width="68.28515625" style="100" customWidth="1"/>
    <col min="8453" max="8453" width="20.42578125" style="100" customWidth="1"/>
    <col min="8454" max="8454" width="28.140625" style="100" bestFit="1" customWidth="1"/>
    <col min="8455" max="8455" width="21.85546875" style="100" customWidth="1"/>
    <col min="8456" max="8456" width="36.42578125" style="100" bestFit="1" customWidth="1"/>
    <col min="8457" max="8457" width="31.7109375" style="100" customWidth="1"/>
    <col min="8458" max="8459" width="25.5703125" style="100" customWidth="1"/>
    <col min="8460" max="8706" width="12.85546875" style="100"/>
    <col min="8707" max="8707" width="8" style="100" customWidth="1"/>
    <col min="8708" max="8708" width="68.28515625" style="100" customWidth="1"/>
    <col min="8709" max="8709" width="20.42578125" style="100" customWidth="1"/>
    <col min="8710" max="8710" width="28.140625" style="100" bestFit="1" customWidth="1"/>
    <col min="8711" max="8711" width="21.85546875" style="100" customWidth="1"/>
    <col min="8712" max="8712" width="36.42578125" style="100" bestFit="1" customWidth="1"/>
    <col min="8713" max="8713" width="31.7109375" style="100" customWidth="1"/>
    <col min="8714" max="8715" width="25.5703125" style="100" customWidth="1"/>
    <col min="8716" max="8962" width="12.85546875" style="100"/>
    <col min="8963" max="8963" width="8" style="100" customWidth="1"/>
    <col min="8964" max="8964" width="68.28515625" style="100" customWidth="1"/>
    <col min="8965" max="8965" width="20.42578125" style="100" customWidth="1"/>
    <col min="8966" max="8966" width="28.140625" style="100" bestFit="1" customWidth="1"/>
    <col min="8967" max="8967" width="21.85546875" style="100" customWidth="1"/>
    <col min="8968" max="8968" width="36.42578125" style="100" bestFit="1" customWidth="1"/>
    <col min="8969" max="8969" width="31.7109375" style="100" customWidth="1"/>
    <col min="8970" max="8971" width="25.5703125" style="100" customWidth="1"/>
    <col min="8972" max="9218" width="12.85546875" style="100"/>
    <col min="9219" max="9219" width="8" style="100" customWidth="1"/>
    <col min="9220" max="9220" width="68.28515625" style="100" customWidth="1"/>
    <col min="9221" max="9221" width="20.42578125" style="100" customWidth="1"/>
    <col min="9222" max="9222" width="28.140625" style="100" bestFit="1" customWidth="1"/>
    <col min="9223" max="9223" width="21.85546875" style="100" customWidth="1"/>
    <col min="9224" max="9224" width="36.42578125" style="100" bestFit="1" customWidth="1"/>
    <col min="9225" max="9225" width="31.7109375" style="100" customWidth="1"/>
    <col min="9226" max="9227" width="25.5703125" style="100" customWidth="1"/>
    <col min="9228" max="9474" width="12.85546875" style="100"/>
    <col min="9475" max="9475" width="8" style="100" customWidth="1"/>
    <col min="9476" max="9476" width="68.28515625" style="100" customWidth="1"/>
    <col min="9477" max="9477" width="20.42578125" style="100" customWidth="1"/>
    <col min="9478" max="9478" width="28.140625" style="100" bestFit="1" customWidth="1"/>
    <col min="9479" max="9479" width="21.85546875" style="100" customWidth="1"/>
    <col min="9480" max="9480" width="36.42578125" style="100" bestFit="1" customWidth="1"/>
    <col min="9481" max="9481" width="31.7109375" style="100" customWidth="1"/>
    <col min="9482" max="9483" width="25.5703125" style="100" customWidth="1"/>
    <col min="9484" max="9730" width="12.85546875" style="100"/>
    <col min="9731" max="9731" width="8" style="100" customWidth="1"/>
    <col min="9732" max="9732" width="68.28515625" style="100" customWidth="1"/>
    <col min="9733" max="9733" width="20.42578125" style="100" customWidth="1"/>
    <col min="9734" max="9734" width="28.140625" style="100" bestFit="1" customWidth="1"/>
    <col min="9735" max="9735" width="21.85546875" style="100" customWidth="1"/>
    <col min="9736" max="9736" width="36.42578125" style="100" bestFit="1" customWidth="1"/>
    <col min="9737" max="9737" width="31.7109375" style="100" customWidth="1"/>
    <col min="9738" max="9739" width="25.5703125" style="100" customWidth="1"/>
    <col min="9740" max="9986" width="12.85546875" style="100"/>
    <col min="9987" max="9987" width="8" style="100" customWidth="1"/>
    <col min="9988" max="9988" width="68.28515625" style="100" customWidth="1"/>
    <col min="9989" max="9989" width="20.42578125" style="100" customWidth="1"/>
    <col min="9990" max="9990" width="28.140625" style="100" bestFit="1" customWidth="1"/>
    <col min="9991" max="9991" width="21.85546875" style="100" customWidth="1"/>
    <col min="9992" max="9992" width="36.42578125" style="100" bestFit="1" customWidth="1"/>
    <col min="9993" max="9993" width="31.7109375" style="100" customWidth="1"/>
    <col min="9994" max="9995" width="25.5703125" style="100" customWidth="1"/>
    <col min="9996" max="10242" width="12.85546875" style="100"/>
    <col min="10243" max="10243" width="8" style="100" customWidth="1"/>
    <col min="10244" max="10244" width="68.28515625" style="100" customWidth="1"/>
    <col min="10245" max="10245" width="20.42578125" style="100" customWidth="1"/>
    <col min="10246" max="10246" width="28.140625" style="100" bestFit="1" customWidth="1"/>
    <col min="10247" max="10247" width="21.85546875" style="100" customWidth="1"/>
    <col min="10248" max="10248" width="36.42578125" style="100" bestFit="1" customWidth="1"/>
    <col min="10249" max="10249" width="31.7109375" style="100" customWidth="1"/>
    <col min="10250" max="10251" width="25.5703125" style="100" customWidth="1"/>
    <col min="10252" max="10498" width="12.85546875" style="100"/>
    <col min="10499" max="10499" width="8" style="100" customWidth="1"/>
    <col min="10500" max="10500" width="68.28515625" style="100" customWidth="1"/>
    <col min="10501" max="10501" width="20.42578125" style="100" customWidth="1"/>
    <col min="10502" max="10502" width="28.140625" style="100" bestFit="1" customWidth="1"/>
    <col min="10503" max="10503" width="21.85546875" style="100" customWidth="1"/>
    <col min="10504" max="10504" width="36.42578125" style="100" bestFit="1" customWidth="1"/>
    <col min="10505" max="10505" width="31.7109375" style="100" customWidth="1"/>
    <col min="10506" max="10507" width="25.5703125" style="100" customWidth="1"/>
    <col min="10508" max="10754" width="12.85546875" style="100"/>
    <col min="10755" max="10755" width="8" style="100" customWidth="1"/>
    <col min="10756" max="10756" width="68.28515625" style="100" customWidth="1"/>
    <col min="10757" max="10757" width="20.42578125" style="100" customWidth="1"/>
    <col min="10758" max="10758" width="28.140625" style="100" bestFit="1" customWidth="1"/>
    <col min="10759" max="10759" width="21.85546875" style="100" customWidth="1"/>
    <col min="10760" max="10760" width="36.42578125" style="100" bestFit="1" customWidth="1"/>
    <col min="10761" max="10761" width="31.7109375" style="100" customWidth="1"/>
    <col min="10762" max="10763" width="25.5703125" style="100" customWidth="1"/>
    <col min="10764" max="11010" width="12.85546875" style="100"/>
    <col min="11011" max="11011" width="8" style="100" customWidth="1"/>
    <col min="11012" max="11012" width="68.28515625" style="100" customWidth="1"/>
    <col min="11013" max="11013" width="20.42578125" style="100" customWidth="1"/>
    <col min="11014" max="11014" width="28.140625" style="100" bestFit="1" customWidth="1"/>
    <col min="11015" max="11015" width="21.85546875" style="100" customWidth="1"/>
    <col min="11016" max="11016" width="36.42578125" style="100" bestFit="1" customWidth="1"/>
    <col min="11017" max="11017" width="31.7109375" style="100" customWidth="1"/>
    <col min="11018" max="11019" width="25.5703125" style="100" customWidth="1"/>
    <col min="11020" max="11266" width="12.85546875" style="100"/>
    <col min="11267" max="11267" width="8" style="100" customWidth="1"/>
    <col min="11268" max="11268" width="68.28515625" style="100" customWidth="1"/>
    <col min="11269" max="11269" width="20.42578125" style="100" customWidth="1"/>
    <col min="11270" max="11270" width="28.140625" style="100" bestFit="1" customWidth="1"/>
    <col min="11271" max="11271" width="21.85546875" style="100" customWidth="1"/>
    <col min="11272" max="11272" width="36.42578125" style="100" bestFit="1" customWidth="1"/>
    <col min="11273" max="11273" width="31.7109375" style="100" customWidth="1"/>
    <col min="11274" max="11275" width="25.5703125" style="100" customWidth="1"/>
    <col min="11276" max="11522" width="12.85546875" style="100"/>
    <col min="11523" max="11523" width="8" style="100" customWidth="1"/>
    <col min="11524" max="11524" width="68.28515625" style="100" customWidth="1"/>
    <col min="11525" max="11525" width="20.42578125" style="100" customWidth="1"/>
    <col min="11526" max="11526" width="28.140625" style="100" bestFit="1" customWidth="1"/>
    <col min="11527" max="11527" width="21.85546875" style="100" customWidth="1"/>
    <col min="11528" max="11528" width="36.42578125" style="100" bestFit="1" customWidth="1"/>
    <col min="11529" max="11529" width="31.7109375" style="100" customWidth="1"/>
    <col min="11530" max="11531" width="25.5703125" style="100" customWidth="1"/>
    <col min="11532" max="11778" width="12.85546875" style="100"/>
    <col min="11779" max="11779" width="8" style="100" customWidth="1"/>
    <col min="11780" max="11780" width="68.28515625" style="100" customWidth="1"/>
    <col min="11781" max="11781" width="20.42578125" style="100" customWidth="1"/>
    <col min="11782" max="11782" width="28.140625" style="100" bestFit="1" customWidth="1"/>
    <col min="11783" max="11783" width="21.85546875" style="100" customWidth="1"/>
    <col min="11784" max="11784" width="36.42578125" style="100" bestFit="1" customWidth="1"/>
    <col min="11785" max="11785" width="31.7109375" style="100" customWidth="1"/>
    <col min="11786" max="11787" width="25.5703125" style="100" customWidth="1"/>
    <col min="11788" max="12034" width="12.85546875" style="100"/>
    <col min="12035" max="12035" width="8" style="100" customWidth="1"/>
    <col min="12036" max="12036" width="68.28515625" style="100" customWidth="1"/>
    <col min="12037" max="12037" width="20.42578125" style="100" customWidth="1"/>
    <col min="12038" max="12038" width="28.140625" style="100" bestFit="1" customWidth="1"/>
    <col min="12039" max="12039" width="21.85546875" style="100" customWidth="1"/>
    <col min="12040" max="12040" width="36.42578125" style="100" bestFit="1" customWidth="1"/>
    <col min="12041" max="12041" width="31.7109375" style="100" customWidth="1"/>
    <col min="12042" max="12043" width="25.5703125" style="100" customWidth="1"/>
    <col min="12044" max="12290" width="12.85546875" style="100"/>
    <col min="12291" max="12291" width="8" style="100" customWidth="1"/>
    <col min="12292" max="12292" width="68.28515625" style="100" customWidth="1"/>
    <col min="12293" max="12293" width="20.42578125" style="100" customWidth="1"/>
    <col min="12294" max="12294" width="28.140625" style="100" bestFit="1" customWidth="1"/>
    <col min="12295" max="12295" width="21.85546875" style="100" customWidth="1"/>
    <col min="12296" max="12296" width="36.42578125" style="100" bestFit="1" customWidth="1"/>
    <col min="12297" max="12297" width="31.7109375" style="100" customWidth="1"/>
    <col min="12298" max="12299" width="25.5703125" style="100" customWidth="1"/>
    <col min="12300" max="12546" width="12.85546875" style="100"/>
    <col min="12547" max="12547" width="8" style="100" customWidth="1"/>
    <col min="12548" max="12548" width="68.28515625" style="100" customWidth="1"/>
    <col min="12549" max="12549" width="20.42578125" style="100" customWidth="1"/>
    <col min="12550" max="12550" width="28.140625" style="100" bestFit="1" customWidth="1"/>
    <col min="12551" max="12551" width="21.85546875" style="100" customWidth="1"/>
    <col min="12552" max="12552" width="36.42578125" style="100" bestFit="1" customWidth="1"/>
    <col min="12553" max="12553" width="31.7109375" style="100" customWidth="1"/>
    <col min="12554" max="12555" width="25.5703125" style="100" customWidth="1"/>
    <col min="12556" max="12802" width="12.85546875" style="100"/>
    <col min="12803" max="12803" width="8" style="100" customWidth="1"/>
    <col min="12804" max="12804" width="68.28515625" style="100" customWidth="1"/>
    <col min="12805" max="12805" width="20.42578125" style="100" customWidth="1"/>
    <col min="12806" max="12806" width="28.140625" style="100" bestFit="1" customWidth="1"/>
    <col min="12807" max="12807" width="21.85546875" style="100" customWidth="1"/>
    <col min="12808" max="12808" width="36.42578125" style="100" bestFit="1" customWidth="1"/>
    <col min="12809" max="12809" width="31.7109375" style="100" customWidth="1"/>
    <col min="12810" max="12811" width="25.5703125" style="100" customWidth="1"/>
    <col min="12812" max="13058" width="12.85546875" style="100"/>
    <col min="13059" max="13059" width="8" style="100" customWidth="1"/>
    <col min="13060" max="13060" width="68.28515625" style="100" customWidth="1"/>
    <col min="13061" max="13061" width="20.42578125" style="100" customWidth="1"/>
    <col min="13062" max="13062" width="28.140625" style="100" bestFit="1" customWidth="1"/>
    <col min="13063" max="13063" width="21.85546875" style="100" customWidth="1"/>
    <col min="13064" max="13064" width="36.42578125" style="100" bestFit="1" customWidth="1"/>
    <col min="13065" max="13065" width="31.7109375" style="100" customWidth="1"/>
    <col min="13066" max="13067" width="25.5703125" style="100" customWidth="1"/>
    <col min="13068" max="13314" width="12.85546875" style="100"/>
    <col min="13315" max="13315" width="8" style="100" customWidth="1"/>
    <col min="13316" max="13316" width="68.28515625" style="100" customWidth="1"/>
    <col min="13317" max="13317" width="20.42578125" style="100" customWidth="1"/>
    <col min="13318" max="13318" width="28.140625" style="100" bestFit="1" customWidth="1"/>
    <col min="13319" max="13319" width="21.85546875" style="100" customWidth="1"/>
    <col min="13320" max="13320" width="36.42578125" style="100" bestFit="1" customWidth="1"/>
    <col min="13321" max="13321" width="31.7109375" style="100" customWidth="1"/>
    <col min="13322" max="13323" width="25.5703125" style="100" customWidth="1"/>
    <col min="13324" max="13570" width="12.85546875" style="100"/>
    <col min="13571" max="13571" width="8" style="100" customWidth="1"/>
    <col min="13572" max="13572" width="68.28515625" style="100" customWidth="1"/>
    <col min="13573" max="13573" width="20.42578125" style="100" customWidth="1"/>
    <col min="13574" max="13574" width="28.140625" style="100" bestFit="1" customWidth="1"/>
    <col min="13575" max="13575" width="21.85546875" style="100" customWidth="1"/>
    <col min="13576" max="13576" width="36.42578125" style="100" bestFit="1" customWidth="1"/>
    <col min="13577" max="13577" width="31.7109375" style="100" customWidth="1"/>
    <col min="13578" max="13579" width="25.5703125" style="100" customWidth="1"/>
    <col min="13580" max="13826" width="12.85546875" style="100"/>
    <col min="13827" max="13827" width="8" style="100" customWidth="1"/>
    <col min="13828" max="13828" width="68.28515625" style="100" customWidth="1"/>
    <col min="13829" max="13829" width="20.42578125" style="100" customWidth="1"/>
    <col min="13830" max="13830" width="28.140625" style="100" bestFit="1" customWidth="1"/>
    <col min="13831" max="13831" width="21.85546875" style="100" customWidth="1"/>
    <col min="13832" max="13832" width="36.42578125" style="100" bestFit="1" customWidth="1"/>
    <col min="13833" max="13833" width="31.7109375" style="100" customWidth="1"/>
    <col min="13834" max="13835" width="25.5703125" style="100" customWidth="1"/>
    <col min="13836" max="14082" width="12.85546875" style="100"/>
    <col min="14083" max="14083" width="8" style="100" customWidth="1"/>
    <col min="14084" max="14084" width="68.28515625" style="100" customWidth="1"/>
    <col min="14085" max="14085" width="20.42578125" style="100" customWidth="1"/>
    <col min="14086" max="14086" width="28.140625" style="100" bestFit="1" customWidth="1"/>
    <col min="14087" max="14087" width="21.85546875" style="100" customWidth="1"/>
    <col min="14088" max="14088" width="36.42578125" style="100" bestFit="1" customWidth="1"/>
    <col min="14089" max="14089" width="31.7109375" style="100" customWidth="1"/>
    <col min="14090" max="14091" width="25.5703125" style="100" customWidth="1"/>
    <col min="14092" max="14338" width="12.85546875" style="100"/>
    <col min="14339" max="14339" width="8" style="100" customWidth="1"/>
    <col min="14340" max="14340" width="68.28515625" style="100" customWidth="1"/>
    <col min="14341" max="14341" width="20.42578125" style="100" customWidth="1"/>
    <col min="14342" max="14342" width="28.140625" style="100" bestFit="1" customWidth="1"/>
    <col min="14343" max="14343" width="21.85546875" style="100" customWidth="1"/>
    <col min="14344" max="14344" width="36.42578125" style="100" bestFit="1" customWidth="1"/>
    <col min="14345" max="14345" width="31.7109375" style="100" customWidth="1"/>
    <col min="14346" max="14347" width="25.5703125" style="100" customWidth="1"/>
    <col min="14348" max="14594" width="12.85546875" style="100"/>
    <col min="14595" max="14595" width="8" style="100" customWidth="1"/>
    <col min="14596" max="14596" width="68.28515625" style="100" customWidth="1"/>
    <col min="14597" max="14597" width="20.42578125" style="100" customWidth="1"/>
    <col min="14598" max="14598" width="28.140625" style="100" bestFit="1" customWidth="1"/>
    <col min="14599" max="14599" width="21.85546875" style="100" customWidth="1"/>
    <col min="14600" max="14600" width="36.42578125" style="100" bestFit="1" customWidth="1"/>
    <col min="14601" max="14601" width="31.7109375" style="100" customWidth="1"/>
    <col min="14602" max="14603" width="25.5703125" style="100" customWidth="1"/>
    <col min="14604" max="14850" width="12.85546875" style="100"/>
    <col min="14851" max="14851" width="8" style="100" customWidth="1"/>
    <col min="14852" max="14852" width="68.28515625" style="100" customWidth="1"/>
    <col min="14853" max="14853" width="20.42578125" style="100" customWidth="1"/>
    <col min="14854" max="14854" width="28.140625" style="100" bestFit="1" customWidth="1"/>
    <col min="14855" max="14855" width="21.85546875" style="100" customWidth="1"/>
    <col min="14856" max="14856" width="36.42578125" style="100" bestFit="1" customWidth="1"/>
    <col min="14857" max="14857" width="31.7109375" style="100" customWidth="1"/>
    <col min="14858" max="14859" width="25.5703125" style="100" customWidth="1"/>
    <col min="14860" max="15106" width="12.85546875" style="100"/>
    <col min="15107" max="15107" width="8" style="100" customWidth="1"/>
    <col min="15108" max="15108" width="68.28515625" style="100" customWidth="1"/>
    <col min="15109" max="15109" width="20.42578125" style="100" customWidth="1"/>
    <col min="15110" max="15110" width="28.140625" style="100" bestFit="1" customWidth="1"/>
    <col min="15111" max="15111" width="21.85546875" style="100" customWidth="1"/>
    <col min="15112" max="15112" width="36.42578125" style="100" bestFit="1" customWidth="1"/>
    <col min="15113" max="15113" width="31.7109375" style="100" customWidth="1"/>
    <col min="15114" max="15115" width="25.5703125" style="100" customWidth="1"/>
    <col min="15116" max="15362" width="12.85546875" style="100"/>
    <col min="15363" max="15363" width="8" style="100" customWidth="1"/>
    <col min="15364" max="15364" width="68.28515625" style="100" customWidth="1"/>
    <col min="15365" max="15365" width="20.42578125" style="100" customWidth="1"/>
    <col min="15366" max="15366" width="28.140625" style="100" bestFit="1" customWidth="1"/>
    <col min="15367" max="15367" width="21.85546875" style="100" customWidth="1"/>
    <col min="15368" max="15368" width="36.42578125" style="100" bestFit="1" customWidth="1"/>
    <col min="15369" max="15369" width="31.7109375" style="100" customWidth="1"/>
    <col min="15370" max="15371" width="25.5703125" style="100" customWidth="1"/>
    <col min="15372" max="15618" width="12.85546875" style="100"/>
    <col min="15619" max="15619" width="8" style="100" customWidth="1"/>
    <col min="15620" max="15620" width="68.28515625" style="100" customWidth="1"/>
    <col min="15621" max="15621" width="20.42578125" style="100" customWidth="1"/>
    <col min="15622" max="15622" width="28.140625" style="100" bestFit="1" customWidth="1"/>
    <col min="15623" max="15623" width="21.85546875" style="100" customWidth="1"/>
    <col min="15624" max="15624" width="36.42578125" style="100" bestFit="1" customWidth="1"/>
    <col min="15625" max="15625" width="31.7109375" style="100" customWidth="1"/>
    <col min="15626" max="15627" width="25.5703125" style="100" customWidth="1"/>
    <col min="15628" max="15874" width="12.85546875" style="100"/>
    <col min="15875" max="15875" width="8" style="100" customWidth="1"/>
    <col min="15876" max="15876" width="68.28515625" style="100" customWidth="1"/>
    <col min="15877" max="15877" width="20.42578125" style="100" customWidth="1"/>
    <col min="15878" max="15878" width="28.140625" style="100" bestFit="1" customWidth="1"/>
    <col min="15879" max="15879" width="21.85546875" style="100" customWidth="1"/>
    <col min="15880" max="15880" width="36.42578125" style="100" bestFit="1" customWidth="1"/>
    <col min="15881" max="15881" width="31.7109375" style="100" customWidth="1"/>
    <col min="15882" max="15883" width="25.5703125" style="100" customWidth="1"/>
    <col min="15884" max="16130" width="12.85546875" style="100"/>
    <col min="16131" max="16131" width="8" style="100" customWidth="1"/>
    <col min="16132" max="16132" width="68.28515625" style="100" customWidth="1"/>
    <col min="16133" max="16133" width="20.42578125" style="100" customWidth="1"/>
    <col min="16134" max="16134" width="28.140625" style="100" bestFit="1" customWidth="1"/>
    <col min="16135" max="16135" width="21.85546875" style="100" customWidth="1"/>
    <col min="16136" max="16136" width="36.42578125" style="100" bestFit="1" customWidth="1"/>
    <col min="16137" max="16137" width="31.7109375" style="100" customWidth="1"/>
    <col min="16138" max="16139" width="25.5703125" style="100" customWidth="1"/>
    <col min="16140" max="16384" width="12.85546875" style="100"/>
  </cols>
  <sheetData>
    <row r="1" spans="1:137">
      <c r="A1" s="702" t="s">
        <v>388</v>
      </c>
      <c r="B1" s="703"/>
      <c r="C1" s="703"/>
      <c r="D1" s="704"/>
    </row>
    <row r="2" spans="1:137">
      <c r="A2" s="425" t="s">
        <v>37</v>
      </c>
      <c r="B2" s="426" t="s">
        <v>369</v>
      </c>
      <c r="C2" s="427" t="s">
        <v>370</v>
      </c>
      <c r="D2" s="428">
        <v>1</v>
      </c>
    </row>
    <row r="3" spans="1:137">
      <c r="A3" s="685"/>
      <c r="B3" s="686"/>
      <c r="C3" s="686"/>
      <c r="D3" s="686"/>
      <c r="E3" s="686"/>
      <c r="F3" s="687"/>
      <c r="G3" s="539"/>
      <c r="H3" s="53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U3" s="109"/>
      <c r="DV3" s="109"/>
      <c r="DW3" s="109"/>
      <c r="DX3" s="109"/>
      <c r="DY3" s="109"/>
      <c r="DZ3" s="109"/>
      <c r="EA3" s="109"/>
      <c r="EB3" s="109"/>
      <c r="EC3" s="109"/>
      <c r="ED3" s="109"/>
      <c r="EE3" s="109"/>
      <c r="EF3" s="109"/>
      <c r="EG3" s="109"/>
    </row>
    <row r="4" spans="1:137" ht="12.75" customHeight="1" thickBot="1">
      <c r="A4" s="101"/>
      <c r="B4" s="102"/>
      <c r="C4" s="102"/>
      <c r="D4" s="102"/>
      <c r="E4" s="102"/>
      <c r="F4" s="103"/>
      <c r="G4" s="539"/>
      <c r="H4" s="53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  <c r="BM4" s="109"/>
      <c r="BN4" s="109"/>
      <c r="BO4" s="109"/>
      <c r="BP4" s="109"/>
      <c r="BQ4" s="109"/>
      <c r="BR4" s="109"/>
      <c r="BS4" s="109"/>
      <c r="BT4" s="109"/>
      <c r="BU4" s="109"/>
      <c r="BV4" s="109"/>
      <c r="BW4" s="109"/>
      <c r="BX4" s="109"/>
      <c r="BY4" s="109"/>
      <c r="BZ4" s="109"/>
      <c r="CA4" s="109"/>
      <c r="CB4" s="109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109"/>
      <c r="DA4" s="109"/>
      <c r="DB4" s="109"/>
      <c r="DC4" s="109"/>
      <c r="DD4" s="109"/>
      <c r="DE4" s="109"/>
      <c r="DF4" s="109"/>
      <c r="DG4" s="109"/>
      <c r="DH4" s="109"/>
      <c r="DI4" s="109"/>
      <c r="DJ4" s="109"/>
      <c r="DK4" s="109"/>
      <c r="DL4" s="109"/>
      <c r="DM4" s="109"/>
      <c r="DN4" s="109"/>
      <c r="DO4" s="109"/>
      <c r="DP4" s="109"/>
      <c r="DQ4" s="109"/>
      <c r="DR4" s="109"/>
      <c r="DS4" s="109"/>
      <c r="DT4" s="109"/>
      <c r="DU4" s="109"/>
      <c r="DV4" s="109"/>
      <c r="DW4" s="109"/>
      <c r="DX4" s="109"/>
      <c r="DY4" s="109"/>
      <c r="DZ4" s="109"/>
      <c r="EA4" s="109"/>
      <c r="EB4" s="109"/>
      <c r="EC4" s="109"/>
      <c r="ED4" s="109"/>
      <c r="EE4" s="109"/>
      <c r="EF4" s="109"/>
      <c r="EG4" s="109"/>
    </row>
    <row r="5" spans="1:137" ht="27" thickBot="1">
      <c r="A5" s="688" t="s">
        <v>366</v>
      </c>
      <c r="B5" s="689"/>
      <c r="C5" s="689"/>
      <c r="D5" s="689"/>
      <c r="E5" s="689"/>
      <c r="F5" s="690"/>
      <c r="G5" s="540"/>
      <c r="H5" s="540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109"/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09"/>
      <c r="CD5" s="109"/>
      <c r="CE5" s="109"/>
      <c r="CF5" s="109"/>
      <c r="CG5" s="109"/>
      <c r="CH5" s="109"/>
      <c r="CI5" s="109"/>
      <c r="CJ5" s="109"/>
      <c r="CK5" s="109"/>
      <c r="CL5" s="109"/>
      <c r="CM5" s="109"/>
      <c r="CN5" s="109"/>
      <c r="CO5" s="109"/>
      <c r="CP5" s="109"/>
      <c r="CQ5" s="109"/>
      <c r="CR5" s="109"/>
      <c r="CS5" s="109"/>
      <c r="CT5" s="109"/>
      <c r="CU5" s="109"/>
      <c r="CV5" s="109"/>
      <c r="CW5" s="109"/>
      <c r="CX5" s="109"/>
      <c r="CY5" s="109"/>
      <c r="CZ5" s="109"/>
      <c r="DA5" s="109"/>
      <c r="DB5" s="109"/>
      <c r="DC5" s="109"/>
      <c r="DD5" s="109"/>
      <c r="DE5" s="109"/>
      <c r="DF5" s="109"/>
      <c r="DG5" s="109"/>
      <c r="DH5" s="109"/>
      <c r="DI5" s="109"/>
      <c r="DJ5" s="109"/>
      <c r="DK5" s="109"/>
      <c r="DL5" s="109"/>
      <c r="DM5" s="109"/>
      <c r="DN5" s="109"/>
      <c r="DO5" s="109"/>
      <c r="DP5" s="109"/>
      <c r="DQ5" s="109"/>
      <c r="DR5" s="109"/>
      <c r="DS5" s="109"/>
      <c r="DT5" s="109"/>
      <c r="DU5" s="109"/>
      <c r="DV5" s="109"/>
      <c r="DW5" s="109"/>
      <c r="DX5" s="109"/>
      <c r="DY5" s="109"/>
      <c r="DZ5" s="109"/>
      <c r="EA5" s="109"/>
      <c r="EB5" s="109"/>
      <c r="EC5" s="109"/>
      <c r="ED5" s="109"/>
      <c r="EE5" s="109"/>
      <c r="EF5" s="109"/>
      <c r="EG5" s="109"/>
    </row>
    <row r="6" spans="1:137" ht="45" customHeight="1">
      <c r="A6" s="691" t="s">
        <v>389</v>
      </c>
      <c r="B6" s="692"/>
      <c r="C6" s="692"/>
      <c r="D6" s="692"/>
      <c r="E6" s="692"/>
      <c r="F6" s="693"/>
      <c r="G6" s="541"/>
      <c r="H6" s="541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109"/>
      <c r="BC6" s="109"/>
      <c r="BD6" s="109"/>
      <c r="BE6" s="109"/>
      <c r="BF6" s="109"/>
      <c r="BG6" s="109"/>
      <c r="BH6" s="109"/>
      <c r="BI6" s="109"/>
      <c r="BJ6" s="109"/>
      <c r="BK6" s="109"/>
      <c r="BL6" s="109"/>
      <c r="BM6" s="109"/>
      <c r="BN6" s="109"/>
      <c r="BO6" s="109"/>
      <c r="BP6" s="109"/>
      <c r="BQ6" s="109"/>
      <c r="BR6" s="109"/>
      <c r="BS6" s="109"/>
      <c r="BT6" s="109"/>
      <c r="BU6" s="109"/>
      <c r="BV6" s="109"/>
      <c r="BW6" s="109"/>
      <c r="BX6" s="109"/>
      <c r="BY6" s="109"/>
      <c r="BZ6" s="109"/>
      <c r="CA6" s="109"/>
      <c r="CB6" s="109"/>
      <c r="CC6" s="109"/>
      <c r="CD6" s="109"/>
      <c r="CE6" s="109"/>
      <c r="CF6" s="109"/>
      <c r="CG6" s="109"/>
      <c r="CH6" s="109"/>
      <c r="CI6" s="109"/>
      <c r="CJ6" s="109"/>
      <c r="CK6" s="109"/>
      <c r="CL6" s="109"/>
      <c r="CM6" s="109"/>
      <c r="CN6" s="109"/>
      <c r="CO6" s="109"/>
      <c r="CP6" s="109"/>
      <c r="CQ6" s="109"/>
      <c r="CR6" s="109"/>
      <c r="CS6" s="109"/>
      <c r="CT6" s="109"/>
      <c r="CU6" s="109"/>
      <c r="CV6" s="109"/>
      <c r="CW6" s="109"/>
      <c r="CX6" s="109"/>
      <c r="CY6" s="109"/>
      <c r="CZ6" s="109"/>
      <c r="DA6" s="109"/>
      <c r="DB6" s="109"/>
      <c r="DC6" s="109"/>
      <c r="DD6" s="109"/>
      <c r="DE6" s="109"/>
      <c r="DF6" s="109"/>
      <c r="DG6" s="109"/>
      <c r="DH6" s="109"/>
      <c r="DI6" s="109"/>
      <c r="DJ6" s="109"/>
      <c r="DK6" s="109"/>
      <c r="DL6" s="109"/>
      <c r="DM6" s="109"/>
      <c r="DN6" s="109"/>
      <c r="DO6" s="109"/>
      <c r="DP6" s="109"/>
      <c r="DQ6" s="109"/>
      <c r="DR6" s="109"/>
      <c r="DS6" s="109"/>
      <c r="DT6" s="109"/>
      <c r="DU6" s="109"/>
      <c r="DV6" s="109"/>
      <c r="DW6" s="109"/>
      <c r="DX6" s="109"/>
      <c r="DY6" s="109"/>
      <c r="DZ6" s="109"/>
      <c r="EA6" s="109"/>
      <c r="EB6" s="109"/>
      <c r="EC6" s="109"/>
      <c r="ED6" s="109"/>
      <c r="EE6" s="109"/>
      <c r="EF6" s="109"/>
      <c r="EG6" s="109"/>
    </row>
    <row r="7" spans="1:137" ht="11.25" customHeight="1" thickBot="1">
      <c r="A7" s="104"/>
      <c r="B7" s="105"/>
      <c r="C7" s="106"/>
      <c r="D7" s="106"/>
      <c r="E7" s="106"/>
      <c r="F7" s="107"/>
      <c r="G7" s="542"/>
      <c r="H7" s="542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09"/>
      <c r="BO7" s="109"/>
      <c r="BP7" s="109"/>
      <c r="BQ7" s="109"/>
      <c r="BR7" s="109"/>
      <c r="BS7" s="109"/>
      <c r="BT7" s="109"/>
      <c r="BU7" s="109"/>
      <c r="BV7" s="109"/>
      <c r="BW7" s="109"/>
      <c r="BX7" s="109"/>
      <c r="BY7" s="109"/>
      <c r="BZ7" s="109"/>
      <c r="CA7" s="109"/>
      <c r="CB7" s="109"/>
      <c r="CC7" s="109"/>
      <c r="CD7" s="109"/>
      <c r="CE7" s="109"/>
      <c r="CF7" s="109"/>
      <c r="CG7" s="109"/>
      <c r="CH7" s="109"/>
      <c r="CI7" s="109"/>
      <c r="CJ7" s="109"/>
      <c r="CK7" s="109"/>
      <c r="CL7" s="109"/>
      <c r="CM7" s="109"/>
      <c r="CN7" s="109"/>
      <c r="CO7" s="109"/>
      <c r="CP7" s="109"/>
      <c r="CQ7" s="109"/>
      <c r="CR7" s="109"/>
      <c r="CS7" s="109"/>
      <c r="CT7" s="109"/>
      <c r="CU7" s="109"/>
      <c r="CV7" s="109"/>
      <c r="CW7" s="109"/>
      <c r="CX7" s="109"/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09"/>
      <c r="DK7" s="109"/>
      <c r="DL7" s="109"/>
      <c r="DM7" s="109"/>
      <c r="DN7" s="109"/>
      <c r="DO7" s="109"/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</row>
    <row r="8" spans="1:137" ht="54" customHeight="1" thickBot="1">
      <c r="A8" s="697" t="s">
        <v>367</v>
      </c>
      <c r="B8" s="698"/>
      <c r="C8" s="698"/>
      <c r="D8" s="698"/>
      <c r="E8" s="698"/>
      <c r="F8" s="699"/>
      <c r="G8" s="542"/>
      <c r="H8" s="542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  <c r="BA8" s="109"/>
      <c r="BB8" s="109"/>
      <c r="BC8" s="109"/>
      <c r="BD8" s="109"/>
      <c r="BE8" s="109"/>
      <c r="BF8" s="109"/>
      <c r="BG8" s="109"/>
      <c r="BH8" s="109"/>
      <c r="BI8" s="109"/>
      <c r="BJ8" s="109"/>
      <c r="BK8" s="109"/>
      <c r="BL8" s="109"/>
      <c r="BM8" s="109"/>
      <c r="BN8" s="109"/>
      <c r="BO8" s="109"/>
      <c r="BP8" s="109"/>
      <c r="BQ8" s="109"/>
      <c r="BR8" s="109"/>
      <c r="BS8" s="109"/>
      <c r="BT8" s="109"/>
      <c r="BU8" s="109"/>
      <c r="BV8" s="109"/>
      <c r="BW8" s="109"/>
      <c r="BX8" s="109"/>
      <c r="BY8" s="109"/>
      <c r="BZ8" s="109"/>
      <c r="CA8" s="109"/>
      <c r="CB8" s="109"/>
      <c r="CC8" s="109"/>
      <c r="CD8" s="109"/>
      <c r="CE8" s="109"/>
      <c r="CF8" s="109"/>
      <c r="CG8" s="109"/>
      <c r="CH8" s="109"/>
      <c r="CI8" s="109"/>
      <c r="CJ8" s="109"/>
      <c r="CK8" s="109"/>
      <c r="CL8" s="109"/>
      <c r="CM8" s="109"/>
      <c r="CN8" s="109"/>
      <c r="CO8" s="109"/>
      <c r="CP8" s="109"/>
      <c r="CQ8" s="109"/>
      <c r="CR8" s="109"/>
      <c r="CS8" s="109"/>
      <c r="CT8" s="109"/>
      <c r="CU8" s="109"/>
      <c r="CV8" s="109"/>
      <c r="CW8" s="109"/>
      <c r="CX8" s="109"/>
      <c r="CY8" s="109"/>
      <c r="CZ8" s="109"/>
      <c r="DA8" s="109"/>
      <c r="DB8" s="109"/>
      <c r="DC8" s="109"/>
      <c r="DD8" s="109"/>
      <c r="DE8" s="109"/>
      <c r="DF8" s="109"/>
      <c r="DG8" s="109"/>
      <c r="DH8" s="109"/>
      <c r="DI8" s="109"/>
      <c r="DJ8" s="109"/>
      <c r="DK8" s="109"/>
      <c r="DL8" s="109"/>
      <c r="DM8" s="109"/>
      <c r="DN8" s="109"/>
      <c r="DO8" s="109"/>
      <c r="DP8" s="109"/>
      <c r="DQ8" s="109"/>
      <c r="DR8" s="109"/>
      <c r="DS8" s="109"/>
      <c r="DT8" s="109"/>
      <c r="DU8" s="109"/>
      <c r="DV8" s="109"/>
      <c r="DW8" s="109"/>
      <c r="DX8" s="109"/>
      <c r="DY8" s="109"/>
      <c r="DZ8" s="109"/>
      <c r="EA8" s="109"/>
      <c r="EB8" s="109"/>
      <c r="EC8" s="109"/>
      <c r="ED8" s="109"/>
      <c r="EE8" s="109"/>
      <c r="EF8" s="109"/>
      <c r="EG8" s="109"/>
    </row>
    <row r="9" spans="1:137" s="109" customFormat="1" ht="24.75" customHeight="1" thickBot="1">
      <c r="A9" s="694" t="s">
        <v>141</v>
      </c>
      <c r="B9" s="695"/>
      <c r="C9" s="695"/>
      <c r="D9" s="696"/>
      <c r="E9" s="108" t="s">
        <v>142</v>
      </c>
      <c r="F9" s="124" t="s">
        <v>376</v>
      </c>
      <c r="G9" s="543"/>
      <c r="H9" s="542"/>
    </row>
    <row r="10" spans="1:137" s="113" customFormat="1">
      <c r="A10" s="680" t="s">
        <v>38</v>
      </c>
      <c r="B10" s="682" t="s">
        <v>39</v>
      </c>
      <c r="C10" s="110" t="s">
        <v>143</v>
      </c>
      <c r="D10" s="110" t="s">
        <v>40</v>
      </c>
      <c r="E10" s="111" t="s">
        <v>41</v>
      </c>
      <c r="F10" s="112" t="s">
        <v>42</v>
      </c>
      <c r="G10" s="544"/>
      <c r="H10" s="542"/>
      <c r="I10" s="109"/>
      <c r="J10" s="109"/>
      <c r="K10" s="109"/>
      <c r="L10" s="109"/>
      <c r="M10" s="109"/>
      <c r="N10" s="109"/>
      <c r="O10" s="109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0"/>
      <c r="DO10" s="120"/>
      <c r="DP10" s="120"/>
      <c r="DQ10" s="120"/>
      <c r="DR10" s="120"/>
      <c r="DS10" s="120"/>
      <c r="DT10" s="12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</row>
    <row r="11" spans="1:137" s="113" customFormat="1" ht="15" customHeight="1">
      <c r="A11" s="681"/>
      <c r="B11" s="683"/>
      <c r="C11" s="114" t="s">
        <v>144</v>
      </c>
      <c r="D11" s="114" t="s">
        <v>43</v>
      </c>
      <c r="E11" s="115" t="s">
        <v>145</v>
      </c>
      <c r="F11" s="116" t="s">
        <v>44</v>
      </c>
      <c r="G11" s="544"/>
      <c r="H11" s="542"/>
      <c r="I11" s="109"/>
      <c r="J11" s="109"/>
      <c r="K11" s="109"/>
      <c r="L11" s="109"/>
      <c r="M11" s="109"/>
      <c r="N11" s="109"/>
      <c r="O11" s="109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0"/>
      <c r="CZ11" s="120"/>
      <c r="DA11" s="120"/>
      <c r="DB11" s="120"/>
      <c r="DC11" s="120"/>
      <c r="DD11" s="120"/>
      <c r="DE11" s="120"/>
      <c r="DF11" s="120"/>
      <c r="DG11" s="120"/>
      <c r="DH11" s="120"/>
      <c r="DI11" s="120"/>
      <c r="DJ11" s="120"/>
      <c r="DK11" s="120"/>
      <c r="DL11" s="120"/>
      <c r="DM11" s="120"/>
      <c r="DN11" s="120"/>
      <c r="DO11" s="120"/>
      <c r="DP11" s="120"/>
      <c r="DQ11" s="120"/>
      <c r="DR11" s="120"/>
      <c r="DS11" s="120"/>
      <c r="DT11" s="120"/>
      <c r="DU11" s="120"/>
      <c r="DV11" s="120"/>
      <c r="DW11" s="120"/>
      <c r="DX11" s="120"/>
      <c r="DY11" s="120"/>
      <c r="DZ11" s="120"/>
      <c r="EA11" s="120"/>
      <c r="EB11" s="120"/>
      <c r="EC11" s="120"/>
      <c r="ED11" s="120"/>
      <c r="EE11" s="120"/>
      <c r="EF11" s="120"/>
      <c r="EG11" s="120"/>
    </row>
    <row r="12" spans="1:137" s="113" customFormat="1" ht="24" customHeight="1" thickBot="1">
      <c r="A12" s="423" t="s">
        <v>45</v>
      </c>
      <c r="B12" s="684"/>
      <c r="C12" s="422" t="s">
        <v>46</v>
      </c>
      <c r="D12" s="422" t="s">
        <v>47</v>
      </c>
      <c r="E12" s="422" t="s">
        <v>48</v>
      </c>
      <c r="F12" s="424" t="s">
        <v>368</v>
      </c>
      <c r="G12" s="545"/>
      <c r="H12" s="542"/>
      <c r="I12" s="109"/>
      <c r="J12" s="109"/>
      <c r="K12" s="109"/>
      <c r="L12" s="109"/>
      <c r="M12" s="109"/>
      <c r="N12" s="109"/>
      <c r="O12" s="109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  <c r="DO12" s="120"/>
      <c r="DP12" s="120"/>
      <c r="DQ12" s="120"/>
      <c r="DR12" s="120"/>
      <c r="DS12" s="120"/>
      <c r="DT12" s="120"/>
      <c r="DU12" s="120"/>
      <c r="DV12" s="120"/>
      <c r="DW12" s="120"/>
      <c r="DX12" s="120"/>
      <c r="DY12" s="120"/>
      <c r="DZ12" s="120"/>
      <c r="EA12" s="120"/>
      <c r="EB12" s="120"/>
      <c r="EC12" s="120"/>
      <c r="ED12" s="120"/>
      <c r="EE12" s="120"/>
      <c r="EF12" s="120"/>
      <c r="EG12" s="120"/>
    </row>
    <row r="13" spans="1:137" s="117" customFormat="1" ht="26.25">
      <c r="A13" s="713" t="s">
        <v>311</v>
      </c>
      <c r="B13" s="714"/>
      <c r="C13" s="714"/>
      <c r="D13" s="714"/>
      <c r="E13" s="714"/>
      <c r="F13" s="715"/>
      <c r="G13" s="538"/>
      <c r="H13" s="542"/>
      <c r="I13" s="109"/>
      <c r="J13" s="109"/>
      <c r="K13" s="109"/>
      <c r="L13" s="109"/>
      <c r="M13" s="109"/>
      <c r="N13" s="109"/>
      <c r="O13" s="109"/>
      <c r="P13" s="538"/>
      <c r="Q13" s="538"/>
      <c r="R13" s="538"/>
      <c r="S13" s="538"/>
      <c r="T13" s="538"/>
      <c r="U13" s="538"/>
      <c r="V13" s="538"/>
      <c r="W13" s="538"/>
      <c r="X13" s="538"/>
      <c r="Y13" s="538"/>
      <c r="Z13" s="538"/>
      <c r="AA13" s="538"/>
      <c r="AB13" s="538"/>
      <c r="AC13" s="538"/>
      <c r="AD13" s="538"/>
      <c r="AE13" s="538"/>
      <c r="AF13" s="538"/>
      <c r="AG13" s="538"/>
      <c r="AH13" s="538"/>
      <c r="AI13" s="538"/>
      <c r="AJ13" s="538"/>
      <c r="AK13" s="538"/>
      <c r="AL13" s="538"/>
      <c r="AM13" s="538"/>
      <c r="AN13" s="538"/>
      <c r="AO13" s="538"/>
      <c r="AP13" s="538"/>
      <c r="AQ13" s="538"/>
      <c r="AR13" s="538"/>
      <c r="AS13" s="538"/>
      <c r="AT13" s="538"/>
      <c r="AU13" s="538"/>
      <c r="AV13" s="538"/>
      <c r="AW13" s="538"/>
      <c r="AX13" s="538"/>
      <c r="AY13" s="538"/>
      <c r="AZ13" s="538"/>
      <c r="BA13" s="538"/>
      <c r="BB13" s="538"/>
      <c r="BC13" s="538"/>
      <c r="BD13" s="538"/>
      <c r="BE13" s="538"/>
      <c r="BF13" s="538"/>
      <c r="BG13" s="538"/>
      <c r="BH13" s="538"/>
      <c r="BI13" s="538"/>
      <c r="BJ13" s="538"/>
      <c r="BK13" s="538"/>
      <c r="BL13" s="538"/>
      <c r="BM13" s="538"/>
      <c r="BN13" s="538"/>
      <c r="BO13" s="538"/>
      <c r="BP13" s="538"/>
      <c r="BQ13" s="538"/>
      <c r="BR13" s="538"/>
      <c r="BS13" s="538"/>
      <c r="BT13" s="538"/>
      <c r="BU13" s="538"/>
      <c r="BV13" s="538"/>
      <c r="BW13" s="538"/>
      <c r="BX13" s="538"/>
      <c r="BY13" s="538"/>
      <c r="BZ13" s="538"/>
      <c r="CA13" s="538"/>
      <c r="CB13" s="538"/>
      <c r="CC13" s="538"/>
      <c r="CD13" s="538"/>
      <c r="CE13" s="538"/>
      <c r="CF13" s="538"/>
      <c r="CG13" s="538"/>
      <c r="CH13" s="538"/>
      <c r="CI13" s="538"/>
      <c r="CJ13" s="538"/>
      <c r="CK13" s="538"/>
      <c r="CL13" s="538"/>
      <c r="CM13" s="538"/>
      <c r="CN13" s="538"/>
      <c r="CO13" s="538"/>
      <c r="CP13" s="538"/>
      <c r="CQ13" s="538"/>
      <c r="CR13" s="538"/>
      <c r="CS13" s="538"/>
      <c r="CT13" s="538"/>
      <c r="CU13" s="538"/>
      <c r="CV13" s="538"/>
      <c r="CW13" s="538"/>
      <c r="CX13" s="538"/>
      <c r="CY13" s="538"/>
      <c r="CZ13" s="538"/>
      <c r="DA13" s="538"/>
      <c r="DB13" s="538"/>
      <c r="DC13" s="538"/>
      <c r="DD13" s="538"/>
      <c r="DE13" s="538"/>
      <c r="DF13" s="538"/>
      <c r="DG13" s="538"/>
      <c r="DH13" s="538"/>
      <c r="DI13" s="538"/>
      <c r="DJ13" s="538"/>
      <c r="DK13" s="538"/>
      <c r="DL13" s="538"/>
      <c r="DM13" s="538"/>
      <c r="DN13" s="538"/>
      <c r="DO13" s="538"/>
      <c r="DP13" s="538"/>
      <c r="DQ13" s="538"/>
      <c r="DR13" s="538"/>
      <c r="DS13" s="538"/>
      <c r="DT13" s="538"/>
      <c r="DU13" s="538"/>
      <c r="DV13" s="538"/>
      <c r="DW13" s="538"/>
      <c r="DX13" s="538"/>
      <c r="DY13" s="538"/>
      <c r="DZ13" s="538"/>
      <c r="EA13" s="538"/>
      <c r="EB13" s="538"/>
      <c r="EC13" s="538"/>
      <c r="ED13" s="538"/>
      <c r="EE13" s="538"/>
      <c r="EF13" s="538"/>
      <c r="EG13" s="538"/>
    </row>
    <row r="14" spans="1:137" ht="15.75" customHeight="1">
      <c r="A14" s="678" t="s">
        <v>312</v>
      </c>
      <c r="B14" s="679"/>
      <c r="C14" s="679"/>
      <c r="D14" s="679"/>
      <c r="E14" s="679"/>
      <c r="F14" s="700"/>
      <c r="G14" s="546"/>
      <c r="H14" s="542"/>
      <c r="I14" s="42" t="s">
        <v>342</v>
      </c>
      <c r="J14" s="385">
        <v>4</v>
      </c>
      <c r="K14" s="386" t="s">
        <v>343</v>
      </c>
      <c r="L14" s="43"/>
      <c r="M14" s="387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09"/>
      <c r="BC14" s="109"/>
      <c r="BD14" s="109"/>
      <c r="BE14" s="109"/>
      <c r="BF14" s="109"/>
      <c r="BG14" s="109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T14" s="109"/>
      <c r="BU14" s="109"/>
      <c r="BV14" s="109"/>
      <c r="BW14" s="109"/>
      <c r="BX14" s="109"/>
      <c r="BY14" s="109"/>
      <c r="BZ14" s="109"/>
      <c r="CA14" s="109"/>
      <c r="CB14" s="109"/>
      <c r="CC14" s="109"/>
      <c r="CD14" s="109"/>
      <c r="CE14" s="109"/>
      <c r="CF14" s="109"/>
      <c r="CG14" s="109"/>
      <c r="CH14" s="109"/>
      <c r="CI14" s="109"/>
      <c r="CJ14" s="109"/>
      <c r="CK14" s="109"/>
      <c r="CL14" s="109"/>
      <c r="CM14" s="109"/>
      <c r="CN14" s="109"/>
      <c r="CO14" s="109"/>
      <c r="CP14" s="109"/>
      <c r="CQ14" s="109"/>
      <c r="CR14" s="109"/>
      <c r="CS14" s="109"/>
      <c r="CT14" s="109"/>
      <c r="CU14" s="109"/>
      <c r="CV14" s="109"/>
      <c r="CW14" s="109"/>
      <c r="CX14" s="109"/>
      <c r="CY14" s="109"/>
      <c r="CZ14" s="109"/>
      <c r="DA14" s="109"/>
      <c r="DB14" s="109"/>
      <c r="DC14" s="109"/>
      <c r="DD14" s="109"/>
      <c r="DE14" s="109"/>
      <c r="DF14" s="109"/>
      <c r="DG14" s="109"/>
      <c r="DH14" s="109"/>
      <c r="DI14" s="109"/>
      <c r="DJ14" s="109"/>
      <c r="DK14" s="109"/>
      <c r="DL14" s="109"/>
      <c r="DM14" s="109"/>
      <c r="DN14" s="109"/>
      <c r="DO14" s="109"/>
      <c r="DP14" s="109"/>
      <c r="DQ14" s="109"/>
      <c r="DR14" s="109"/>
      <c r="DS14" s="109"/>
      <c r="DT14" s="109"/>
      <c r="DU14" s="109"/>
      <c r="DV14" s="109"/>
      <c r="DW14" s="109"/>
      <c r="DX14" s="109"/>
      <c r="DY14" s="109"/>
      <c r="DZ14" s="109"/>
      <c r="EA14" s="109"/>
      <c r="EB14" s="109"/>
      <c r="EC14" s="109"/>
      <c r="ED14" s="109"/>
      <c r="EE14" s="109"/>
      <c r="EF14" s="109"/>
      <c r="EG14" s="109"/>
    </row>
    <row r="15" spans="1:137" ht="24" customHeight="1">
      <c r="A15" s="133">
        <v>1</v>
      </c>
      <c r="B15" s="125" t="s">
        <v>230</v>
      </c>
      <c r="C15" s="134"/>
      <c r="D15" s="134"/>
      <c r="E15" s="378">
        <v>1.6</v>
      </c>
      <c r="F15" s="128">
        <f>ROUND(+A15*(C15+D15)*E15,0)</f>
        <v>0</v>
      </c>
      <c r="G15" s="392"/>
      <c r="H15" s="542"/>
      <c r="I15" s="43">
        <v>1</v>
      </c>
      <c r="J15" s="388">
        <f>+F15/$J$14</f>
        <v>0</v>
      </c>
      <c r="K15" s="389">
        <v>0.2</v>
      </c>
      <c r="L15" s="390">
        <f>+K15*$L$14</f>
        <v>0</v>
      </c>
      <c r="M15" s="389">
        <f>E15/$J$14</f>
        <v>0.4</v>
      </c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109"/>
      <c r="BC15" s="109"/>
      <c r="BD15" s="109"/>
      <c r="BE15" s="109"/>
      <c r="BF15" s="109"/>
      <c r="BG15" s="109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109"/>
      <c r="BU15" s="109"/>
      <c r="BV15" s="109"/>
      <c r="BW15" s="109"/>
      <c r="BX15" s="109"/>
      <c r="BY15" s="109"/>
      <c r="BZ15" s="109"/>
      <c r="CA15" s="109"/>
      <c r="CB15" s="109"/>
      <c r="CC15" s="109"/>
      <c r="CD15" s="109"/>
      <c r="CE15" s="109"/>
      <c r="CF15" s="109"/>
      <c r="CG15" s="109"/>
      <c r="CH15" s="109"/>
      <c r="CI15" s="109"/>
      <c r="CJ15" s="109"/>
      <c r="CK15" s="109"/>
      <c r="CL15" s="109"/>
      <c r="CM15" s="109"/>
      <c r="CN15" s="109"/>
      <c r="CO15" s="109"/>
      <c r="CP15" s="109"/>
      <c r="CQ15" s="109"/>
      <c r="CR15" s="109"/>
      <c r="CS15" s="109"/>
      <c r="CT15" s="109"/>
      <c r="CU15" s="109"/>
      <c r="CV15" s="109"/>
      <c r="CW15" s="109"/>
      <c r="CX15" s="109"/>
      <c r="CY15" s="109"/>
      <c r="CZ15" s="109"/>
      <c r="DA15" s="109"/>
      <c r="DB15" s="109"/>
      <c r="DC15" s="109"/>
      <c r="DD15" s="109"/>
      <c r="DE15" s="109"/>
      <c r="DF15" s="109"/>
      <c r="DG15" s="109"/>
      <c r="DH15" s="109"/>
      <c r="DI15" s="109"/>
      <c r="DJ15" s="109"/>
      <c r="DK15" s="109"/>
      <c r="DL15" s="109"/>
      <c r="DM15" s="109"/>
      <c r="DN15" s="109"/>
      <c r="DO15" s="109"/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</row>
    <row r="16" spans="1:137" ht="21.75" customHeight="1">
      <c r="A16" s="287">
        <v>1</v>
      </c>
      <c r="B16" s="125" t="s">
        <v>303</v>
      </c>
      <c r="C16" s="134"/>
      <c r="D16" s="118"/>
      <c r="E16" s="378">
        <v>4</v>
      </c>
      <c r="F16" s="128">
        <f t="shared" ref="F16:F24" si="0">ROUND(+A16*(C16+D16)*E16,0)</f>
        <v>0</v>
      </c>
      <c r="G16" s="392"/>
      <c r="H16" s="542"/>
      <c r="I16" s="43">
        <v>2</v>
      </c>
      <c r="J16" s="388">
        <f t="shared" ref="J16:J31" si="1">+F16/$J$14</f>
        <v>0</v>
      </c>
      <c r="K16" s="389">
        <v>1</v>
      </c>
      <c r="L16" s="390">
        <f t="shared" ref="L16:L31" si="2">+K16*$L$14</f>
        <v>0</v>
      </c>
      <c r="M16" s="389">
        <f t="shared" ref="M16:M31" si="3">E16/$J$14</f>
        <v>1</v>
      </c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109"/>
      <c r="BT16" s="109"/>
      <c r="BU16" s="109"/>
      <c r="BV16" s="109"/>
      <c r="BW16" s="109"/>
      <c r="BX16" s="109"/>
      <c r="BY16" s="109"/>
      <c r="BZ16" s="109"/>
      <c r="CA16" s="109"/>
      <c r="CB16" s="109"/>
      <c r="CC16" s="109"/>
      <c r="CD16" s="109"/>
      <c r="CE16" s="109"/>
      <c r="CF16" s="109"/>
      <c r="CG16" s="109"/>
      <c r="CH16" s="109"/>
      <c r="CI16" s="109"/>
      <c r="CJ16" s="109"/>
      <c r="CK16" s="109"/>
      <c r="CL16" s="109"/>
      <c r="CM16" s="109"/>
      <c r="CN16" s="109"/>
      <c r="CO16" s="109"/>
      <c r="CP16" s="109"/>
      <c r="CQ16" s="109"/>
      <c r="CR16" s="109"/>
      <c r="CS16" s="109"/>
      <c r="CT16" s="109"/>
      <c r="CU16" s="109"/>
      <c r="CV16" s="109"/>
      <c r="CW16" s="109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109"/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</row>
    <row r="17" spans="1:137" s="286" customFormat="1" ht="34.5" customHeight="1">
      <c r="A17" s="287">
        <v>1</v>
      </c>
      <c r="B17" s="125" t="s">
        <v>363</v>
      </c>
      <c r="C17" s="134"/>
      <c r="D17" s="118"/>
      <c r="E17" s="378">
        <v>4</v>
      </c>
      <c r="F17" s="128">
        <f t="shared" si="0"/>
        <v>0</v>
      </c>
      <c r="G17" s="525"/>
      <c r="H17" s="542"/>
      <c r="I17" s="43"/>
      <c r="J17" s="388">
        <f t="shared" si="1"/>
        <v>0</v>
      </c>
      <c r="K17" s="389">
        <v>0.5</v>
      </c>
      <c r="L17" s="390">
        <f t="shared" si="2"/>
        <v>0</v>
      </c>
      <c r="M17" s="389">
        <f t="shared" si="3"/>
        <v>1</v>
      </c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109"/>
      <c r="DB17" s="109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  <c r="DN17" s="109"/>
      <c r="DO17" s="109"/>
      <c r="DP17" s="109"/>
      <c r="DQ17" s="109"/>
      <c r="DR17" s="109"/>
      <c r="DS17" s="109"/>
      <c r="DT17" s="109"/>
      <c r="DU17" s="109"/>
      <c r="DV17" s="109"/>
      <c r="DW17" s="109"/>
      <c r="DX17" s="109"/>
      <c r="DY17" s="109"/>
      <c r="DZ17" s="109"/>
      <c r="EA17" s="109"/>
      <c r="EB17" s="109"/>
      <c r="EC17" s="109"/>
      <c r="ED17" s="109"/>
      <c r="EE17" s="109"/>
      <c r="EF17" s="109"/>
      <c r="EG17" s="109"/>
    </row>
    <row r="18" spans="1:137" s="286" customFormat="1" ht="38.25" hidden="1" customHeight="1">
      <c r="A18" s="287"/>
      <c r="B18" s="125"/>
      <c r="C18" s="134"/>
      <c r="D18" s="118"/>
      <c r="E18" s="378"/>
      <c r="F18" s="128"/>
      <c r="G18" s="525"/>
      <c r="H18" s="542"/>
      <c r="I18" s="43"/>
      <c r="J18" s="388">
        <f t="shared" si="1"/>
        <v>0</v>
      </c>
      <c r="K18" s="389">
        <v>0.3</v>
      </c>
      <c r="L18" s="390">
        <f t="shared" si="2"/>
        <v>0</v>
      </c>
      <c r="M18" s="526">
        <f t="shared" si="3"/>
        <v>0</v>
      </c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109"/>
      <c r="DA18" s="109"/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</row>
    <row r="19" spans="1:137" s="286" customFormat="1" ht="38.25" hidden="1" customHeight="1">
      <c r="A19" s="287"/>
      <c r="B19" s="125"/>
      <c r="C19" s="134"/>
      <c r="D19" s="118"/>
      <c r="E19" s="378"/>
      <c r="F19" s="128"/>
      <c r="G19" s="525"/>
      <c r="H19" s="542"/>
      <c r="I19" s="43">
        <v>3</v>
      </c>
      <c r="J19" s="388">
        <f t="shared" si="1"/>
        <v>0</v>
      </c>
      <c r="K19" s="391">
        <v>0.5</v>
      </c>
      <c r="L19" s="390">
        <f t="shared" si="2"/>
        <v>0</v>
      </c>
      <c r="M19" s="389">
        <f t="shared" si="3"/>
        <v>0</v>
      </c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109"/>
      <c r="ED19" s="109"/>
      <c r="EE19" s="109"/>
      <c r="EF19" s="109"/>
      <c r="EG19" s="109"/>
    </row>
    <row r="20" spans="1:137" s="286" customFormat="1" ht="38.25" hidden="1" customHeight="1">
      <c r="A20" s="287"/>
      <c r="B20" s="125"/>
      <c r="C20" s="134"/>
      <c r="D20" s="118"/>
      <c r="E20" s="378">
        <v>0</v>
      </c>
      <c r="F20" s="128">
        <f t="shared" si="0"/>
        <v>0</v>
      </c>
      <c r="G20" s="525"/>
      <c r="H20" s="542"/>
      <c r="I20" s="43">
        <v>4</v>
      </c>
      <c r="J20" s="388">
        <f>+F20/18</f>
        <v>0</v>
      </c>
      <c r="K20" s="391">
        <v>0.5</v>
      </c>
      <c r="L20" s="390">
        <f t="shared" si="2"/>
        <v>0</v>
      </c>
      <c r="M20" s="418">
        <f t="shared" si="3"/>
        <v>0</v>
      </c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109"/>
      <c r="CZ20" s="109"/>
      <c r="DA20" s="109"/>
      <c r="DB20" s="109"/>
      <c r="DC20" s="109"/>
      <c r="DD20" s="109"/>
      <c r="DE20" s="109"/>
      <c r="DF20" s="109"/>
      <c r="DG20" s="109"/>
      <c r="DH20" s="109"/>
      <c r="DI20" s="109"/>
      <c r="DJ20" s="109"/>
      <c r="DK20" s="109"/>
      <c r="DL20" s="109"/>
      <c r="DM20" s="109"/>
      <c r="DN20" s="109"/>
      <c r="DO20" s="109"/>
      <c r="DP20" s="109"/>
      <c r="DQ20" s="109"/>
      <c r="DR20" s="109"/>
      <c r="DS20" s="109"/>
      <c r="DT20" s="109"/>
      <c r="DU20" s="109"/>
      <c r="DV20" s="109"/>
      <c r="DW20" s="109"/>
      <c r="DX20" s="109"/>
      <c r="DY20" s="109"/>
      <c r="DZ20" s="109"/>
      <c r="EA20" s="109"/>
      <c r="EB20" s="109"/>
      <c r="EC20" s="109"/>
      <c r="ED20" s="109"/>
      <c r="EE20" s="109"/>
      <c r="EF20" s="109"/>
      <c r="EG20" s="109"/>
    </row>
    <row r="21" spans="1:137" s="286" customFormat="1" ht="38.25" hidden="1" customHeight="1">
      <c r="A21" s="287"/>
      <c r="B21" s="125"/>
      <c r="C21" s="134"/>
      <c r="D21" s="118"/>
      <c r="E21" s="378"/>
      <c r="F21" s="128"/>
      <c r="G21" s="525"/>
      <c r="H21" s="542"/>
      <c r="I21" s="43">
        <v>5</v>
      </c>
      <c r="J21" s="388">
        <f t="shared" si="1"/>
        <v>0</v>
      </c>
      <c r="K21" s="391">
        <v>1</v>
      </c>
      <c r="L21" s="390">
        <f t="shared" si="2"/>
        <v>0</v>
      </c>
      <c r="M21" s="418">
        <f t="shared" si="3"/>
        <v>0</v>
      </c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9"/>
      <c r="BD21" s="109"/>
      <c r="BE21" s="109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  <c r="CB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09"/>
      <c r="CO21" s="109"/>
      <c r="CP21" s="109"/>
      <c r="CQ21" s="109"/>
      <c r="CR21" s="109"/>
      <c r="CS21" s="109"/>
      <c r="CT21" s="109"/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09"/>
      <c r="DH21" s="109"/>
      <c r="DI21" s="109"/>
      <c r="DJ21" s="109"/>
      <c r="DK21" s="109"/>
      <c r="DL21" s="109"/>
      <c r="DM21" s="109"/>
      <c r="DN21" s="109"/>
      <c r="DO21" s="109"/>
      <c r="DP21" s="109"/>
      <c r="DQ21" s="109"/>
      <c r="DR21" s="109"/>
      <c r="DS21" s="109"/>
      <c r="DT21" s="109"/>
      <c r="DU21" s="109"/>
      <c r="DV21" s="109"/>
      <c r="DW21" s="109"/>
      <c r="DX21" s="109"/>
      <c r="DY21" s="109"/>
      <c r="DZ21" s="109"/>
      <c r="EA21" s="109"/>
      <c r="EB21" s="109"/>
      <c r="EC21" s="109"/>
      <c r="ED21" s="109"/>
      <c r="EE21" s="109"/>
      <c r="EF21" s="109"/>
      <c r="EG21" s="109"/>
    </row>
    <row r="22" spans="1:137" s="286" customFormat="1" ht="29.25" hidden="1" customHeight="1">
      <c r="A22" s="287">
        <v>0</v>
      </c>
      <c r="B22" s="125" t="s">
        <v>212</v>
      </c>
      <c r="C22" s="134"/>
      <c r="D22" s="118"/>
      <c r="E22" s="378">
        <v>1.6</v>
      </c>
      <c r="F22" s="128">
        <f t="shared" si="0"/>
        <v>0</v>
      </c>
      <c r="G22" s="525"/>
      <c r="H22" s="542"/>
      <c r="I22" s="43">
        <v>6</v>
      </c>
      <c r="J22" s="388">
        <f>+F22/18</f>
        <v>0</v>
      </c>
      <c r="K22" s="391">
        <v>0.5</v>
      </c>
      <c r="L22" s="390">
        <f t="shared" si="2"/>
        <v>0</v>
      </c>
      <c r="M22" s="418">
        <f t="shared" si="3"/>
        <v>0.4</v>
      </c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109"/>
      <c r="BE22" s="109"/>
      <c r="BF22" s="109"/>
      <c r="BG22" s="109"/>
      <c r="BH22" s="109"/>
      <c r="BI22" s="109"/>
      <c r="BJ22" s="109"/>
      <c r="BK22" s="109"/>
      <c r="BL22" s="109"/>
      <c r="BM22" s="109"/>
      <c r="BN22" s="109"/>
      <c r="BO22" s="109"/>
      <c r="BP22" s="109"/>
      <c r="BQ22" s="109"/>
      <c r="BR22" s="109"/>
      <c r="BS22" s="109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09"/>
      <c r="CO22" s="109"/>
      <c r="CP22" s="109"/>
      <c r="CQ22" s="109"/>
      <c r="CR22" s="109"/>
      <c r="CS22" s="109"/>
      <c r="CT22" s="109"/>
      <c r="CU22" s="109"/>
      <c r="CV22" s="109"/>
      <c r="CW22" s="109"/>
      <c r="CX22" s="109"/>
      <c r="CY22" s="109"/>
      <c r="CZ22" s="109"/>
      <c r="DA22" s="109"/>
      <c r="DB22" s="109"/>
      <c r="DC22" s="109"/>
      <c r="DD22" s="109"/>
      <c r="DE22" s="109"/>
      <c r="DF22" s="109"/>
      <c r="DG22" s="109"/>
      <c r="DH22" s="109"/>
      <c r="DI22" s="109"/>
      <c r="DJ22" s="109"/>
      <c r="DK22" s="109"/>
      <c r="DL22" s="109"/>
      <c r="DM22" s="109"/>
      <c r="DN22" s="109"/>
      <c r="DO22" s="109"/>
      <c r="DP22" s="109"/>
      <c r="DQ22" s="109"/>
      <c r="DR22" s="109"/>
      <c r="DS22" s="109"/>
      <c r="DT22" s="109"/>
      <c r="DU22" s="109"/>
      <c r="DV22" s="109"/>
      <c r="DW22" s="109"/>
      <c r="DX22" s="109"/>
      <c r="DY22" s="109"/>
      <c r="DZ22" s="109"/>
      <c r="EA22" s="109"/>
      <c r="EB22" s="109"/>
      <c r="EC22" s="109"/>
      <c r="ED22" s="109"/>
      <c r="EE22" s="109"/>
      <c r="EF22" s="109"/>
      <c r="EG22" s="109"/>
    </row>
    <row r="23" spans="1:137" s="286" customFormat="1" ht="20.25" customHeight="1">
      <c r="A23" s="287">
        <v>1</v>
      </c>
      <c r="B23" s="125" t="s">
        <v>208</v>
      </c>
      <c r="C23" s="134"/>
      <c r="D23" s="118"/>
      <c r="E23" s="126">
        <v>1.4</v>
      </c>
      <c r="F23" s="128">
        <f t="shared" si="0"/>
        <v>0</v>
      </c>
      <c r="G23" s="525"/>
      <c r="H23" s="542"/>
      <c r="I23" s="43">
        <v>7</v>
      </c>
      <c r="J23" s="388">
        <f t="shared" si="1"/>
        <v>0</v>
      </c>
      <c r="K23" s="391">
        <v>0.5</v>
      </c>
      <c r="L23" s="390">
        <f t="shared" si="2"/>
        <v>0</v>
      </c>
      <c r="M23" s="526">
        <f t="shared" si="3"/>
        <v>0.35</v>
      </c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109"/>
      <c r="CZ23" s="109"/>
      <c r="DA23" s="109"/>
      <c r="DB23" s="109"/>
      <c r="DC23" s="109"/>
      <c r="DD23" s="109"/>
      <c r="DE23" s="109"/>
      <c r="DF23" s="109"/>
      <c r="DG23" s="109"/>
      <c r="DH23" s="109"/>
      <c r="DI23" s="109"/>
      <c r="DJ23" s="109"/>
      <c r="DK23" s="109"/>
      <c r="DL23" s="109"/>
      <c r="DM23" s="109"/>
      <c r="DN23" s="109"/>
      <c r="DO23" s="109"/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</row>
    <row r="24" spans="1:137" s="286" customFormat="1" ht="20.25" customHeight="1">
      <c r="A24" s="287">
        <v>1</v>
      </c>
      <c r="B24" s="125" t="s">
        <v>18</v>
      </c>
      <c r="C24" s="134"/>
      <c r="D24" s="118"/>
      <c r="E24" s="126">
        <v>1.4</v>
      </c>
      <c r="F24" s="128">
        <f t="shared" si="0"/>
        <v>0</v>
      </c>
      <c r="G24" s="525"/>
      <c r="H24" s="542"/>
      <c r="I24" s="43">
        <v>8</v>
      </c>
      <c r="J24" s="388">
        <f t="shared" si="1"/>
        <v>0</v>
      </c>
      <c r="K24" s="391">
        <v>0.5</v>
      </c>
      <c r="L24" s="390">
        <f t="shared" si="2"/>
        <v>0</v>
      </c>
      <c r="M24" s="389">
        <f t="shared" si="3"/>
        <v>0.35</v>
      </c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  <c r="CB24" s="109"/>
      <c r="CC24" s="109"/>
      <c r="CD24" s="109"/>
      <c r="CE24" s="109"/>
      <c r="CF24" s="109"/>
      <c r="CG24" s="109"/>
      <c r="CH24" s="109"/>
      <c r="CI24" s="109"/>
      <c r="CJ24" s="109"/>
      <c r="CK24" s="109"/>
      <c r="CL24" s="109"/>
      <c r="CM24" s="109"/>
      <c r="CN24" s="109"/>
      <c r="CO24" s="109"/>
      <c r="CP24" s="109"/>
      <c r="CQ24" s="109"/>
      <c r="CR24" s="109"/>
      <c r="CS24" s="109"/>
      <c r="CT24" s="109"/>
      <c r="CU24" s="109"/>
      <c r="CV24" s="109"/>
      <c r="CW24" s="109"/>
      <c r="CX24" s="109"/>
      <c r="CY24" s="109"/>
      <c r="CZ24" s="109"/>
      <c r="DA24" s="109"/>
      <c r="DB24" s="109"/>
      <c r="DC24" s="109"/>
      <c r="DD24" s="109"/>
      <c r="DE24" s="109"/>
      <c r="DF24" s="109"/>
      <c r="DG24" s="109"/>
      <c r="DH24" s="109"/>
      <c r="DI24" s="109"/>
      <c r="DJ24" s="109"/>
      <c r="DK24" s="109"/>
      <c r="DL24" s="109"/>
      <c r="DM24" s="109"/>
      <c r="DN24" s="109"/>
      <c r="DO24" s="109"/>
      <c r="DP24" s="109"/>
      <c r="DQ24" s="109"/>
      <c r="DR24" s="109"/>
      <c r="DS24" s="109"/>
      <c r="DT24" s="109"/>
      <c r="DU24" s="109"/>
      <c r="DV24" s="109"/>
      <c r="DW24" s="109"/>
      <c r="DX24" s="109"/>
      <c r="DY24" s="109"/>
      <c r="DZ24" s="109"/>
      <c r="EA24" s="109"/>
      <c r="EB24" s="109"/>
      <c r="EC24" s="109"/>
      <c r="ED24" s="109"/>
      <c r="EE24" s="109"/>
      <c r="EF24" s="109"/>
      <c r="EG24" s="109"/>
    </row>
    <row r="25" spans="1:137" s="286" customFormat="1" ht="20.25" customHeight="1">
      <c r="A25" s="678" t="s">
        <v>313</v>
      </c>
      <c r="B25" s="679"/>
      <c r="C25" s="679"/>
      <c r="D25" s="679"/>
      <c r="E25" s="679"/>
      <c r="F25" s="700"/>
      <c r="G25" s="392"/>
      <c r="H25" s="542"/>
      <c r="I25" s="43">
        <v>9</v>
      </c>
      <c r="J25" s="388">
        <f t="shared" si="1"/>
        <v>0</v>
      </c>
      <c r="K25" s="391">
        <v>1.5</v>
      </c>
      <c r="L25" s="390">
        <f t="shared" si="2"/>
        <v>0</v>
      </c>
      <c r="M25" s="389">
        <f t="shared" si="3"/>
        <v>0</v>
      </c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09"/>
      <c r="DB25" s="109"/>
      <c r="DC25" s="109"/>
      <c r="DD25" s="109"/>
      <c r="DE25" s="109"/>
      <c r="DF25" s="109"/>
      <c r="DG25" s="109"/>
      <c r="DH25" s="109"/>
      <c r="DI25" s="109"/>
      <c r="DJ25" s="109"/>
      <c r="DK25" s="109"/>
      <c r="DL25" s="109"/>
      <c r="DM25" s="109"/>
      <c r="DN25" s="109"/>
      <c r="DO25" s="109"/>
      <c r="DP25" s="109"/>
      <c r="DQ25" s="109"/>
      <c r="DR25" s="109"/>
      <c r="DS25" s="109"/>
      <c r="DT25" s="109"/>
      <c r="DU25" s="109"/>
      <c r="DV25" s="109"/>
      <c r="DW25" s="109"/>
      <c r="DX25" s="109"/>
      <c r="DY25" s="109"/>
      <c r="DZ25" s="109"/>
      <c r="EA25" s="109"/>
      <c r="EB25" s="109"/>
      <c r="EC25" s="109"/>
      <c r="ED25" s="109"/>
      <c r="EE25" s="109"/>
      <c r="EF25" s="109"/>
      <c r="EG25" s="109"/>
    </row>
    <row r="26" spans="1:137" s="286" customFormat="1" ht="20.25" customHeight="1">
      <c r="A26" s="287"/>
      <c r="B26" s="125"/>
      <c r="C26" s="134"/>
      <c r="D26" s="118"/>
      <c r="E26" s="126"/>
      <c r="F26" s="119"/>
      <c r="G26" s="392"/>
      <c r="H26" s="542"/>
      <c r="I26" s="43">
        <v>10</v>
      </c>
      <c r="J26" s="388">
        <f t="shared" si="1"/>
        <v>0</v>
      </c>
      <c r="K26" s="391">
        <v>1</v>
      </c>
      <c r="L26" s="390">
        <f t="shared" si="2"/>
        <v>0</v>
      </c>
      <c r="M26" s="389">
        <f t="shared" si="3"/>
        <v>0</v>
      </c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09"/>
      <c r="CO26" s="109"/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109"/>
      <c r="DK26" s="109"/>
      <c r="DL26" s="109"/>
      <c r="DM26" s="109"/>
      <c r="DN26" s="109"/>
      <c r="DO26" s="109"/>
      <c r="DP26" s="109"/>
      <c r="DQ26" s="109"/>
      <c r="DR26" s="109"/>
      <c r="DS26" s="109"/>
      <c r="DT26" s="109"/>
      <c r="DU26" s="109"/>
      <c r="DV26" s="109"/>
      <c r="DW26" s="109"/>
      <c r="DX26" s="109"/>
      <c r="DY26" s="109"/>
      <c r="DZ26" s="109"/>
      <c r="EA26" s="109"/>
      <c r="EB26" s="109"/>
      <c r="EC26" s="109"/>
      <c r="ED26" s="109"/>
      <c r="EE26" s="109"/>
      <c r="EF26" s="109"/>
      <c r="EG26" s="109"/>
    </row>
    <row r="27" spans="1:137" s="286" customFormat="1" ht="20.25" customHeight="1">
      <c r="A27" s="678" t="s">
        <v>314</v>
      </c>
      <c r="B27" s="679"/>
      <c r="C27" s="679"/>
      <c r="D27" s="679"/>
      <c r="E27" s="679"/>
      <c r="F27" s="700"/>
      <c r="G27" s="392"/>
      <c r="H27" s="542"/>
      <c r="I27" s="127"/>
      <c r="J27" s="388">
        <f t="shared" si="1"/>
        <v>0</v>
      </c>
      <c r="K27" s="391"/>
      <c r="L27" s="390">
        <f t="shared" si="2"/>
        <v>0</v>
      </c>
      <c r="M27" s="389">
        <f t="shared" si="3"/>
        <v>0</v>
      </c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09"/>
      <c r="CW27" s="109"/>
      <c r="CX27" s="109"/>
      <c r="CY27" s="109"/>
      <c r="CZ27" s="109"/>
      <c r="DA27" s="109"/>
      <c r="DB27" s="109"/>
      <c r="DC27" s="109"/>
      <c r="DD27" s="109"/>
      <c r="DE27" s="109"/>
      <c r="DF27" s="109"/>
      <c r="DG27" s="109"/>
      <c r="DH27" s="109"/>
      <c r="DI27" s="109"/>
      <c r="DJ27" s="109"/>
      <c r="DK27" s="109"/>
      <c r="DL27" s="109"/>
      <c r="DM27" s="109"/>
      <c r="DN27" s="109"/>
      <c r="DO27" s="109"/>
      <c r="DP27" s="109"/>
      <c r="DQ27" s="109"/>
      <c r="DR27" s="109"/>
      <c r="DS27" s="109"/>
      <c r="DT27" s="109"/>
      <c r="DU27" s="109"/>
      <c r="DV27" s="109"/>
      <c r="DW27" s="109"/>
      <c r="DX27" s="109"/>
      <c r="DY27" s="109"/>
      <c r="DZ27" s="109"/>
      <c r="EA27" s="109"/>
      <c r="EB27" s="109"/>
      <c r="EC27" s="109"/>
      <c r="ED27" s="109"/>
      <c r="EE27" s="109"/>
      <c r="EF27" s="109"/>
      <c r="EG27" s="109"/>
    </row>
    <row r="28" spans="1:137" s="286" customFormat="1" ht="20.25" customHeight="1">
      <c r="A28" s="287">
        <v>1</v>
      </c>
      <c r="B28" s="125" t="s">
        <v>234</v>
      </c>
      <c r="C28" s="134"/>
      <c r="D28" s="118"/>
      <c r="E28" s="126">
        <v>3</v>
      </c>
      <c r="F28" s="119">
        <f>ROUND(+A28*(C28+D28)*E28,0)</f>
        <v>0</v>
      </c>
      <c r="G28" s="525"/>
      <c r="H28" s="542"/>
      <c r="I28" s="127"/>
      <c r="J28" s="388">
        <f t="shared" si="1"/>
        <v>0</v>
      </c>
      <c r="K28" s="391">
        <v>0.5</v>
      </c>
      <c r="L28" s="390">
        <f t="shared" si="2"/>
        <v>0</v>
      </c>
      <c r="M28" s="389">
        <f>E28/$J$14</f>
        <v>0.75</v>
      </c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109"/>
      <c r="BE28" s="109"/>
      <c r="BF28" s="109"/>
      <c r="BG28" s="109"/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09"/>
      <c r="BV28" s="109"/>
      <c r="BW28" s="109"/>
      <c r="BX28" s="109"/>
      <c r="BY28" s="109"/>
      <c r="BZ28" s="109"/>
      <c r="CA28" s="109"/>
      <c r="CB28" s="109"/>
      <c r="CC28" s="109"/>
      <c r="CD28" s="109"/>
      <c r="CE28" s="109"/>
      <c r="CF28" s="109"/>
      <c r="CG28" s="109"/>
      <c r="CH28" s="109"/>
      <c r="CI28" s="109"/>
      <c r="CJ28" s="109"/>
      <c r="CK28" s="109"/>
      <c r="CL28" s="109"/>
      <c r="CM28" s="109"/>
      <c r="CN28" s="109"/>
      <c r="CO28" s="109"/>
      <c r="CP28" s="109"/>
      <c r="CQ28" s="109"/>
      <c r="CR28" s="109"/>
      <c r="CS28" s="109"/>
      <c r="CT28" s="109"/>
      <c r="CU28" s="109"/>
      <c r="CV28" s="109"/>
      <c r="CW28" s="109"/>
      <c r="CX28" s="109"/>
      <c r="CY28" s="109"/>
      <c r="CZ28" s="109"/>
      <c r="DA28" s="109"/>
      <c r="DB28" s="109"/>
      <c r="DC28" s="109"/>
      <c r="DD28" s="109"/>
      <c r="DE28" s="109"/>
      <c r="DF28" s="109"/>
      <c r="DG28" s="109"/>
      <c r="DH28" s="109"/>
      <c r="DI28" s="109"/>
      <c r="DJ28" s="109"/>
      <c r="DK28" s="109"/>
      <c r="DL28" s="109"/>
      <c r="DM28" s="109"/>
      <c r="DN28" s="109"/>
      <c r="DO28" s="109"/>
      <c r="DP28" s="109"/>
      <c r="DQ28" s="109"/>
      <c r="DR28" s="109"/>
      <c r="DS28" s="109"/>
      <c r="DT28" s="109"/>
      <c r="DU28" s="109"/>
      <c r="DV28" s="109"/>
      <c r="DW28" s="109"/>
      <c r="DX28" s="109"/>
      <c r="DY28" s="109"/>
      <c r="DZ28" s="109"/>
      <c r="EA28" s="109"/>
      <c r="EB28" s="109"/>
      <c r="EC28" s="109"/>
      <c r="ED28" s="109"/>
      <c r="EE28" s="109"/>
      <c r="EF28" s="109"/>
      <c r="EG28" s="109"/>
    </row>
    <row r="29" spans="1:137" s="286" customFormat="1" ht="20.25" customHeight="1">
      <c r="A29" s="678" t="s">
        <v>315</v>
      </c>
      <c r="B29" s="679"/>
      <c r="C29" s="679"/>
      <c r="D29" s="679"/>
      <c r="E29" s="679"/>
      <c r="F29" s="700"/>
      <c r="G29" s="392"/>
      <c r="H29" s="542"/>
      <c r="I29" s="127"/>
      <c r="J29" s="388">
        <f t="shared" si="1"/>
        <v>0</v>
      </c>
      <c r="K29" s="391"/>
      <c r="L29" s="390">
        <f t="shared" si="2"/>
        <v>0</v>
      </c>
      <c r="M29" s="389">
        <f t="shared" si="3"/>
        <v>0</v>
      </c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/>
      <c r="DE29" s="109"/>
      <c r="DF29" s="109"/>
      <c r="DG29" s="109"/>
      <c r="DH29" s="109"/>
      <c r="DI29" s="109"/>
      <c r="DJ29" s="109"/>
      <c r="DK29" s="109"/>
      <c r="DL29" s="109"/>
      <c r="DM29" s="109"/>
      <c r="DN29" s="109"/>
      <c r="DO29" s="109"/>
      <c r="DP29" s="109"/>
      <c r="DQ29" s="109"/>
      <c r="DR29" s="109"/>
      <c r="DS29" s="109"/>
      <c r="DT29" s="109"/>
      <c r="DU29" s="109"/>
      <c r="DV29" s="109"/>
      <c r="DW29" s="109"/>
      <c r="DX29" s="109"/>
      <c r="DY29" s="109"/>
      <c r="DZ29" s="109"/>
      <c r="EA29" s="109"/>
      <c r="EB29" s="109"/>
      <c r="EC29" s="109"/>
      <c r="ED29" s="109"/>
      <c r="EE29" s="109"/>
      <c r="EF29" s="109"/>
      <c r="EG29" s="109"/>
    </row>
    <row r="30" spans="1:137" s="286" customFormat="1" ht="20.25" hidden="1" customHeight="1">
      <c r="A30" s="287">
        <v>0</v>
      </c>
      <c r="B30" s="125" t="s">
        <v>22</v>
      </c>
      <c r="C30" s="134">
        <v>1992900</v>
      </c>
      <c r="D30" s="118"/>
      <c r="E30" s="126">
        <v>0</v>
      </c>
      <c r="F30" s="119">
        <f>ROUND(+A30*(C30+D30)*E30,0)</f>
        <v>0</v>
      </c>
      <c r="G30" s="392"/>
      <c r="H30" s="542"/>
      <c r="I30" s="127"/>
      <c r="J30" s="388">
        <f t="shared" si="1"/>
        <v>0</v>
      </c>
      <c r="K30" s="391">
        <v>1</v>
      </c>
      <c r="L30" s="390">
        <f t="shared" si="2"/>
        <v>0</v>
      </c>
      <c r="M30" s="389">
        <f t="shared" si="3"/>
        <v>0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  <c r="BG30" s="109"/>
      <c r="BH30" s="109"/>
      <c r="BI30" s="109"/>
      <c r="BJ30" s="109"/>
      <c r="BK30" s="109"/>
      <c r="BL30" s="109"/>
      <c r="BM30" s="109"/>
      <c r="BN30" s="109"/>
      <c r="BO30" s="109"/>
      <c r="BP30" s="109"/>
      <c r="BQ30" s="109"/>
      <c r="BR30" s="109"/>
      <c r="BS30" s="109"/>
      <c r="BT30" s="109"/>
      <c r="BU30" s="109"/>
      <c r="BV30" s="109"/>
      <c r="BW30" s="109"/>
      <c r="BX30" s="109"/>
      <c r="BY30" s="109"/>
      <c r="BZ30" s="109"/>
      <c r="CA30" s="109"/>
      <c r="CB30" s="109"/>
      <c r="CC30" s="109"/>
      <c r="CD30" s="109"/>
      <c r="CE30" s="109"/>
      <c r="CF30" s="109"/>
      <c r="CG30" s="109"/>
      <c r="CH30" s="109"/>
      <c r="CI30" s="109"/>
      <c r="CJ30" s="109"/>
      <c r="CK30" s="109"/>
      <c r="CL30" s="109"/>
      <c r="CM30" s="109"/>
      <c r="CN30" s="109"/>
      <c r="CO30" s="109"/>
      <c r="CP30" s="109"/>
      <c r="CQ30" s="109"/>
      <c r="CR30" s="109"/>
      <c r="CS30" s="109"/>
      <c r="CT30" s="109"/>
      <c r="CU30" s="109"/>
      <c r="CV30" s="109"/>
      <c r="CW30" s="109"/>
      <c r="CX30" s="109"/>
      <c r="CY30" s="109"/>
      <c r="CZ30" s="109"/>
      <c r="DA30" s="109"/>
      <c r="DB30" s="109"/>
      <c r="DC30" s="109"/>
      <c r="DD30" s="109"/>
      <c r="DE30" s="109"/>
      <c r="DF30" s="109"/>
      <c r="DG30" s="109"/>
      <c r="DH30" s="109"/>
      <c r="DI30" s="109"/>
      <c r="DJ30" s="109"/>
      <c r="DK30" s="109"/>
      <c r="DL30" s="109"/>
      <c r="DM30" s="109"/>
      <c r="DN30" s="109"/>
      <c r="DO30" s="109"/>
      <c r="DP30" s="109"/>
      <c r="DQ30" s="109"/>
      <c r="DR30" s="109"/>
      <c r="DS30" s="109"/>
      <c r="DT30" s="109"/>
      <c r="DU30" s="109"/>
      <c r="DV30" s="109"/>
      <c r="DW30" s="109"/>
      <c r="DX30" s="109"/>
      <c r="DY30" s="109"/>
      <c r="DZ30" s="109"/>
      <c r="EA30" s="109"/>
      <c r="EB30" s="109"/>
      <c r="EC30" s="109"/>
      <c r="ED30" s="109"/>
      <c r="EE30" s="109"/>
      <c r="EF30" s="109"/>
      <c r="EG30" s="109"/>
    </row>
    <row r="31" spans="1:137" s="286" customFormat="1" ht="20.25" customHeight="1">
      <c r="A31" s="287"/>
      <c r="B31" s="125"/>
      <c r="C31" s="134"/>
      <c r="D31" s="118"/>
      <c r="E31" s="126"/>
      <c r="F31" s="119"/>
      <c r="G31" s="392"/>
      <c r="H31" s="542"/>
      <c r="I31" s="127"/>
      <c r="J31" s="388">
        <f t="shared" si="1"/>
        <v>0</v>
      </c>
      <c r="K31" s="391">
        <v>1</v>
      </c>
      <c r="L31" s="390">
        <f t="shared" si="2"/>
        <v>0</v>
      </c>
      <c r="M31" s="389">
        <f t="shared" si="3"/>
        <v>0</v>
      </c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  <c r="CB31" s="109"/>
      <c r="CC31" s="109"/>
      <c r="CD31" s="109"/>
      <c r="CE31" s="109"/>
      <c r="CF31" s="109"/>
      <c r="CG31" s="109"/>
      <c r="CH31" s="109"/>
      <c r="CI31" s="10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109"/>
      <c r="DQ31" s="109"/>
      <c r="DR31" s="109"/>
      <c r="DS31" s="109"/>
      <c r="DT31" s="109"/>
      <c r="DU31" s="109"/>
      <c r="DV31" s="109"/>
      <c r="DW31" s="109"/>
      <c r="DX31" s="109"/>
      <c r="DY31" s="109"/>
      <c r="DZ31" s="109"/>
      <c r="EA31" s="109"/>
      <c r="EB31" s="109"/>
      <c r="EC31" s="109"/>
      <c r="ED31" s="109"/>
      <c r="EE31" s="109"/>
      <c r="EF31" s="109"/>
      <c r="EG31" s="109"/>
    </row>
    <row r="32" spans="1:137" s="286" customFormat="1" ht="20.25" customHeight="1">
      <c r="A32" s="678" t="s">
        <v>316</v>
      </c>
      <c r="B32" s="679"/>
      <c r="C32" s="679"/>
      <c r="D32" s="679"/>
      <c r="E32" s="679"/>
      <c r="F32" s="700"/>
      <c r="G32" s="547"/>
      <c r="H32" s="542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09"/>
      <c r="BV32" s="109"/>
      <c r="BW32" s="109"/>
      <c r="BX32" s="109"/>
      <c r="BY32" s="109"/>
      <c r="BZ32" s="109"/>
      <c r="CA32" s="109"/>
      <c r="CB32" s="109"/>
      <c r="CC32" s="109"/>
      <c r="CD32" s="109"/>
      <c r="CE32" s="109"/>
      <c r="CF32" s="109"/>
      <c r="CG32" s="109"/>
      <c r="CH32" s="109"/>
      <c r="CI32" s="109"/>
      <c r="CJ32" s="109"/>
      <c r="CK32" s="109"/>
      <c r="CL32" s="109"/>
      <c r="CM32" s="109"/>
      <c r="CN32" s="109"/>
      <c r="CO32" s="109"/>
      <c r="CP32" s="109"/>
      <c r="CQ32" s="109"/>
      <c r="CR32" s="109"/>
      <c r="CS32" s="109"/>
      <c r="CT32" s="109"/>
      <c r="CU32" s="109"/>
      <c r="CV32" s="109"/>
      <c r="CW32" s="109"/>
      <c r="CX32" s="109"/>
      <c r="CY32" s="109"/>
      <c r="CZ32" s="109"/>
      <c r="DA32" s="109"/>
      <c r="DB32" s="109"/>
      <c r="DC32" s="109"/>
      <c r="DD32" s="109"/>
      <c r="DE32" s="109"/>
      <c r="DF32" s="109"/>
      <c r="DG32" s="109"/>
      <c r="DH32" s="109"/>
      <c r="DI32" s="109"/>
      <c r="DJ32" s="109"/>
      <c r="DK32" s="109"/>
      <c r="DL32" s="109"/>
      <c r="DM32" s="109"/>
      <c r="DN32" s="109"/>
      <c r="DO32" s="109"/>
      <c r="DP32" s="109"/>
      <c r="DQ32" s="109"/>
      <c r="DR32" s="109"/>
      <c r="DS32" s="109"/>
      <c r="DT32" s="109"/>
      <c r="DU32" s="109"/>
      <c r="DV32" s="109"/>
      <c r="DW32" s="109"/>
      <c r="DX32" s="109"/>
      <c r="DY32" s="109"/>
      <c r="DZ32" s="109"/>
      <c r="EA32" s="109"/>
      <c r="EB32" s="109"/>
      <c r="EC32" s="109"/>
      <c r="ED32" s="109"/>
      <c r="EE32" s="109"/>
      <c r="EF32" s="109"/>
      <c r="EG32" s="109"/>
    </row>
    <row r="33" spans="1:194" s="286" customFormat="1" ht="20.25" customHeight="1">
      <c r="A33" s="302"/>
      <c r="B33" s="303"/>
      <c r="C33" s="300"/>
      <c r="D33" s="300"/>
      <c r="E33" s="304"/>
      <c r="F33" s="301"/>
      <c r="G33" s="393"/>
      <c r="H33" s="542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9"/>
      <c r="BD33" s="109"/>
      <c r="BE33" s="109"/>
      <c r="BF33" s="109"/>
      <c r="BG33" s="109"/>
      <c r="BH33" s="109"/>
      <c r="BI33" s="109"/>
      <c r="BJ33" s="109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09"/>
      <c r="BV33" s="109"/>
      <c r="BW33" s="109"/>
      <c r="BX33" s="109"/>
      <c r="BY33" s="109"/>
      <c r="BZ33" s="109"/>
      <c r="CA33" s="109"/>
      <c r="CB33" s="109"/>
      <c r="CC33" s="109"/>
      <c r="CD33" s="109"/>
      <c r="CE33" s="109"/>
      <c r="CF33" s="109"/>
      <c r="CG33" s="109"/>
      <c r="CH33" s="109"/>
      <c r="CI33" s="109"/>
      <c r="CJ33" s="109"/>
      <c r="CK33" s="109"/>
      <c r="CL33" s="109"/>
      <c r="CM33" s="109"/>
      <c r="CN33" s="109"/>
      <c r="CO33" s="109"/>
      <c r="CP33" s="109"/>
      <c r="CQ33" s="109"/>
      <c r="CR33" s="109"/>
      <c r="CS33" s="109"/>
      <c r="CT33" s="109"/>
      <c r="CU33" s="109"/>
      <c r="CV33" s="109"/>
      <c r="CW33" s="109"/>
      <c r="CX33" s="109"/>
      <c r="CY33" s="109"/>
      <c r="CZ33" s="109"/>
      <c r="DA33" s="109"/>
      <c r="DB33" s="109"/>
      <c r="DC33" s="109"/>
      <c r="DD33" s="109"/>
      <c r="DE33" s="109"/>
      <c r="DF33" s="109"/>
      <c r="DG33" s="109"/>
      <c r="DH33" s="109"/>
      <c r="DI33" s="109"/>
      <c r="DJ33" s="109"/>
      <c r="DK33" s="109"/>
      <c r="DL33" s="109"/>
      <c r="DM33" s="109"/>
      <c r="DN33" s="109"/>
      <c r="DO33" s="109"/>
      <c r="DP33" s="109"/>
      <c r="DQ33" s="109"/>
      <c r="DR33" s="109"/>
      <c r="DS33" s="109"/>
      <c r="DT33" s="109"/>
      <c r="DU33" s="109"/>
      <c r="DV33" s="109"/>
      <c r="DW33" s="109"/>
      <c r="DX33" s="109"/>
      <c r="DY33" s="109"/>
      <c r="DZ33" s="109"/>
      <c r="EA33" s="109"/>
      <c r="EB33" s="109"/>
      <c r="EC33" s="109"/>
      <c r="ED33" s="109"/>
      <c r="EE33" s="109"/>
      <c r="EF33" s="109"/>
      <c r="EG33" s="109"/>
    </row>
    <row r="34" spans="1:194" s="286" customFormat="1" ht="20.25" customHeight="1">
      <c r="A34" s="645" t="s">
        <v>317</v>
      </c>
      <c r="B34" s="646"/>
      <c r="C34" s="646"/>
      <c r="D34" s="646"/>
      <c r="E34" s="647"/>
      <c r="F34" s="305">
        <f>SUM(F15:F33)</f>
        <v>0</v>
      </c>
      <c r="G34" s="393"/>
      <c r="H34" s="542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  <c r="BM34" s="109"/>
      <c r="BN34" s="109"/>
      <c r="BO34" s="109"/>
      <c r="BP34" s="109"/>
      <c r="BQ34" s="109"/>
      <c r="BR34" s="109"/>
      <c r="BS34" s="109"/>
      <c r="BT34" s="109"/>
      <c r="BU34" s="109"/>
      <c r="BV34" s="109"/>
      <c r="BW34" s="109"/>
      <c r="BX34" s="109"/>
      <c r="BY34" s="109"/>
      <c r="BZ34" s="109"/>
      <c r="CA34" s="109"/>
      <c r="CB34" s="109"/>
      <c r="CC34" s="109"/>
      <c r="CD34" s="109"/>
      <c r="CE34" s="109"/>
      <c r="CF34" s="109"/>
      <c r="CG34" s="109"/>
      <c r="CH34" s="109"/>
      <c r="CI34" s="109"/>
      <c r="CJ34" s="109"/>
      <c r="CK34" s="109"/>
      <c r="CL34" s="109"/>
      <c r="CM34" s="109"/>
      <c r="CN34" s="109"/>
      <c r="CO34" s="109"/>
      <c r="CP34" s="109"/>
      <c r="CQ34" s="109"/>
      <c r="CR34" s="109"/>
      <c r="CS34" s="109"/>
      <c r="CT34" s="109"/>
      <c r="CU34" s="109"/>
      <c r="CV34" s="109"/>
      <c r="CW34" s="109"/>
      <c r="CX34" s="109"/>
      <c r="CY34" s="109"/>
      <c r="CZ34" s="109"/>
      <c r="DA34" s="109"/>
      <c r="DB34" s="109"/>
      <c r="DC34" s="109"/>
      <c r="DD34" s="109"/>
      <c r="DE34" s="109"/>
      <c r="DF34" s="109"/>
      <c r="DG34" s="109"/>
      <c r="DH34" s="109"/>
      <c r="DI34" s="109"/>
      <c r="DJ34" s="109"/>
      <c r="DK34" s="109"/>
      <c r="DL34" s="109"/>
      <c r="DM34" s="109"/>
      <c r="DN34" s="109"/>
      <c r="DO34" s="109"/>
      <c r="DP34" s="109"/>
      <c r="DQ34" s="109"/>
      <c r="DR34" s="109"/>
      <c r="DS34" s="109"/>
      <c r="DT34" s="109"/>
      <c r="DU34" s="109"/>
      <c r="DV34" s="109"/>
      <c r="DW34" s="109"/>
      <c r="DX34" s="109"/>
      <c r="DY34" s="109"/>
      <c r="DZ34" s="109"/>
      <c r="EA34" s="109"/>
      <c r="EB34" s="109"/>
      <c r="EC34" s="109"/>
      <c r="ED34" s="109"/>
      <c r="EE34" s="109"/>
      <c r="EF34" s="109"/>
      <c r="EG34" s="109"/>
    </row>
    <row r="35" spans="1:194" s="286" customFormat="1" ht="20.25" customHeight="1">
      <c r="A35" s="645" t="s">
        <v>318</v>
      </c>
      <c r="B35" s="646"/>
      <c r="C35" s="646"/>
      <c r="D35" s="646"/>
      <c r="E35" s="647"/>
      <c r="F35" s="306"/>
      <c r="G35" s="548"/>
      <c r="H35" s="542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  <c r="BM35" s="109"/>
      <c r="BN35" s="109"/>
      <c r="BO35" s="109"/>
      <c r="BP35" s="109"/>
      <c r="BQ35" s="109"/>
      <c r="BR35" s="109"/>
      <c r="BS35" s="109"/>
      <c r="BT35" s="109"/>
      <c r="BU35" s="109"/>
      <c r="BV35" s="109"/>
      <c r="BW35" s="109"/>
      <c r="BX35" s="109"/>
      <c r="BY35" s="109"/>
      <c r="BZ35" s="109"/>
      <c r="CA35" s="109"/>
      <c r="CB35" s="109"/>
      <c r="CC35" s="109"/>
      <c r="CD35" s="109"/>
      <c r="CE35" s="109"/>
      <c r="CF35" s="109"/>
      <c r="CG35" s="109"/>
      <c r="CH35" s="109"/>
      <c r="CI35" s="109"/>
      <c r="CJ35" s="109"/>
      <c r="CK35" s="109"/>
      <c r="CL35" s="109"/>
      <c r="CM35" s="109"/>
      <c r="CN35" s="109"/>
      <c r="CO35" s="109"/>
      <c r="CP35" s="109"/>
      <c r="CQ35" s="109"/>
      <c r="CR35" s="109"/>
      <c r="CS35" s="109"/>
      <c r="CT35" s="109"/>
      <c r="CU35" s="109"/>
      <c r="CV35" s="109"/>
      <c r="CW35" s="109"/>
      <c r="CX35" s="109"/>
      <c r="CY35" s="109"/>
      <c r="CZ35" s="109"/>
      <c r="DA35" s="109"/>
      <c r="DB35" s="109"/>
      <c r="DC35" s="109"/>
      <c r="DD35" s="109"/>
      <c r="DE35" s="109"/>
      <c r="DF35" s="109"/>
      <c r="DG35" s="109"/>
      <c r="DH35" s="109"/>
      <c r="DI35" s="109"/>
      <c r="DJ35" s="109"/>
      <c r="DK35" s="109"/>
      <c r="DL35" s="109"/>
      <c r="DM35" s="109"/>
      <c r="DN35" s="109"/>
      <c r="DO35" s="109"/>
      <c r="DP35" s="109"/>
      <c r="DQ35" s="109"/>
      <c r="DR35" s="109"/>
      <c r="DS35" s="109"/>
      <c r="DT35" s="109"/>
      <c r="DU35" s="109"/>
      <c r="DV35" s="109"/>
      <c r="DW35" s="109"/>
      <c r="DX35" s="109"/>
      <c r="DY35" s="109"/>
      <c r="DZ35" s="109"/>
      <c r="EA35" s="109"/>
      <c r="EB35" s="109"/>
      <c r="EC35" s="109"/>
      <c r="ED35" s="109"/>
      <c r="EE35" s="109"/>
      <c r="EF35" s="109"/>
      <c r="EG35" s="109"/>
    </row>
    <row r="36" spans="1:194" s="286" customFormat="1" ht="20.25" customHeight="1" thickBot="1">
      <c r="A36" s="666" t="s">
        <v>319</v>
      </c>
      <c r="B36" s="667"/>
      <c r="C36" s="667"/>
      <c r="D36" s="667"/>
      <c r="E36" s="668"/>
      <c r="F36" s="307">
        <f>ROUND(+F34*F35,0)</f>
        <v>0</v>
      </c>
      <c r="G36" s="549"/>
      <c r="H36" s="542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109"/>
      <c r="AR36" s="109"/>
      <c r="AS36" s="109"/>
      <c r="AT36" s="109"/>
      <c r="AU36" s="109"/>
      <c r="AV36" s="109"/>
      <c r="AW36" s="109"/>
      <c r="AX36" s="109"/>
      <c r="AY36" s="109"/>
      <c r="AZ36" s="109"/>
      <c r="BA36" s="109"/>
      <c r="BB36" s="109"/>
      <c r="BC36" s="109"/>
      <c r="BD36" s="109"/>
      <c r="BE36" s="109"/>
      <c r="BF36" s="109"/>
      <c r="BG36" s="109"/>
      <c r="BH36" s="109"/>
      <c r="BI36" s="109"/>
      <c r="BJ36" s="109"/>
      <c r="BK36" s="109"/>
      <c r="BL36" s="109"/>
      <c r="BM36" s="109"/>
      <c r="BN36" s="109"/>
      <c r="BO36" s="109"/>
      <c r="BP36" s="109"/>
      <c r="BQ36" s="109"/>
      <c r="BR36" s="109"/>
      <c r="BS36" s="109"/>
      <c r="BT36" s="109"/>
      <c r="BU36" s="109"/>
      <c r="BV36" s="109"/>
      <c r="BW36" s="109"/>
      <c r="BX36" s="109"/>
      <c r="BY36" s="109"/>
      <c r="BZ36" s="109"/>
      <c r="CA36" s="109"/>
      <c r="CB36" s="109"/>
      <c r="CC36" s="109"/>
      <c r="CD36" s="109"/>
      <c r="CE36" s="109"/>
      <c r="CF36" s="109"/>
      <c r="CG36" s="109"/>
      <c r="CH36" s="109"/>
      <c r="CI36" s="109"/>
      <c r="CJ36" s="109"/>
      <c r="CK36" s="109"/>
      <c r="CL36" s="109"/>
      <c r="CM36" s="109"/>
      <c r="CN36" s="109"/>
      <c r="CO36" s="109"/>
      <c r="CP36" s="109"/>
      <c r="CQ36" s="109"/>
      <c r="CR36" s="109"/>
      <c r="CS36" s="109"/>
      <c r="CT36" s="109"/>
      <c r="CU36" s="109"/>
      <c r="CV36" s="109"/>
      <c r="CW36" s="109"/>
      <c r="CX36" s="109"/>
      <c r="CY36" s="109"/>
      <c r="CZ36" s="109"/>
      <c r="DA36" s="109"/>
      <c r="DB36" s="109"/>
      <c r="DC36" s="109"/>
      <c r="DD36" s="109"/>
      <c r="DE36" s="109"/>
      <c r="DF36" s="109"/>
      <c r="DG36" s="109"/>
      <c r="DH36" s="109"/>
      <c r="DI36" s="109"/>
      <c r="DJ36" s="109"/>
      <c r="DK36" s="109"/>
      <c r="DL36" s="109"/>
      <c r="DM36" s="109"/>
      <c r="DN36" s="109"/>
      <c r="DO36" s="109"/>
      <c r="DP36" s="109"/>
      <c r="DQ36" s="109"/>
      <c r="DR36" s="109"/>
      <c r="DS36" s="109"/>
      <c r="DT36" s="109"/>
      <c r="DU36" s="109"/>
      <c r="DV36" s="109"/>
      <c r="DW36" s="109"/>
      <c r="DX36" s="109"/>
      <c r="DY36" s="109"/>
      <c r="DZ36" s="109"/>
      <c r="EA36" s="109"/>
      <c r="EB36" s="109"/>
      <c r="EC36" s="109"/>
      <c r="ED36" s="109"/>
      <c r="EE36" s="109"/>
      <c r="EF36" s="109"/>
      <c r="EG36" s="109"/>
    </row>
    <row r="37" spans="1:194" s="286" customFormat="1" ht="20.25" customHeight="1">
      <c r="A37" s="669" t="s">
        <v>38</v>
      </c>
      <c r="B37" s="671" t="s">
        <v>49</v>
      </c>
      <c r="C37" s="673" t="s">
        <v>50</v>
      </c>
      <c r="D37" s="323" t="s">
        <v>331</v>
      </c>
      <c r="E37" s="675" t="s">
        <v>332</v>
      </c>
      <c r="F37" s="324" t="s">
        <v>42</v>
      </c>
      <c r="G37" s="550"/>
      <c r="H37" s="542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  <c r="AU37" s="109"/>
      <c r="AV37" s="109"/>
      <c r="AW37" s="109"/>
      <c r="AX37" s="109"/>
      <c r="AY37" s="109"/>
      <c r="AZ37" s="109"/>
      <c r="BA37" s="109"/>
      <c r="BB37" s="109"/>
      <c r="BC37" s="109"/>
      <c r="BD37" s="109"/>
      <c r="BE37" s="109"/>
      <c r="BF37" s="109"/>
      <c r="BG37" s="109"/>
      <c r="BH37" s="109"/>
      <c r="BI37" s="109"/>
      <c r="BJ37" s="109"/>
      <c r="BK37" s="109"/>
      <c r="BL37" s="109"/>
      <c r="BM37" s="109"/>
      <c r="BN37" s="109"/>
      <c r="BO37" s="109"/>
      <c r="BP37" s="109"/>
      <c r="BQ37" s="109"/>
      <c r="BR37" s="109"/>
      <c r="BS37" s="109"/>
      <c r="BT37" s="109"/>
      <c r="BU37" s="109"/>
      <c r="BV37" s="109"/>
      <c r="BW37" s="109"/>
      <c r="BX37" s="109"/>
      <c r="BY37" s="109"/>
      <c r="BZ37" s="109"/>
      <c r="CA37" s="109"/>
      <c r="CB37" s="109"/>
      <c r="CC37" s="109"/>
      <c r="CD37" s="109"/>
      <c r="CE37" s="109"/>
      <c r="CF37" s="109"/>
      <c r="CG37" s="109"/>
      <c r="CH37" s="109"/>
      <c r="CI37" s="109"/>
      <c r="CJ37" s="109"/>
      <c r="CK37" s="109"/>
      <c r="CL37" s="109"/>
      <c r="CM37" s="109"/>
      <c r="CN37" s="109"/>
      <c r="CO37" s="109"/>
      <c r="CP37" s="109"/>
      <c r="CQ37" s="109"/>
      <c r="CR37" s="109"/>
      <c r="CS37" s="109"/>
      <c r="CT37" s="109"/>
      <c r="CU37" s="109"/>
      <c r="CV37" s="109"/>
      <c r="CW37" s="109"/>
      <c r="CX37" s="109"/>
      <c r="CY37" s="109"/>
      <c r="CZ37" s="109"/>
      <c r="DA37" s="109"/>
      <c r="DB37" s="109"/>
      <c r="DC37" s="109"/>
      <c r="DD37" s="109"/>
      <c r="DE37" s="109"/>
      <c r="DF37" s="109"/>
      <c r="DG37" s="109"/>
      <c r="DH37" s="109"/>
      <c r="DI37" s="109"/>
      <c r="DJ37" s="109"/>
      <c r="DK37" s="109"/>
      <c r="DL37" s="109"/>
      <c r="DM37" s="109"/>
      <c r="DN37" s="109"/>
      <c r="DO37" s="109"/>
      <c r="DP37" s="109"/>
      <c r="DQ37" s="109"/>
      <c r="DR37" s="109"/>
      <c r="DS37" s="109"/>
      <c r="DT37" s="109"/>
      <c r="DU37" s="109"/>
      <c r="DV37" s="109"/>
      <c r="DW37" s="109"/>
      <c r="DX37" s="109"/>
      <c r="DY37" s="109"/>
      <c r="DZ37" s="109"/>
      <c r="EA37" s="109"/>
      <c r="EB37" s="109"/>
      <c r="EC37" s="109"/>
      <c r="ED37" s="109"/>
      <c r="EE37" s="109"/>
      <c r="EF37" s="109"/>
      <c r="EG37" s="109"/>
    </row>
    <row r="38" spans="1:194" s="286" customFormat="1" ht="20.25" customHeight="1">
      <c r="A38" s="670"/>
      <c r="B38" s="671"/>
      <c r="C38" s="673"/>
      <c r="D38" s="325" t="s">
        <v>51</v>
      </c>
      <c r="E38" s="676"/>
      <c r="F38" s="326" t="s">
        <v>44</v>
      </c>
      <c r="G38" s="550"/>
      <c r="H38" s="542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109"/>
      <c r="AR38" s="109"/>
      <c r="AS38" s="109"/>
      <c r="AT38" s="109"/>
      <c r="AU38" s="109"/>
      <c r="AV38" s="109"/>
      <c r="AW38" s="109"/>
      <c r="AX38" s="109"/>
      <c r="AY38" s="109"/>
      <c r="AZ38" s="109"/>
      <c r="BA38" s="109"/>
      <c r="BB38" s="109"/>
      <c r="BC38" s="109"/>
      <c r="BD38" s="109"/>
      <c r="BE38" s="109"/>
      <c r="BF38" s="109"/>
      <c r="BG38" s="109"/>
      <c r="BH38" s="109"/>
      <c r="BI38" s="109"/>
      <c r="BJ38" s="109"/>
      <c r="BK38" s="109"/>
      <c r="BL38" s="109"/>
      <c r="BM38" s="109"/>
      <c r="BN38" s="109"/>
      <c r="BO38" s="109"/>
      <c r="BP38" s="109"/>
      <c r="BQ38" s="109"/>
      <c r="BR38" s="109"/>
      <c r="BS38" s="109"/>
      <c r="BT38" s="109"/>
      <c r="BU38" s="109"/>
      <c r="BV38" s="109"/>
      <c r="BW38" s="109"/>
      <c r="BX38" s="109"/>
      <c r="BY38" s="109"/>
      <c r="BZ38" s="109"/>
      <c r="CA38" s="109"/>
      <c r="CB38" s="109"/>
      <c r="CC38" s="109"/>
      <c r="CD38" s="109"/>
      <c r="CE38" s="109"/>
      <c r="CF38" s="109"/>
      <c r="CG38" s="109"/>
      <c r="CH38" s="109"/>
      <c r="CI38" s="109"/>
      <c r="CJ38" s="109"/>
      <c r="CK38" s="109"/>
      <c r="CL38" s="109"/>
      <c r="CM38" s="109"/>
      <c r="CN38" s="109"/>
      <c r="CO38" s="109"/>
      <c r="CP38" s="109"/>
      <c r="CQ38" s="109"/>
      <c r="CR38" s="109"/>
      <c r="CS38" s="109"/>
      <c r="CT38" s="109"/>
      <c r="CU38" s="109"/>
      <c r="CV38" s="109"/>
      <c r="CW38" s="109"/>
      <c r="CX38" s="109"/>
      <c r="CY38" s="109"/>
      <c r="CZ38" s="109"/>
      <c r="DA38" s="109"/>
      <c r="DB38" s="109"/>
      <c r="DC38" s="109"/>
      <c r="DD38" s="109"/>
      <c r="DE38" s="109"/>
      <c r="DF38" s="109"/>
      <c r="DG38" s="109"/>
      <c r="DH38" s="109"/>
      <c r="DI38" s="109"/>
      <c r="DJ38" s="109"/>
      <c r="DK38" s="109"/>
      <c r="DL38" s="109"/>
      <c r="DM38" s="109"/>
      <c r="DN38" s="109"/>
      <c r="DO38" s="109"/>
      <c r="DP38" s="109"/>
      <c r="DQ38" s="109"/>
      <c r="DR38" s="109"/>
      <c r="DS38" s="109"/>
      <c r="DT38" s="109"/>
      <c r="DU38" s="109"/>
      <c r="DV38" s="109"/>
      <c r="DW38" s="109"/>
      <c r="DX38" s="109"/>
      <c r="DY38" s="109"/>
      <c r="DZ38" s="109"/>
      <c r="EA38" s="109"/>
      <c r="EB38" s="109"/>
      <c r="EC38" s="109"/>
      <c r="ED38" s="109"/>
      <c r="EE38" s="109"/>
      <c r="EF38" s="109"/>
      <c r="EG38" s="109"/>
    </row>
    <row r="39" spans="1:194" s="286" customFormat="1" ht="20.25" customHeight="1" thickBot="1">
      <c r="A39" s="327" t="s">
        <v>52</v>
      </c>
      <c r="B39" s="672"/>
      <c r="C39" s="674"/>
      <c r="D39" s="328" t="s">
        <v>53</v>
      </c>
      <c r="E39" s="328" t="s">
        <v>333</v>
      </c>
      <c r="F39" s="329" t="s">
        <v>334</v>
      </c>
      <c r="G39" s="550"/>
      <c r="H39" s="542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109"/>
      <c r="AR39" s="109"/>
      <c r="AS39" s="109"/>
      <c r="AT39" s="109"/>
      <c r="AU39" s="109"/>
      <c r="AV39" s="109"/>
      <c r="AW39" s="109"/>
      <c r="AX39" s="109"/>
      <c r="AY39" s="109"/>
      <c r="AZ39" s="109"/>
      <c r="BA39" s="109"/>
      <c r="BB39" s="109"/>
      <c r="BC39" s="109"/>
      <c r="BD39" s="109"/>
      <c r="BE39" s="109"/>
      <c r="BF39" s="109"/>
      <c r="BG39" s="109"/>
      <c r="BH39" s="109"/>
      <c r="BI39" s="109"/>
      <c r="BJ39" s="109"/>
      <c r="BK39" s="109"/>
      <c r="BL39" s="109"/>
      <c r="BM39" s="109"/>
      <c r="BN39" s="109"/>
      <c r="BO39" s="109"/>
      <c r="BP39" s="109"/>
      <c r="BQ39" s="109"/>
      <c r="BR39" s="109"/>
      <c r="BS39" s="109"/>
      <c r="BT39" s="109"/>
      <c r="BU39" s="109"/>
      <c r="BV39" s="109"/>
      <c r="BW39" s="109"/>
      <c r="BX39" s="109"/>
      <c r="BY39" s="109"/>
      <c r="BZ39" s="109"/>
      <c r="CA39" s="109"/>
      <c r="CB39" s="109"/>
      <c r="CC39" s="109"/>
      <c r="CD39" s="109"/>
      <c r="CE39" s="109"/>
      <c r="CF39" s="109"/>
      <c r="CG39" s="109"/>
      <c r="CH39" s="109"/>
      <c r="CI39" s="109"/>
      <c r="CJ39" s="109"/>
      <c r="CK39" s="109"/>
      <c r="CL39" s="109"/>
      <c r="CM39" s="109"/>
      <c r="CN39" s="109"/>
      <c r="CO39" s="109"/>
      <c r="CP39" s="109"/>
      <c r="CQ39" s="109"/>
      <c r="CR39" s="109"/>
      <c r="CS39" s="109"/>
      <c r="CT39" s="109"/>
      <c r="CU39" s="109"/>
      <c r="CV39" s="109"/>
      <c r="CW39" s="109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  <c r="DR39" s="109"/>
      <c r="DS39" s="109"/>
      <c r="DT39" s="109"/>
      <c r="DU39" s="109"/>
      <c r="DV39" s="109"/>
      <c r="DW39" s="109"/>
      <c r="DX39" s="109"/>
      <c r="DY39" s="109"/>
      <c r="DZ39" s="109"/>
      <c r="EA39" s="109"/>
      <c r="EB39" s="109"/>
      <c r="EC39" s="109"/>
      <c r="ED39" s="109"/>
      <c r="EE39" s="109"/>
      <c r="EF39" s="109"/>
      <c r="EG39" s="109"/>
    </row>
    <row r="40" spans="1:194" s="286" customFormat="1" ht="20.25" customHeight="1">
      <c r="A40" s="706" t="s">
        <v>54</v>
      </c>
      <c r="B40" s="707"/>
      <c r="C40" s="707"/>
      <c r="D40" s="707"/>
      <c r="E40" s="707"/>
      <c r="F40" s="708"/>
      <c r="G40" s="551"/>
      <c r="H40" s="542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09"/>
      <c r="AO40" s="109"/>
      <c r="AP40" s="109"/>
      <c r="AQ40" s="109"/>
      <c r="AR40" s="109"/>
      <c r="AS40" s="109"/>
      <c r="AT40" s="109"/>
      <c r="AU40" s="109"/>
      <c r="AV40" s="109"/>
      <c r="AW40" s="109"/>
      <c r="AX40" s="109"/>
      <c r="AY40" s="109"/>
      <c r="AZ40" s="109"/>
      <c r="BA40" s="109"/>
      <c r="BB40" s="109"/>
      <c r="BC40" s="109"/>
      <c r="BD40" s="109"/>
      <c r="BE40" s="109"/>
      <c r="BF40" s="109"/>
      <c r="BG40" s="109"/>
      <c r="BH40" s="109"/>
      <c r="BI40" s="109"/>
      <c r="BJ40" s="109"/>
      <c r="BK40" s="109"/>
      <c r="BL40" s="109"/>
      <c r="BM40" s="109"/>
      <c r="BN40" s="109"/>
      <c r="BO40" s="109"/>
      <c r="BP40" s="109"/>
      <c r="BQ40" s="109"/>
      <c r="BR40" s="109"/>
      <c r="BS40" s="109"/>
      <c r="BT40" s="109"/>
      <c r="BU40" s="109"/>
      <c r="BV40" s="109"/>
      <c r="BW40" s="109"/>
      <c r="BX40" s="109"/>
      <c r="BY40" s="109"/>
      <c r="BZ40" s="109"/>
      <c r="CA40" s="109"/>
      <c r="CB40" s="109"/>
      <c r="CC40" s="109"/>
      <c r="CD40" s="109"/>
      <c r="CE40" s="109"/>
      <c r="CF40" s="109"/>
      <c r="CG40" s="109"/>
      <c r="CH40" s="109"/>
      <c r="CI40" s="109"/>
      <c r="CJ40" s="109"/>
      <c r="CK40" s="109"/>
      <c r="CL40" s="109"/>
      <c r="CM40" s="109"/>
      <c r="CN40" s="109"/>
      <c r="CO40" s="109"/>
      <c r="CP40" s="109"/>
      <c r="CQ40" s="109"/>
      <c r="CR40" s="109"/>
      <c r="CS40" s="109"/>
      <c r="CT40" s="109"/>
      <c r="CU40" s="109"/>
      <c r="CV40" s="109"/>
      <c r="CW40" s="109"/>
      <c r="CX40" s="109"/>
      <c r="CY40" s="109"/>
      <c r="CZ40" s="109"/>
      <c r="DA40" s="109"/>
      <c r="DB40" s="109"/>
      <c r="DC40" s="109"/>
      <c r="DD40" s="109"/>
      <c r="DE40" s="109"/>
      <c r="DF40" s="109"/>
      <c r="DG40" s="109"/>
      <c r="DH40" s="109"/>
      <c r="DI40" s="109"/>
      <c r="DJ40" s="109"/>
      <c r="DK40" s="109"/>
      <c r="DL40" s="109"/>
      <c r="DM40" s="109"/>
      <c r="DN40" s="109"/>
      <c r="DO40" s="109"/>
      <c r="DP40" s="109"/>
      <c r="DQ40" s="109"/>
      <c r="DR40" s="109"/>
      <c r="DS40" s="109"/>
      <c r="DT40" s="109"/>
      <c r="DU40" s="109"/>
      <c r="DV40" s="109"/>
      <c r="DW40" s="109"/>
      <c r="DX40" s="109"/>
      <c r="DY40" s="109"/>
      <c r="DZ40" s="109"/>
      <c r="EA40" s="109"/>
      <c r="EB40" s="109"/>
      <c r="EC40" s="109"/>
      <c r="ED40" s="109"/>
      <c r="EE40" s="109"/>
      <c r="EF40" s="109"/>
      <c r="EG40" s="109"/>
    </row>
    <row r="41" spans="1:194" s="286" customFormat="1" ht="20.25" customHeight="1">
      <c r="A41" s="678" t="s">
        <v>320</v>
      </c>
      <c r="B41" s="679"/>
      <c r="C41" s="679"/>
      <c r="D41" s="679"/>
      <c r="E41" s="679"/>
      <c r="F41" s="308"/>
      <c r="G41" s="552"/>
      <c r="H41" s="542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  <c r="AW41" s="109"/>
      <c r="AX41" s="109"/>
      <c r="AY41" s="109"/>
      <c r="AZ41" s="109"/>
      <c r="BA41" s="109"/>
      <c r="BB41" s="109"/>
      <c r="BC41" s="109"/>
      <c r="BD41" s="109"/>
      <c r="BE41" s="109"/>
      <c r="BF41" s="109"/>
      <c r="BG41" s="109"/>
      <c r="BH41" s="109"/>
      <c r="BI41" s="109"/>
      <c r="BJ41" s="109"/>
      <c r="BK41" s="109"/>
      <c r="BL41" s="109"/>
      <c r="BM41" s="109"/>
      <c r="BN41" s="109"/>
      <c r="BO41" s="109"/>
      <c r="BP41" s="109"/>
      <c r="BQ41" s="109"/>
      <c r="BR41" s="109"/>
      <c r="BS41" s="109"/>
      <c r="BT41" s="109"/>
      <c r="BU41" s="109"/>
      <c r="BV41" s="109"/>
      <c r="BW41" s="109"/>
      <c r="BX41" s="109"/>
      <c r="BY41" s="109"/>
      <c r="BZ41" s="109"/>
      <c r="CA41" s="109"/>
      <c r="CB41" s="109"/>
      <c r="CC41" s="109"/>
      <c r="CD41" s="109"/>
      <c r="CE41" s="109"/>
      <c r="CF41" s="109"/>
      <c r="CG41" s="109"/>
      <c r="CH41" s="109"/>
      <c r="CI41" s="109"/>
      <c r="CJ41" s="109"/>
      <c r="CK41" s="109"/>
      <c r="CL41" s="109"/>
      <c r="CM41" s="109"/>
      <c r="CN41" s="109"/>
      <c r="CO41" s="109"/>
      <c r="CP41" s="109"/>
      <c r="CQ41" s="109"/>
      <c r="CR41" s="109"/>
      <c r="CS41" s="109"/>
      <c r="CT41" s="109"/>
      <c r="CU41" s="109"/>
      <c r="CV41" s="109"/>
      <c r="CW41" s="109"/>
      <c r="CX41" s="109"/>
      <c r="CY41" s="109"/>
      <c r="CZ41" s="109"/>
      <c r="DA41" s="109"/>
      <c r="DB41" s="109"/>
      <c r="DC41" s="109"/>
      <c r="DD41" s="109"/>
      <c r="DE41" s="109"/>
      <c r="DF41" s="109"/>
      <c r="DG41" s="109"/>
      <c r="DH41" s="109"/>
      <c r="DI41" s="109"/>
      <c r="DJ41" s="109"/>
      <c r="DK41" s="109"/>
      <c r="DL41" s="109"/>
      <c r="DM41" s="109"/>
      <c r="DN41" s="109"/>
      <c r="DO41" s="109"/>
      <c r="DP41" s="109"/>
      <c r="DQ41" s="109"/>
      <c r="DR41" s="109"/>
      <c r="DS41" s="109"/>
      <c r="DT41" s="109"/>
      <c r="DU41" s="109"/>
      <c r="DV41" s="109"/>
      <c r="DW41" s="109"/>
      <c r="DX41" s="109"/>
      <c r="DY41" s="109"/>
      <c r="DZ41" s="109"/>
      <c r="EA41" s="109"/>
      <c r="EB41" s="109"/>
      <c r="EC41" s="109"/>
      <c r="ED41" s="109"/>
      <c r="EE41" s="109"/>
      <c r="EF41" s="109"/>
      <c r="EG41" s="109"/>
    </row>
    <row r="42" spans="1:194" s="286" customFormat="1" ht="20.25" customHeight="1">
      <c r="A42" s="299"/>
      <c r="B42" s="303"/>
      <c r="C42" s="309"/>
      <c r="D42" s="310"/>
      <c r="E42" s="311"/>
      <c r="F42" s="312"/>
      <c r="G42" s="394"/>
      <c r="H42" s="542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109"/>
      <c r="BB42" s="109"/>
      <c r="BC42" s="109"/>
      <c r="BD42" s="109"/>
      <c r="BE42" s="109"/>
      <c r="BF42" s="109"/>
      <c r="BG42" s="109"/>
      <c r="BH42" s="109"/>
      <c r="BI42" s="109"/>
      <c r="BJ42" s="109"/>
      <c r="BK42" s="109"/>
      <c r="BL42" s="109"/>
      <c r="BM42" s="109"/>
      <c r="BN42" s="109"/>
      <c r="BO42" s="109"/>
      <c r="BP42" s="109"/>
      <c r="BQ42" s="109"/>
      <c r="BR42" s="109"/>
      <c r="BS42" s="109"/>
      <c r="BT42" s="109"/>
      <c r="BU42" s="109"/>
      <c r="BV42" s="109"/>
      <c r="BW42" s="109"/>
      <c r="BX42" s="109"/>
      <c r="BY42" s="109"/>
      <c r="BZ42" s="109"/>
      <c r="CA42" s="109"/>
      <c r="CB42" s="109"/>
      <c r="CC42" s="109"/>
      <c r="CD42" s="109"/>
      <c r="CE42" s="109"/>
      <c r="CF42" s="109"/>
      <c r="CG42" s="109"/>
      <c r="CH42" s="109"/>
      <c r="CI42" s="109"/>
      <c r="CJ42" s="109"/>
      <c r="CK42" s="109"/>
      <c r="CL42" s="109"/>
      <c r="CM42" s="109"/>
      <c r="CN42" s="109"/>
      <c r="CO42" s="109"/>
      <c r="CP42" s="109"/>
      <c r="CQ42" s="109"/>
      <c r="CR42" s="109"/>
      <c r="CS42" s="109"/>
      <c r="CT42" s="109"/>
      <c r="CU42" s="109"/>
      <c r="CV42" s="109"/>
      <c r="CW42" s="109"/>
      <c r="CX42" s="109"/>
      <c r="CY42" s="109"/>
      <c r="CZ42" s="109"/>
      <c r="DA42" s="109"/>
      <c r="DB42" s="109"/>
      <c r="DC42" s="109"/>
      <c r="DD42" s="109"/>
      <c r="DE42" s="109"/>
      <c r="DF42" s="109"/>
      <c r="DG42" s="109"/>
      <c r="DH42" s="109"/>
      <c r="DI42" s="109"/>
      <c r="DJ42" s="109"/>
      <c r="DK42" s="109"/>
      <c r="DL42" s="109"/>
      <c r="DM42" s="109"/>
      <c r="DN42" s="109"/>
      <c r="DO42" s="109"/>
      <c r="DP42" s="109"/>
      <c r="DQ42" s="109"/>
      <c r="DR42" s="109"/>
      <c r="DS42" s="109"/>
      <c r="DT42" s="109"/>
      <c r="DU42" s="109"/>
      <c r="DV42" s="109"/>
      <c r="DW42" s="109"/>
      <c r="DX42" s="109"/>
      <c r="DY42" s="109"/>
      <c r="DZ42" s="109"/>
      <c r="EA42" s="109"/>
      <c r="EB42" s="109"/>
      <c r="EC42" s="109"/>
      <c r="ED42" s="109"/>
      <c r="EE42" s="109"/>
      <c r="EF42" s="109"/>
      <c r="EG42" s="109"/>
    </row>
    <row r="43" spans="1:194" s="113" customFormat="1" ht="20.100000000000001" customHeight="1">
      <c r="A43" s="678" t="s">
        <v>321</v>
      </c>
      <c r="B43" s="679"/>
      <c r="C43" s="679"/>
      <c r="D43" s="679"/>
      <c r="E43" s="679"/>
      <c r="F43" s="700"/>
      <c r="G43" s="547"/>
      <c r="H43" s="542"/>
      <c r="I43" s="109"/>
      <c r="J43" s="109"/>
      <c r="K43" s="109"/>
      <c r="L43" s="109"/>
      <c r="M43" s="109"/>
      <c r="N43" s="109"/>
      <c r="O43" s="109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  <c r="AL43" s="120"/>
      <c r="AM43" s="120"/>
      <c r="AN43" s="120"/>
      <c r="AO43" s="120"/>
      <c r="AP43" s="120"/>
      <c r="AQ43" s="120"/>
      <c r="AR43" s="120"/>
      <c r="AS43" s="120"/>
      <c r="AT43" s="120"/>
      <c r="AU43" s="120"/>
      <c r="AV43" s="120"/>
      <c r="AW43" s="120"/>
      <c r="AX43" s="120"/>
      <c r="AY43" s="120"/>
      <c r="AZ43" s="120"/>
      <c r="BA43" s="120"/>
      <c r="BB43" s="120"/>
      <c r="BC43" s="120"/>
      <c r="BD43" s="120"/>
      <c r="BE43" s="120"/>
      <c r="BF43" s="120"/>
      <c r="BG43" s="120"/>
      <c r="BH43" s="120"/>
      <c r="BI43" s="120"/>
      <c r="BJ43" s="120"/>
      <c r="BK43" s="120"/>
      <c r="BL43" s="120"/>
      <c r="BM43" s="120"/>
      <c r="BN43" s="120"/>
      <c r="BO43" s="120"/>
      <c r="BP43" s="120"/>
      <c r="BQ43" s="120"/>
      <c r="BR43" s="120"/>
      <c r="BS43" s="120"/>
      <c r="BT43" s="120"/>
      <c r="BU43" s="120"/>
      <c r="BV43" s="120"/>
      <c r="BW43" s="120"/>
      <c r="BX43" s="120"/>
      <c r="BY43" s="120"/>
      <c r="BZ43" s="120"/>
      <c r="CA43" s="120"/>
      <c r="CB43" s="120"/>
      <c r="CC43" s="120"/>
      <c r="CD43" s="120"/>
      <c r="CE43" s="120"/>
      <c r="CF43" s="120"/>
      <c r="CG43" s="120"/>
      <c r="CH43" s="120"/>
      <c r="CI43" s="120"/>
      <c r="CJ43" s="120"/>
      <c r="CK43" s="120"/>
      <c r="CL43" s="120"/>
      <c r="CM43" s="120"/>
      <c r="CN43" s="120"/>
      <c r="CO43" s="120"/>
      <c r="CP43" s="120"/>
      <c r="CQ43" s="120"/>
      <c r="CR43" s="120"/>
      <c r="CS43" s="120"/>
      <c r="CT43" s="120"/>
      <c r="CU43" s="120"/>
      <c r="CV43" s="120"/>
      <c r="CW43" s="120"/>
      <c r="CX43" s="120"/>
      <c r="CY43" s="120"/>
      <c r="CZ43" s="120"/>
      <c r="DA43" s="120"/>
      <c r="DB43" s="120"/>
      <c r="DC43" s="120"/>
      <c r="DD43" s="120"/>
      <c r="DE43" s="120"/>
      <c r="DF43" s="120"/>
      <c r="DG43" s="120"/>
      <c r="DH43" s="120"/>
      <c r="DI43" s="120"/>
      <c r="DJ43" s="120"/>
      <c r="DK43" s="120"/>
      <c r="DL43" s="120"/>
      <c r="DM43" s="120"/>
      <c r="DN43" s="120"/>
      <c r="DO43" s="120"/>
      <c r="DP43" s="120"/>
      <c r="DQ43" s="120"/>
      <c r="DR43" s="120"/>
      <c r="DS43" s="120"/>
      <c r="DT43" s="120"/>
      <c r="DU43" s="120"/>
      <c r="DV43" s="120"/>
      <c r="DW43" s="120"/>
      <c r="DX43" s="120"/>
      <c r="DY43" s="120"/>
      <c r="DZ43" s="120"/>
      <c r="EA43" s="120"/>
      <c r="EB43" s="120"/>
      <c r="EC43" s="120"/>
      <c r="ED43" s="120"/>
      <c r="EE43" s="120"/>
      <c r="EF43" s="120"/>
      <c r="EG43" s="120"/>
    </row>
    <row r="44" spans="1:194" s="113" customFormat="1" ht="42" customHeight="1">
      <c r="A44" s="279">
        <v>1</v>
      </c>
      <c r="B44" s="280" t="s">
        <v>335</v>
      </c>
      <c r="C44" s="281" t="s">
        <v>55</v>
      </c>
      <c r="D44" s="282"/>
      <c r="E44" s="283">
        <v>1.7</v>
      </c>
      <c r="F44" s="284">
        <f>+E44*D44*A44</f>
        <v>0</v>
      </c>
      <c r="G44" s="547"/>
      <c r="H44" s="542"/>
      <c r="I44" s="109"/>
      <c r="J44" s="109"/>
      <c r="K44" s="109"/>
      <c r="L44" s="109"/>
      <c r="M44" s="109"/>
      <c r="N44" s="109"/>
      <c r="O44" s="109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0"/>
      <c r="AO44" s="120"/>
      <c r="AP44" s="120"/>
      <c r="AQ44" s="120"/>
      <c r="AR44" s="120"/>
      <c r="AS44" s="120"/>
      <c r="AT44" s="120"/>
      <c r="AU44" s="120"/>
      <c r="AV44" s="120"/>
      <c r="AW44" s="120"/>
      <c r="AX44" s="120"/>
      <c r="AY44" s="120"/>
      <c r="AZ44" s="120"/>
      <c r="BA44" s="120"/>
      <c r="BB44" s="120"/>
      <c r="BC44" s="120"/>
      <c r="BD44" s="120"/>
      <c r="BE44" s="120"/>
      <c r="BF44" s="120"/>
      <c r="BG44" s="120"/>
      <c r="BH44" s="120"/>
      <c r="BI44" s="120"/>
      <c r="BJ44" s="120"/>
      <c r="BK44" s="120"/>
      <c r="BL44" s="120"/>
      <c r="BM44" s="120"/>
      <c r="BN44" s="120"/>
      <c r="BO44" s="120"/>
      <c r="BP44" s="120"/>
      <c r="BQ44" s="120"/>
      <c r="BR44" s="120"/>
      <c r="BS44" s="120"/>
      <c r="BT44" s="120"/>
      <c r="BU44" s="120"/>
      <c r="BV44" s="120"/>
      <c r="BW44" s="120"/>
      <c r="BX44" s="120"/>
      <c r="BY44" s="120"/>
      <c r="BZ44" s="120"/>
      <c r="CA44" s="120"/>
      <c r="CB44" s="120"/>
      <c r="CC44" s="120"/>
      <c r="CD44" s="120"/>
      <c r="CE44" s="120"/>
      <c r="CF44" s="120"/>
      <c r="CG44" s="120"/>
      <c r="CH44" s="120"/>
      <c r="CI44" s="120"/>
      <c r="CJ44" s="120"/>
      <c r="CK44" s="120"/>
      <c r="CL44" s="120"/>
      <c r="CM44" s="120"/>
      <c r="CN44" s="120"/>
      <c r="CO44" s="120"/>
      <c r="CP44" s="120"/>
      <c r="CQ44" s="120"/>
      <c r="CR44" s="120"/>
      <c r="CS44" s="120"/>
      <c r="CT44" s="120"/>
      <c r="CU44" s="120"/>
      <c r="CV44" s="120"/>
      <c r="CW44" s="120"/>
      <c r="CX44" s="120"/>
      <c r="CY44" s="120"/>
      <c r="CZ44" s="120"/>
      <c r="DA44" s="120"/>
      <c r="DB44" s="120"/>
      <c r="DC44" s="120"/>
      <c r="DD44" s="120"/>
      <c r="DE44" s="120"/>
      <c r="DF44" s="120"/>
      <c r="DG44" s="120"/>
      <c r="DH44" s="120"/>
      <c r="DI44" s="120"/>
      <c r="DJ44" s="120"/>
      <c r="DK44" s="120"/>
      <c r="DL44" s="120"/>
      <c r="DM44" s="120"/>
      <c r="DN44" s="120"/>
      <c r="DO44" s="120"/>
      <c r="DP44" s="120"/>
      <c r="DQ44" s="120"/>
      <c r="DR44" s="120"/>
      <c r="DS44" s="120"/>
      <c r="DT44" s="120"/>
      <c r="DU44" s="120"/>
      <c r="DV44" s="120"/>
      <c r="DW44" s="120"/>
      <c r="DX44" s="120"/>
      <c r="DY44" s="120"/>
      <c r="DZ44" s="120"/>
      <c r="EA44" s="120"/>
      <c r="EB44" s="120"/>
      <c r="EC44" s="120"/>
      <c r="ED44" s="120"/>
      <c r="EE44" s="120"/>
      <c r="EF44" s="120"/>
      <c r="EG44" s="120"/>
    </row>
    <row r="45" spans="1:194" s="298" customFormat="1" ht="16.5" customHeight="1">
      <c r="A45" s="678" t="s">
        <v>322</v>
      </c>
      <c r="B45" s="679"/>
      <c r="C45" s="679"/>
      <c r="D45" s="679"/>
      <c r="E45" s="679"/>
      <c r="F45" s="308"/>
      <c r="G45" s="547"/>
      <c r="H45" s="542"/>
      <c r="I45" s="109"/>
      <c r="J45" s="109"/>
      <c r="K45" s="109"/>
      <c r="L45" s="109"/>
      <c r="M45" s="109"/>
      <c r="N45" s="109"/>
      <c r="O45" s="109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43"/>
      <c r="EW45" s="43"/>
      <c r="EX45" s="43"/>
      <c r="EY45" s="43"/>
      <c r="EZ45" s="43"/>
      <c r="FA45" s="43"/>
      <c r="FB45" s="43"/>
      <c r="FC45" s="43"/>
      <c r="FD45" s="43"/>
      <c r="FE45" s="43"/>
      <c r="FF45" s="43"/>
      <c r="FG45" s="43"/>
      <c r="FH45" s="43"/>
      <c r="FI45" s="43"/>
      <c r="FJ45" s="43"/>
      <c r="FK45" s="43"/>
      <c r="FL45" s="43"/>
      <c r="FM45" s="43"/>
      <c r="FN45" s="43"/>
      <c r="FO45" s="43"/>
      <c r="FP45" s="43"/>
      <c r="FQ45" s="43"/>
      <c r="FR45" s="43"/>
      <c r="FS45" s="43"/>
      <c r="FT45" s="43"/>
      <c r="FU45" s="43"/>
      <c r="FV45" s="43"/>
      <c r="FW45" s="43"/>
      <c r="FX45" s="43"/>
      <c r="FY45" s="43"/>
      <c r="FZ45" s="43"/>
      <c r="GA45" s="43"/>
      <c r="GB45" s="43"/>
      <c r="GC45" s="43"/>
      <c r="GD45" s="43"/>
      <c r="GE45" s="43"/>
      <c r="GF45" s="43"/>
      <c r="GG45" s="43"/>
      <c r="GH45" s="43"/>
      <c r="GI45" s="43"/>
      <c r="GJ45" s="43"/>
      <c r="GK45" s="43"/>
      <c r="GL45" s="43"/>
    </row>
    <row r="46" spans="1:194" s="120" customFormat="1" ht="23.25" customHeight="1" thickBot="1">
      <c r="A46" s="313"/>
      <c r="B46" s="419"/>
      <c r="C46" s="314"/>
      <c r="D46" s="315"/>
      <c r="E46" s="316"/>
      <c r="F46" s="317"/>
      <c r="G46" s="547"/>
      <c r="H46" s="542"/>
      <c r="I46" s="109"/>
      <c r="J46" s="109"/>
      <c r="K46" s="109"/>
      <c r="L46" s="109"/>
      <c r="M46" s="109"/>
      <c r="N46" s="109"/>
      <c r="O46" s="109"/>
    </row>
    <row r="47" spans="1:194" s="120" customFormat="1" ht="15.75" customHeight="1" thickBot="1">
      <c r="A47" s="330"/>
      <c r="B47" s="710" t="s">
        <v>323</v>
      </c>
      <c r="C47" s="711"/>
      <c r="D47" s="711"/>
      <c r="E47" s="712"/>
      <c r="F47" s="318">
        <f>SUM(F42:F46)</f>
        <v>0</v>
      </c>
      <c r="G47" s="547"/>
      <c r="H47" s="542"/>
      <c r="I47" s="109"/>
      <c r="J47" s="109"/>
      <c r="K47" s="109"/>
      <c r="L47" s="109"/>
      <c r="M47" s="109"/>
      <c r="N47" s="109"/>
      <c r="O47" s="109"/>
    </row>
    <row r="48" spans="1:194" s="120" customFormat="1" ht="16.5" customHeight="1">
      <c r="A48" s="330"/>
      <c r="B48" s="677" t="s">
        <v>324</v>
      </c>
      <c r="C48" s="677"/>
      <c r="D48" s="677"/>
      <c r="E48" s="677"/>
      <c r="F48" s="318">
        <f>+F36</f>
        <v>0</v>
      </c>
      <c r="G48" s="547"/>
      <c r="H48" s="542"/>
      <c r="I48" s="109"/>
      <c r="J48" s="109"/>
      <c r="K48" s="109"/>
      <c r="L48" s="109"/>
      <c r="M48" s="109"/>
      <c r="N48" s="109"/>
      <c r="O48" s="109"/>
    </row>
    <row r="49" spans="1:13" s="120" customFormat="1" ht="16.5" customHeight="1">
      <c r="A49" s="331"/>
      <c r="B49" s="709" t="s">
        <v>323</v>
      </c>
      <c r="C49" s="709"/>
      <c r="D49" s="709"/>
      <c r="E49" s="709"/>
      <c r="F49" s="319">
        <f>+F47</f>
        <v>0</v>
      </c>
      <c r="G49" s="395"/>
      <c r="H49" s="395"/>
    </row>
    <row r="50" spans="1:13" s="120" customFormat="1" ht="16.5" customHeight="1">
      <c r="A50" s="331"/>
      <c r="B50" s="709" t="s">
        <v>325</v>
      </c>
      <c r="C50" s="709"/>
      <c r="D50" s="709"/>
      <c r="E50" s="709"/>
      <c r="F50" s="320">
        <f>+F49+F48</f>
        <v>0</v>
      </c>
      <c r="G50" s="395"/>
      <c r="H50" s="395"/>
    </row>
    <row r="51" spans="1:13" s="120" customFormat="1" ht="16.5" customHeight="1">
      <c r="A51" s="331"/>
      <c r="B51" s="709" t="s">
        <v>326</v>
      </c>
      <c r="C51" s="709"/>
      <c r="D51" s="709"/>
      <c r="E51" s="709"/>
      <c r="F51" s="320">
        <v>0</v>
      </c>
      <c r="G51" s="395"/>
      <c r="H51" s="395"/>
    </row>
    <row r="52" spans="1:13" s="120" customFormat="1" ht="16.5" customHeight="1">
      <c r="A52" s="331"/>
      <c r="B52" s="709" t="s">
        <v>327</v>
      </c>
      <c r="C52" s="709"/>
      <c r="D52" s="709"/>
      <c r="E52" s="709"/>
      <c r="F52" s="320">
        <f>F50+F51</f>
        <v>0</v>
      </c>
      <c r="G52" s="395"/>
      <c r="H52" s="395"/>
    </row>
    <row r="53" spans="1:13" s="120" customFormat="1" ht="16.5" customHeight="1">
      <c r="A53" s="331"/>
      <c r="B53" s="716" t="s">
        <v>328</v>
      </c>
      <c r="C53" s="717"/>
      <c r="D53" s="717"/>
      <c r="E53" s="718"/>
      <c r="F53" s="296">
        <f ca="1">SUM(F54:F58)</f>
        <v>0</v>
      </c>
      <c r="G53" s="705" t="s">
        <v>365</v>
      </c>
      <c r="H53" s="396"/>
    </row>
    <row r="54" spans="1:13" s="120" customFormat="1" ht="18.75" customHeight="1">
      <c r="A54" s="332"/>
      <c r="B54" s="557"/>
      <c r="C54" s="554"/>
      <c r="D54" s="555"/>
      <c r="E54" s="553" t="s">
        <v>380</v>
      </c>
      <c r="F54" s="321">
        <f ca="1">ROUND($G$56*2%,0)</f>
        <v>0</v>
      </c>
      <c r="G54" s="705"/>
      <c r="H54" s="397"/>
    </row>
    <row r="55" spans="1:13" s="120" customFormat="1" ht="18.75" customHeight="1">
      <c r="A55" s="332"/>
      <c r="B55" s="557"/>
      <c r="C55" s="554"/>
      <c r="D55" s="555"/>
      <c r="E55" s="553" t="s">
        <v>381</v>
      </c>
      <c r="F55" s="321">
        <f ca="1">ROUND($G$56*1%,0)</f>
        <v>0</v>
      </c>
      <c r="G55" s="705"/>
      <c r="H55" s="397"/>
    </row>
    <row r="56" spans="1:13" s="120" customFormat="1" ht="18.75" customHeight="1">
      <c r="A56" s="332"/>
      <c r="B56" s="557"/>
      <c r="C56" s="554"/>
      <c r="D56" s="555"/>
      <c r="E56" s="553" t="s">
        <v>382</v>
      </c>
      <c r="F56" s="321">
        <f ca="1">ROUND($G$56*2%,0)</f>
        <v>0</v>
      </c>
      <c r="G56" s="569">
        <f ca="1">(F52+F54+F55+F56+F57+F58)</f>
        <v>0</v>
      </c>
      <c r="H56" s="397"/>
    </row>
    <row r="57" spans="1:13" s="113" customFormat="1" ht="18.75" customHeight="1">
      <c r="A57" s="332"/>
      <c r="B57" s="558"/>
      <c r="C57" s="554"/>
      <c r="D57" s="555"/>
      <c r="E57" s="553" t="s">
        <v>383</v>
      </c>
      <c r="F57" s="321">
        <f ca="1">ROUND($G$56*2%,0)</f>
        <v>0</v>
      </c>
      <c r="G57" s="701" t="s">
        <v>384</v>
      </c>
      <c r="H57" s="397"/>
      <c r="I57" s="129"/>
    </row>
    <row r="58" spans="1:13" s="113" customFormat="1" ht="18.75" customHeight="1">
      <c r="A58" s="332"/>
      <c r="B58" s="556"/>
      <c r="C58" s="554"/>
      <c r="D58" s="555"/>
      <c r="E58" s="553" t="s">
        <v>379</v>
      </c>
      <c r="F58" s="321">
        <f ca="1">ROUND($G$56*1%,0)</f>
        <v>0</v>
      </c>
      <c r="G58" s="701"/>
      <c r="H58" s="397"/>
      <c r="I58" s="371"/>
      <c r="J58" s="372"/>
      <c r="K58" s="121"/>
    </row>
    <row r="59" spans="1:13" s="113" customFormat="1" ht="18" customHeight="1">
      <c r="A59" s="295"/>
      <c r="B59" s="716" t="s">
        <v>308</v>
      </c>
      <c r="C59" s="717"/>
      <c r="D59" s="717"/>
      <c r="E59" s="718"/>
      <c r="F59" s="296">
        <f ca="1">+F52+F53</f>
        <v>0</v>
      </c>
      <c r="G59" s="701"/>
      <c r="H59" s="396"/>
      <c r="I59" s="373"/>
      <c r="J59" s="372"/>
    </row>
    <row r="60" spans="1:13" s="113" customFormat="1" ht="18" customHeight="1">
      <c r="A60" s="295"/>
      <c r="B60" s="709" t="s">
        <v>309</v>
      </c>
      <c r="C60" s="709"/>
      <c r="D60" s="709"/>
      <c r="E60" s="709"/>
      <c r="F60" s="297">
        <f ca="1">ROUND(F59*19%,0)</f>
        <v>0</v>
      </c>
      <c r="G60" s="701"/>
      <c r="H60" s="396"/>
      <c r="I60" s="374"/>
      <c r="J60" s="376"/>
    </row>
    <row r="61" spans="1:13" s="113" customFormat="1" ht="18" customHeight="1">
      <c r="A61" s="295"/>
      <c r="B61" s="716" t="s">
        <v>310</v>
      </c>
      <c r="C61" s="717"/>
      <c r="D61" s="717"/>
      <c r="E61" s="718"/>
      <c r="F61" s="296">
        <f ca="1">+F59+F60</f>
        <v>0</v>
      </c>
      <c r="G61" s="527">
        <v>365475883</v>
      </c>
      <c r="H61" s="528"/>
      <c r="I61" s="529"/>
      <c r="J61" s="529"/>
      <c r="K61" s="530"/>
      <c r="L61" s="530"/>
    </row>
    <row r="62" spans="1:13" s="334" customFormat="1" ht="21" thickBot="1">
      <c r="A62" s="295"/>
      <c r="B62" s="719" t="s">
        <v>336</v>
      </c>
      <c r="C62" s="720"/>
      <c r="D62" s="720"/>
      <c r="E62" s="721"/>
      <c r="F62" s="322">
        <f ca="1">+F60+F52+F53</f>
        <v>0</v>
      </c>
      <c r="G62" s="322"/>
      <c r="H62" s="528">
        <v>5101247640</v>
      </c>
      <c r="I62" s="529">
        <v>29250000000</v>
      </c>
      <c r="J62" s="530">
        <v>1725194156</v>
      </c>
      <c r="K62" s="531">
        <f ca="1">+F62-J62</f>
        <v>-1725194156</v>
      </c>
      <c r="L62" s="532"/>
      <c r="M62" s="333"/>
    </row>
    <row r="63" spans="1:13" s="113" customFormat="1" ht="21" thickBot="1">
      <c r="A63" s="654" t="s">
        <v>56</v>
      </c>
      <c r="B63" s="655"/>
      <c r="C63" s="655"/>
      <c r="D63" s="655"/>
      <c r="E63" s="655"/>
      <c r="F63" s="656"/>
      <c r="G63" s="533"/>
      <c r="H63" s="321"/>
      <c r="I63" s="534">
        <f>I62*7%</f>
        <v>2047500000.0000002</v>
      </c>
      <c r="J63" s="535"/>
      <c r="K63" s="530"/>
      <c r="L63" s="530"/>
    </row>
    <row r="64" spans="1:13" s="113" customFormat="1" ht="18.75" customHeight="1">
      <c r="A64" s="657" t="s">
        <v>287</v>
      </c>
      <c r="B64" s="658"/>
      <c r="C64" s="658"/>
      <c r="D64" s="658"/>
      <c r="E64" s="658"/>
      <c r="F64" s="659"/>
      <c r="G64" s="536"/>
      <c r="H64" s="321"/>
      <c r="I64" s="530"/>
      <c r="J64" s="530"/>
      <c r="K64" s="530"/>
      <c r="L64" s="530"/>
    </row>
    <row r="65" spans="1:12" s="113" customFormat="1" ht="19.5" customHeight="1">
      <c r="A65" s="660" t="s">
        <v>288</v>
      </c>
      <c r="B65" s="661"/>
      <c r="C65" s="661"/>
      <c r="D65" s="661"/>
      <c r="E65" s="661"/>
      <c r="F65" s="662"/>
      <c r="G65" s="537">
        <v>372232368</v>
      </c>
      <c r="H65" s="537">
        <f ca="1">+G65-F62</f>
        <v>372232368</v>
      </c>
      <c r="I65" s="529"/>
      <c r="J65" s="530"/>
      <c r="K65" s="530"/>
      <c r="L65" s="530"/>
    </row>
    <row r="66" spans="1:12" s="109" customFormat="1" ht="19.5" customHeight="1">
      <c r="A66" s="663" t="s">
        <v>289</v>
      </c>
      <c r="B66" s="664"/>
      <c r="C66" s="664"/>
      <c r="D66" s="664"/>
      <c r="E66" s="664"/>
      <c r="F66" s="665"/>
      <c r="G66" s="398"/>
      <c r="H66" s="398"/>
      <c r="I66" s="375"/>
      <c r="J66" s="375"/>
    </row>
    <row r="67" spans="1:12" s="109" customFormat="1" ht="24.75" customHeight="1">
      <c r="A67" s="663" t="s">
        <v>290</v>
      </c>
      <c r="B67" s="664"/>
      <c r="C67" s="664"/>
      <c r="D67" s="664"/>
      <c r="E67" s="664"/>
      <c r="F67" s="665"/>
      <c r="G67" s="398"/>
      <c r="H67" s="398"/>
    </row>
    <row r="68" spans="1:12" ht="30.75" customHeight="1">
      <c r="A68" s="648" t="s">
        <v>291</v>
      </c>
      <c r="B68" s="649"/>
      <c r="C68" s="649"/>
      <c r="D68" s="649"/>
      <c r="E68" s="649"/>
      <c r="F68" s="650"/>
      <c r="H68" s="398"/>
    </row>
    <row r="69" spans="1:12" ht="21.75" customHeight="1">
      <c r="A69" s="663" t="s">
        <v>292</v>
      </c>
      <c r="B69" s="664"/>
      <c r="C69" s="664"/>
      <c r="D69" s="664"/>
      <c r="E69" s="664"/>
      <c r="F69" s="665"/>
      <c r="H69" s="398"/>
    </row>
    <row r="70" spans="1:12" ht="27" customHeight="1" thickBot="1">
      <c r="A70" s="651" t="s">
        <v>385</v>
      </c>
      <c r="B70" s="652"/>
      <c r="C70" s="652"/>
      <c r="D70" s="652"/>
      <c r="E70" s="652"/>
      <c r="F70" s="653"/>
      <c r="G70" s="398"/>
      <c r="H70" s="398"/>
      <c r="J70" s="122"/>
    </row>
    <row r="71" spans="1:12">
      <c r="A71" s="46"/>
      <c r="B71" s="47"/>
      <c r="C71" s="47"/>
      <c r="D71" s="48"/>
      <c r="E71" s="49"/>
      <c r="F71" s="50"/>
      <c r="G71" s="288"/>
      <c r="H71" s="288"/>
    </row>
    <row r="72" spans="1:12">
      <c r="A72" s="559"/>
      <c r="B72" s="560"/>
      <c r="C72" s="560"/>
      <c r="D72" s="48"/>
      <c r="E72" s="49"/>
      <c r="F72" s="269"/>
      <c r="G72" s="49"/>
      <c r="H72" s="49"/>
    </row>
    <row r="73" spans="1:12">
      <c r="A73" s="559"/>
      <c r="B73" s="560"/>
      <c r="C73" s="560"/>
      <c r="D73" s="48"/>
      <c r="E73" s="49"/>
      <c r="F73" s="269"/>
      <c r="G73" s="49"/>
      <c r="H73" s="49"/>
    </row>
    <row r="74" spans="1:12">
      <c r="A74" s="559"/>
      <c r="B74" s="560"/>
      <c r="C74" s="560"/>
      <c r="D74" s="48"/>
      <c r="E74" s="49"/>
      <c r="F74" s="269"/>
      <c r="G74" s="49"/>
      <c r="H74" s="49"/>
    </row>
    <row r="75" spans="1:12">
      <c r="A75" s="559"/>
      <c r="B75" s="560"/>
      <c r="C75" s="560"/>
      <c r="D75" s="48"/>
      <c r="E75" s="49"/>
      <c r="F75" s="269"/>
      <c r="G75" s="49"/>
      <c r="H75" s="49"/>
    </row>
    <row r="76" spans="1:12">
      <c r="A76" s="561"/>
      <c r="B76" s="561"/>
      <c r="D76" s="48"/>
      <c r="E76" s="561"/>
      <c r="F76" s="562"/>
      <c r="G76" s="289"/>
      <c r="H76" s="289"/>
    </row>
    <row r="77" spans="1:12" ht="15.75">
      <c r="A77" s="563"/>
      <c r="B77" s="561"/>
      <c r="D77" s="274"/>
      <c r="E77" s="563"/>
      <c r="F77" s="562"/>
      <c r="G77" s="289"/>
      <c r="H77" s="289"/>
    </row>
    <row r="78" spans="1:12">
      <c r="A78" s="561"/>
      <c r="B78" s="561"/>
      <c r="D78" s="274"/>
      <c r="E78" s="561"/>
      <c r="F78" s="564"/>
      <c r="G78" s="290"/>
      <c r="H78" s="290"/>
    </row>
    <row r="79" spans="1:12">
      <c r="A79" s="277"/>
      <c r="F79" s="131"/>
    </row>
    <row r="80" spans="1:12">
      <c r="A80" s="277"/>
      <c r="F80" s="131"/>
    </row>
    <row r="81" spans="1:9">
      <c r="A81" s="277"/>
      <c r="F81" s="131"/>
    </row>
    <row r="82" spans="1:9">
      <c r="A82" s="277"/>
      <c r="B82" s="561"/>
      <c r="C82" s="565"/>
      <c r="D82" s="48"/>
      <c r="F82" s="562"/>
      <c r="G82" s="289"/>
      <c r="H82" s="289"/>
    </row>
    <row r="83" spans="1:9">
      <c r="A83" s="277"/>
      <c r="B83" s="561"/>
      <c r="C83" s="565"/>
      <c r="D83" s="274"/>
      <c r="F83" s="562"/>
      <c r="G83" s="289"/>
      <c r="H83" s="289"/>
    </row>
    <row r="84" spans="1:9" ht="15.75" thickBot="1">
      <c r="A84" s="421"/>
      <c r="B84" s="566"/>
      <c r="C84" s="567"/>
      <c r="D84" s="278"/>
      <c r="E84" s="420"/>
      <c r="F84" s="568"/>
      <c r="G84" s="290"/>
      <c r="H84" s="290"/>
    </row>
    <row r="87" spans="1:9">
      <c r="E87" s="379"/>
    </row>
    <row r="88" spans="1:9">
      <c r="E88" s="379"/>
      <c r="F88" s="379"/>
      <c r="G88" s="379"/>
      <c r="H88" s="379"/>
      <c r="I88" s="380"/>
    </row>
    <row r="89" spans="1:9">
      <c r="E89" s="379"/>
    </row>
    <row r="90" spans="1:9">
      <c r="E90" s="380"/>
      <c r="F90" s="380"/>
      <c r="G90" s="380"/>
      <c r="H90" s="380"/>
    </row>
  </sheetData>
  <mergeCells count="46">
    <mergeCell ref="B61:E61"/>
    <mergeCell ref="B62:E62"/>
    <mergeCell ref="B59:E59"/>
    <mergeCell ref="B60:E60"/>
    <mergeCell ref="B51:E51"/>
    <mergeCell ref="B52:E52"/>
    <mergeCell ref="B53:E53"/>
    <mergeCell ref="A32:F32"/>
    <mergeCell ref="A34:E34"/>
    <mergeCell ref="G57:G60"/>
    <mergeCell ref="A1:D1"/>
    <mergeCell ref="G53:G55"/>
    <mergeCell ref="A40:F40"/>
    <mergeCell ref="B49:E49"/>
    <mergeCell ref="B50:E50"/>
    <mergeCell ref="A41:E41"/>
    <mergeCell ref="A43:F43"/>
    <mergeCell ref="B47:E47"/>
    <mergeCell ref="A13:F13"/>
    <mergeCell ref="A14:F14"/>
    <mergeCell ref="A25:F25"/>
    <mergeCell ref="A27:F27"/>
    <mergeCell ref="A29:F29"/>
    <mergeCell ref="A10:A11"/>
    <mergeCell ref="B10:B12"/>
    <mergeCell ref="A3:F3"/>
    <mergeCell ref="A5:F5"/>
    <mergeCell ref="A6:F6"/>
    <mergeCell ref="A9:D9"/>
    <mergeCell ref="A8:F8"/>
    <mergeCell ref="A35:E35"/>
    <mergeCell ref="A68:F68"/>
    <mergeCell ref="A70:F70"/>
    <mergeCell ref="A63:F63"/>
    <mergeCell ref="A64:F64"/>
    <mergeCell ref="A65:F65"/>
    <mergeCell ref="A66:F66"/>
    <mergeCell ref="A67:F67"/>
    <mergeCell ref="A69:F69"/>
    <mergeCell ref="A36:E36"/>
    <mergeCell ref="A37:A38"/>
    <mergeCell ref="B37:B39"/>
    <mergeCell ref="C37:C39"/>
    <mergeCell ref="E37:E38"/>
    <mergeCell ref="B48:E48"/>
    <mergeCell ref="A45:E45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10" fitToHeight="0" orientation="portrait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FFDB9-6DA4-46A4-BB7C-16017BE91CE4}">
  <sheetPr>
    <tabColor rgb="FF92D050"/>
    <pageSetUpPr fitToPage="1"/>
  </sheetPr>
  <dimension ref="A1:L39"/>
  <sheetViews>
    <sheetView topLeftCell="A25" workbookViewId="0">
      <selection activeCell="G36" sqref="G36"/>
    </sheetView>
  </sheetViews>
  <sheetFormatPr baseColWidth="10" defaultColWidth="11.42578125" defaultRowHeight="12.75"/>
  <cols>
    <col min="1" max="1" width="5.5703125" style="2" customWidth="1"/>
    <col min="2" max="2" width="61.28515625" style="2" customWidth="1"/>
    <col min="3" max="3" width="15.28515625" style="2" customWidth="1"/>
    <col min="4" max="4" width="0.140625" style="2" customWidth="1"/>
    <col min="5" max="5" width="0.42578125" style="2" customWidth="1"/>
    <col min="6" max="16384" width="11.42578125" style="2"/>
  </cols>
  <sheetData>
    <row r="1" spans="1:5">
      <c r="A1" s="3" t="s">
        <v>117</v>
      </c>
      <c r="B1" s="571"/>
      <c r="C1" s="5"/>
    </row>
    <row r="2" spans="1:5">
      <c r="A2" s="6" t="s">
        <v>118</v>
      </c>
      <c r="B2" s="570"/>
      <c r="C2" s="7"/>
    </row>
    <row r="3" spans="1:5" ht="19.5" customHeight="1">
      <c r="A3" s="8"/>
      <c r="B3" s="570"/>
      <c r="C3" s="7"/>
    </row>
    <row r="4" spans="1:5" ht="12.75" customHeight="1">
      <c r="A4" s="9" t="s">
        <v>119</v>
      </c>
      <c r="B4" s="570"/>
      <c r="C4" s="7"/>
    </row>
    <row r="5" spans="1:5" ht="20.25" customHeight="1">
      <c r="A5" s="6" t="s">
        <v>61</v>
      </c>
      <c r="B5" s="570"/>
      <c r="C5" s="7"/>
    </row>
    <row r="6" spans="1:5" ht="45.75" customHeight="1">
      <c r="A6" s="722" t="str">
        <f>'FORMULARIO 1 - DETALLADO'!A6</f>
        <v xml:space="preserve">NTERVENTORÍA TECNICA ADMINISTRATIVA FINANCIERA CONTABLE Y JURIDICA PARA EL SERVICIO DE REFORESTACIÓN DE ECOSISTEMAS EN LA CIENGA DE BETANCÍ MUNICIPIO DE MONTERÍA. </v>
      </c>
      <c r="B6" s="723"/>
      <c r="C6" s="724"/>
    </row>
    <row r="7" spans="1:5">
      <c r="A7" s="10" t="s">
        <v>120</v>
      </c>
      <c r="B7" s="11" t="s">
        <v>59</v>
      </c>
      <c r="C7" s="12" t="s">
        <v>121</v>
      </c>
    </row>
    <row r="8" spans="1:5">
      <c r="A8" s="13">
        <v>1</v>
      </c>
      <c r="B8" s="14" t="s">
        <v>122</v>
      </c>
      <c r="C8" s="15">
        <v>100</v>
      </c>
    </row>
    <row r="9" spans="1:5">
      <c r="A9" s="13">
        <v>2</v>
      </c>
      <c r="B9" s="14" t="s">
        <v>123</v>
      </c>
      <c r="C9" s="16"/>
    </row>
    <row r="10" spans="1:5">
      <c r="A10" s="17">
        <v>2.1</v>
      </c>
      <c r="B10" s="18" t="s">
        <v>124</v>
      </c>
      <c r="C10" s="16" cm="1">
        <f t="array" ref="C10:D10">+'FAC. PRES_INTER_2026'!AA73:AB73*100</f>
        <v>62</v>
      </c>
      <c r="D10" s="2">
        <v>0</v>
      </c>
    </row>
    <row r="11" spans="1:5">
      <c r="A11" s="17"/>
      <c r="B11" s="18"/>
      <c r="C11" s="16"/>
    </row>
    <row r="12" spans="1:5">
      <c r="A12" s="17"/>
      <c r="B12" s="19" t="s">
        <v>125</v>
      </c>
      <c r="C12" s="15">
        <f>SUM(C10:C10)</f>
        <v>62</v>
      </c>
    </row>
    <row r="13" spans="1:5">
      <c r="A13" s="13">
        <v>3</v>
      </c>
      <c r="B13" s="14" t="s">
        <v>126</v>
      </c>
      <c r="C13" s="16"/>
    </row>
    <row r="14" spans="1:5">
      <c r="A14" s="17"/>
      <c r="B14" s="18" t="s">
        <v>127</v>
      </c>
      <c r="C14" s="16"/>
      <c r="D14" s="399">
        <v>563787993.79999995</v>
      </c>
    </row>
    <row r="15" spans="1:5">
      <c r="A15" s="13">
        <v>3.1</v>
      </c>
      <c r="B15" s="14" t="s">
        <v>128</v>
      </c>
      <c r="C15" s="16"/>
    </row>
    <row r="16" spans="1:5">
      <c r="A16" s="17"/>
      <c r="B16" s="18" t="s">
        <v>329</v>
      </c>
      <c r="C16" s="20">
        <v>6</v>
      </c>
      <c r="D16" s="399">
        <f>+$D$14*C16/100</f>
        <v>33827279.627999999</v>
      </c>
      <c r="E16" s="399">
        <f>+D16/18</f>
        <v>1879293.3126666667</v>
      </c>
    </row>
    <row r="17" spans="1:5">
      <c r="A17" s="17"/>
      <c r="B17" s="18" t="s">
        <v>129</v>
      </c>
      <c r="C17" s="20">
        <v>6</v>
      </c>
      <c r="D17" s="399">
        <f t="shared" ref="D17:D25" si="0">+$D$14*C17/100</f>
        <v>33827279.627999999</v>
      </c>
      <c r="E17" s="399">
        <f t="shared" ref="E17:E25" si="1">+D17/18</f>
        <v>1879293.3126666667</v>
      </c>
    </row>
    <row r="18" spans="1:5">
      <c r="A18" s="17"/>
      <c r="B18" s="18" t="s">
        <v>130</v>
      </c>
      <c r="C18" s="20">
        <v>6</v>
      </c>
      <c r="D18" s="399">
        <f t="shared" si="0"/>
        <v>33827279.627999999</v>
      </c>
      <c r="E18" s="399">
        <f t="shared" si="1"/>
        <v>1879293.3126666667</v>
      </c>
    </row>
    <row r="19" spans="1:5">
      <c r="A19" s="17"/>
      <c r="B19" s="18" t="s">
        <v>330</v>
      </c>
      <c r="C19" s="20">
        <v>5</v>
      </c>
      <c r="D19" s="399">
        <f t="shared" si="0"/>
        <v>28189399.690000001</v>
      </c>
      <c r="E19" s="399">
        <f t="shared" si="1"/>
        <v>1566077.7605555556</v>
      </c>
    </row>
    <row r="20" spans="1:5">
      <c r="A20" s="17"/>
      <c r="B20" s="18" t="s">
        <v>229</v>
      </c>
      <c r="C20" s="20">
        <v>4</v>
      </c>
      <c r="D20" s="399">
        <f t="shared" si="0"/>
        <v>22551519.751999997</v>
      </c>
      <c r="E20" s="399">
        <f t="shared" si="1"/>
        <v>1252862.2084444442</v>
      </c>
    </row>
    <row r="21" spans="1:5" ht="14.25" customHeight="1">
      <c r="A21" s="17"/>
      <c r="B21" s="18" t="s">
        <v>131</v>
      </c>
      <c r="C21" s="20">
        <v>2</v>
      </c>
      <c r="D21" s="399">
        <f t="shared" si="0"/>
        <v>11275759.875999998</v>
      </c>
      <c r="E21" s="399">
        <f t="shared" si="1"/>
        <v>626431.10422222211</v>
      </c>
    </row>
    <row r="22" spans="1:5" ht="14.25" customHeight="1">
      <c r="A22" s="17"/>
      <c r="B22" s="18" t="s">
        <v>386</v>
      </c>
      <c r="C22" s="20">
        <v>6</v>
      </c>
      <c r="D22" s="399">
        <f t="shared" si="0"/>
        <v>33827279.627999999</v>
      </c>
      <c r="E22" s="399">
        <f t="shared" si="1"/>
        <v>1879293.3126666667</v>
      </c>
    </row>
    <row r="23" spans="1:5" ht="14.25" customHeight="1">
      <c r="A23" s="17"/>
      <c r="B23" s="18" t="s">
        <v>387</v>
      </c>
      <c r="C23" s="20">
        <v>6</v>
      </c>
      <c r="D23" s="399">
        <f t="shared" si="0"/>
        <v>33827279.627999999</v>
      </c>
      <c r="E23" s="399">
        <f t="shared" si="1"/>
        <v>1879293.3126666667</v>
      </c>
    </row>
    <row r="24" spans="1:5">
      <c r="A24" s="17">
        <v>3.2</v>
      </c>
      <c r="B24" s="18" t="s">
        <v>132</v>
      </c>
      <c r="C24" s="16"/>
      <c r="D24" s="399">
        <f t="shared" si="0"/>
        <v>0</v>
      </c>
      <c r="E24" s="399">
        <f t="shared" si="1"/>
        <v>0</v>
      </c>
    </row>
    <row r="25" spans="1:5">
      <c r="A25" s="17"/>
      <c r="B25" s="18" t="s">
        <v>133</v>
      </c>
      <c r="C25" s="16">
        <v>5</v>
      </c>
      <c r="D25" s="399">
        <f t="shared" si="0"/>
        <v>28189399.690000001</v>
      </c>
      <c r="E25" s="399">
        <f t="shared" si="1"/>
        <v>1566077.7605555556</v>
      </c>
    </row>
    <row r="26" spans="1:5">
      <c r="A26" s="17"/>
      <c r="B26" s="19" t="s">
        <v>134</v>
      </c>
      <c r="C26" s="15">
        <f>SUM(C16:C25)</f>
        <v>46</v>
      </c>
    </row>
    <row r="27" spans="1:5">
      <c r="A27" s="13">
        <v>4</v>
      </c>
      <c r="B27" s="14" t="s">
        <v>135</v>
      </c>
      <c r="C27" s="16"/>
    </row>
    <row r="28" spans="1:5">
      <c r="A28" s="17"/>
      <c r="B28" s="18" t="s">
        <v>136</v>
      </c>
      <c r="C28" s="16">
        <v>10</v>
      </c>
    </row>
    <row r="29" spans="1:5">
      <c r="A29" s="17"/>
      <c r="B29" s="19" t="s">
        <v>137</v>
      </c>
      <c r="C29" s="15">
        <f>SUM(C28)</f>
        <v>10</v>
      </c>
    </row>
    <row r="30" spans="1:5">
      <c r="A30" s="21"/>
      <c r="B30" s="22" t="s">
        <v>138</v>
      </c>
      <c r="C30" s="23">
        <f>+C29+C26+C12+C8</f>
        <v>218</v>
      </c>
    </row>
    <row r="31" spans="1:5" ht="17.25" customHeight="1">
      <c r="A31" s="24"/>
      <c r="B31" s="25"/>
      <c r="C31" s="26"/>
    </row>
    <row r="32" spans="1:5" ht="12.75" customHeight="1">
      <c r="A32" s="24"/>
      <c r="B32" s="400"/>
      <c r="C32" s="26"/>
    </row>
    <row r="33" spans="1:12">
      <c r="A33" s="24"/>
      <c r="B33" s="25"/>
      <c r="C33" s="26"/>
    </row>
    <row r="34" spans="1:12" s="1" customFormat="1" ht="13.5" customHeight="1">
      <c r="A34" s="27"/>
      <c r="C34" s="28"/>
      <c r="G34" s="29"/>
      <c r="H34" s="30"/>
      <c r="L34" s="29"/>
    </row>
    <row r="35" spans="1:12" s="1" customFormat="1">
      <c r="A35" s="31"/>
      <c r="B35" s="401"/>
      <c r="C35" s="28"/>
      <c r="F35" s="32"/>
      <c r="G35" s="29"/>
      <c r="H35" s="33"/>
      <c r="I35" s="32"/>
      <c r="L35" s="29"/>
    </row>
    <row r="36" spans="1:12" s="1" customFormat="1" ht="13.5" thickBot="1">
      <c r="A36" s="34"/>
      <c r="B36" s="384"/>
      <c r="C36" s="35"/>
      <c r="G36" s="36"/>
      <c r="H36" s="30"/>
      <c r="L36" s="29"/>
    </row>
    <row r="37" spans="1:12">
      <c r="A37" s="37"/>
      <c r="B37" s="25"/>
      <c r="C37" s="38"/>
    </row>
    <row r="38" spans="1:12">
      <c r="A38" s="37"/>
      <c r="B38" s="25"/>
      <c r="C38" s="38"/>
    </row>
    <row r="39" spans="1:12">
      <c r="A39" s="37"/>
      <c r="B39" s="25"/>
      <c r="C39" s="38"/>
    </row>
  </sheetData>
  <mergeCells count="1">
    <mergeCell ref="A6:C6"/>
  </mergeCells>
  <printOptions horizontalCentered="1"/>
  <pageMargins left="0.70866141732283472" right="0.70866141732283472" top="0.74803149606299213" bottom="0.74803149606299213" header="0.31496062992125984" footer="0.31496062992125984"/>
  <pageSetup paperSize="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4AF5-EE68-43AC-83C2-1C94A8827D68}">
  <sheetPr>
    <tabColor rgb="FF92D050"/>
    <pageSetUpPr fitToPage="1"/>
  </sheetPr>
  <dimension ref="A1:L39"/>
  <sheetViews>
    <sheetView topLeftCell="A25" workbookViewId="0">
      <selection activeCell="F31" sqref="F31"/>
    </sheetView>
  </sheetViews>
  <sheetFormatPr baseColWidth="10" defaultColWidth="11.42578125" defaultRowHeight="12.75"/>
  <cols>
    <col min="1" max="1" width="5.5703125" style="2" customWidth="1"/>
    <col min="2" max="2" width="61.28515625" style="2" customWidth="1"/>
    <col min="3" max="3" width="15.28515625" style="2" customWidth="1"/>
    <col min="4" max="4" width="0.140625" style="2" customWidth="1"/>
    <col min="5" max="5" width="0.42578125" style="2" customWidth="1"/>
    <col min="6" max="16384" width="11.42578125" style="2"/>
  </cols>
  <sheetData>
    <row r="1" spans="1:5">
      <c r="A1" s="3" t="s">
        <v>117</v>
      </c>
      <c r="B1" s="4"/>
      <c r="C1" s="5"/>
    </row>
    <row r="2" spans="1:5">
      <c r="A2" s="6" t="s">
        <v>118</v>
      </c>
      <c r="B2" s="132"/>
      <c r="C2" s="7"/>
    </row>
    <row r="3" spans="1:5" ht="19.5" customHeight="1">
      <c r="A3" s="8"/>
      <c r="B3" s="132"/>
      <c r="C3" s="7"/>
    </row>
    <row r="4" spans="1:5" ht="12.75" customHeight="1">
      <c r="A4" s="9" t="s">
        <v>119</v>
      </c>
      <c r="B4" s="132"/>
      <c r="C4" s="7"/>
    </row>
    <row r="5" spans="1:5" ht="20.25" customHeight="1">
      <c r="A5" s="6" t="s">
        <v>61</v>
      </c>
      <c r="B5" s="132"/>
      <c r="C5" s="7"/>
    </row>
    <row r="6" spans="1:5" ht="45.75" customHeight="1">
      <c r="A6" s="722" t="str">
        <f>'FORMULARIO 1 - DETALLADO'!A6</f>
        <v xml:space="preserve">NTERVENTORÍA TECNICA ADMINISTRATIVA FINANCIERA CONTABLE Y JURIDICA PARA EL SERVICIO DE REFORESTACIÓN DE ECOSISTEMAS EN LA CIENGA DE BETANCÍ MUNICIPIO DE MONTERÍA. </v>
      </c>
      <c r="B6" s="723"/>
      <c r="C6" s="724"/>
    </row>
    <row r="7" spans="1:5">
      <c r="A7" s="10" t="s">
        <v>120</v>
      </c>
      <c r="B7" s="11" t="s">
        <v>59</v>
      </c>
      <c r="C7" s="12" t="s">
        <v>121</v>
      </c>
    </row>
    <row r="8" spans="1:5">
      <c r="A8" s="13">
        <v>1</v>
      </c>
      <c r="B8" s="14" t="s">
        <v>122</v>
      </c>
      <c r="C8" s="15"/>
    </row>
    <row r="9" spans="1:5">
      <c r="A9" s="13">
        <v>2</v>
      </c>
      <c r="B9" s="14" t="s">
        <v>123</v>
      </c>
      <c r="C9" s="16"/>
    </row>
    <row r="10" spans="1:5">
      <c r="A10" s="17">
        <v>2.1</v>
      </c>
      <c r="B10" s="18" t="s">
        <v>124</v>
      </c>
      <c r="C10" s="16"/>
    </row>
    <row r="11" spans="1:5">
      <c r="A11" s="17"/>
      <c r="B11" s="18"/>
      <c r="C11" s="16"/>
    </row>
    <row r="12" spans="1:5">
      <c r="A12" s="17"/>
      <c r="B12" s="19" t="s">
        <v>125</v>
      </c>
      <c r="C12" s="15"/>
    </row>
    <row r="13" spans="1:5">
      <c r="A13" s="13">
        <v>3</v>
      </c>
      <c r="B13" s="14" t="s">
        <v>126</v>
      </c>
      <c r="C13" s="16"/>
    </row>
    <row r="14" spans="1:5">
      <c r="A14" s="17"/>
      <c r="B14" s="18" t="s">
        <v>127</v>
      </c>
      <c r="C14" s="16"/>
      <c r="D14" s="399">
        <v>563787993.79999995</v>
      </c>
    </row>
    <row r="15" spans="1:5">
      <c r="A15" s="13">
        <v>3.1</v>
      </c>
      <c r="B15" s="14" t="s">
        <v>128</v>
      </c>
      <c r="C15" s="16"/>
    </row>
    <row r="16" spans="1:5">
      <c r="A16" s="17"/>
      <c r="B16" s="18" t="s">
        <v>329</v>
      </c>
      <c r="C16" s="20"/>
      <c r="D16" s="399">
        <f>+$D$14*C16/100</f>
        <v>0</v>
      </c>
      <c r="E16" s="399">
        <f>+D16/18</f>
        <v>0</v>
      </c>
    </row>
    <row r="17" spans="1:5">
      <c r="A17" s="17"/>
      <c r="B17" s="18" t="s">
        <v>129</v>
      </c>
      <c r="C17" s="20"/>
      <c r="D17" s="399">
        <f t="shared" ref="D17:D25" si="0">+$D$14*C17/100</f>
        <v>0</v>
      </c>
      <c r="E17" s="399">
        <f t="shared" ref="E17:E25" si="1">+D17/18</f>
        <v>0</v>
      </c>
    </row>
    <row r="18" spans="1:5">
      <c r="A18" s="17"/>
      <c r="B18" s="18" t="s">
        <v>130</v>
      </c>
      <c r="C18" s="20"/>
      <c r="D18" s="399">
        <f t="shared" si="0"/>
        <v>0</v>
      </c>
      <c r="E18" s="399">
        <f t="shared" si="1"/>
        <v>0</v>
      </c>
    </row>
    <row r="19" spans="1:5">
      <c r="A19" s="17"/>
      <c r="B19" s="18" t="s">
        <v>330</v>
      </c>
      <c r="C19" s="20"/>
      <c r="D19" s="399">
        <f t="shared" si="0"/>
        <v>0</v>
      </c>
      <c r="E19" s="399">
        <f t="shared" si="1"/>
        <v>0</v>
      </c>
    </row>
    <row r="20" spans="1:5">
      <c r="A20" s="17"/>
      <c r="B20" s="18" t="s">
        <v>229</v>
      </c>
      <c r="C20" s="20"/>
      <c r="D20" s="399">
        <f t="shared" si="0"/>
        <v>0</v>
      </c>
      <c r="E20" s="399">
        <f t="shared" si="1"/>
        <v>0</v>
      </c>
    </row>
    <row r="21" spans="1:5" ht="14.25" customHeight="1">
      <c r="A21" s="17"/>
      <c r="B21" s="18" t="s">
        <v>131</v>
      </c>
      <c r="C21" s="20"/>
      <c r="D21" s="399">
        <f t="shared" si="0"/>
        <v>0</v>
      </c>
      <c r="E21" s="399">
        <f t="shared" si="1"/>
        <v>0</v>
      </c>
    </row>
    <row r="22" spans="1:5" ht="14.25" customHeight="1">
      <c r="A22" s="17"/>
      <c r="B22" s="18" t="s">
        <v>386</v>
      </c>
      <c r="C22" s="20"/>
      <c r="D22" s="399">
        <f t="shared" si="0"/>
        <v>0</v>
      </c>
      <c r="E22" s="399">
        <f t="shared" si="1"/>
        <v>0</v>
      </c>
    </row>
    <row r="23" spans="1:5" ht="14.25" customHeight="1">
      <c r="A23" s="17"/>
      <c r="B23" s="18" t="s">
        <v>387</v>
      </c>
      <c r="C23" s="20"/>
      <c r="D23" s="399">
        <f t="shared" si="0"/>
        <v>0</v>
      </c>
      <c r="E23" s="399">
        <f t="shared" si="1"/>
        <v>0</v>
      </c>
    </row>
    <row r="24" spans="1:5">
      <c r="A24" s="17">
        <v>3.2</v>
      </c>
      <c r="B24" s="18" t="s">
        <v>132</v>
      </c>
      <c r="C24" s="16"/>
      <c r="D24" s="399">
        <f t="shared" si="0"/>
        <v>0</v>
      </c>
      <c r="E24" s="399">
        <f t="shared" si="1"/>
        <v>0</v>
      </c>
    </row>
    <row r="25" spans="1:5">
      <c r="A25" s="17"/>
      <c r="B25" s="18" t="s">
        <v>133</v>
      </c>
      <c r="C25" s="16"/>
      <c r="D25" s="399">
        <f t="shared" si="0"/>
        <v>0</v>
      </c>
      <c r="E25" s="399">
        <f t="shared" si="1"/>
        <v>0</v>
      </c>
    </row>
    <row r="26" spans="1:5">
      <c r="A26" s="17"/>
      <c r="B26" s="19" t="s">
        <v>134</v>
      </c>
      <c r="C26" s="15"/>
    </row>
    <row r="27" spans="1:5">
      <c r="A27" s="13">
        <v>4</v>
      </c>
      <c r="B27" s="14" t="s">
        <v>135</v>
      </c>
      <c r="C27" s="16"/>
    </row>
    <row r="28" spans="1:5">
      <c r="A28" s="17"/>
      <c r="B28" s="18" t="s">
        <v>136</v>
      </c>
      <c r="C28" s="16"/>
    </row>
    <row r="29" spans="1:5">
      <c r="A29" s="17"/>
      <c r="B29" s="19" t="s">
        <v>137</v>
      </c>
      <c r="C29" s="15"/>
    </row>
    <row r="30" spans="1:5">
      <c r="A30" s="21"/>
      <c r="B30" s="22" t="s">
        <v>138</v>
      </c>
      <c r="C30" s="23"/>
    </row>
    <row r="31" spans="1:5" ht="17.25" customHeight="1">
      <c r="A31" s="24"/>
      <c r="B31" s="25"/>
      <c r="C31" s="26"/>
    </row>
    <row r="32" spans="1:5" ht="12.75" customHeight="1">
      <c r="A32" s="24"/>
      <c r="B32" s="400"/>
      <c r="C32" s="26"/>
    </row>
    <row r="33" spans="1:12">
      <c r="A33" s="24"/>
      <c r="B33" s="25"/>
      <c r="C33" s="26"/>
    </row>
    <row r="34" spans="1:12" s="1" customFormat="1" ht="13.5" customHeight="1">
      <c r="A34" s="27"/>
      <c r="C34" s="28"/>
      <c r="G34" s="29"/>
      <c r="H34" s="30"/>
      <c r="L34" s="29"/>
    </row>
    <row r="35" spans="1:12" s="1" customFormat="1">
      <c r="A35" s="31"/>
      <c r="B35" s="401"/>
      <c r="C35" s="28"/>
      <c r="F35" s="32"/>
      <c r="G35" s="29"/>
      <c r="H35" s="33"/>
      <c r="I35" s="32"/>
      <c r="L35" s="29"/>
    </row>
    <row r="36" spans="1:12" s="1" customFormat="1" ht="13.5" thickBot="1">
      <c r="A36" s="34"/>
      <c r="B36" s="384"/>
      <c r="C36" s="35"/>
      <c r="G36" s="36"/>
      <c r="H36" s="30"/>
      <c r="L36" s="29"/>
    </row>
    <row r="37" spans="1:12">
      <c r="A37" s="37"/>
      <c r="B37" s="25"/>
      <c r="C37" s="38"/>
    </row>
    <row r="38" spans="1:12">
      <c r="A38" s="37"/>
      <c r="B38" s="25"/>
      <c r="C38" s="38"/>
    </row>
    <row r="39" spans="1:12">
      <c r="A39" s="37"/>
      <c r="B39" s="25"/>
      <c r="C39" s="38"/>
    </row>
  </sheetData>
  <mergeCells count="1">
    <mergeCell ref="A6:C6"/>
  </mergeCells>
  <printOptions horizontalCentered="1"/>
  <pageMargins left="0.70866141732283472" right="0.70866141732283472" top="0.74803149606299213" bottom="0.74803149606299213" header="0.31496062992125984" footer="0.31496062992125984"/>
  <pageSetup paperSize="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084FC-3148-4B30-9A41-B6F43388D4C0}">
  <sheetPr>
    <tabColor theme="9" tint="-0.249977111117893"/>
  </sheetPr>
  <dimension ref="A1:AH155"/>
  <sheetViews>
    <sheetView topLeftCell="C1" workbookViewId="0">
      <selection activeCell="Z80" sqref="Z80"/>
    </sheetView>
  </sheetViews>
  <sheetFormatPr baseColWidth="10" defaultColWidth="11.42578125" defaultRowHeight="11.25" outlineLevelCol="1"/>
  <cols>
    <col min="1" max="1" width="21.7109375" style="436" customWidth="1"/>
    <col min="2" max="2" width="6.42578125" style="505" customWidth="1"/>
    <col min="3" max="3" width="11.7109375" style="506" customWidth="1"/>
    <col min="4" max="4" width="12" style="507" customWidth="1" outlineLevel="1"/>
    <col min="5" max="5" width="11.28515625" style="508" hidden="1" customWidth="1" outlineLevel="1"/>
    <col min="6" max="6" width="12" style="507" hidden="1" customWidth="1" outlineLevel="1"/>
    <col min="7" max="15" width="11.42578125" style="507" hidden="1" customWidth="1" outlineLevel="1"/>
    <col min="16" max="16" width="10.5703125" style="507" hidden="1" customWidth="1" outlineLevel="1"/>
    <col min="17" max="20" width="11.42578125" style="507" hidden="1" customWidth="1" outlineLevel="1"/>
    <col min="21" max="21" width="12" style="507" hidden="1" customWidth="1" outlineLevel="1"/>
    <col min="22" max="23" width="11.28515625" style="507" customWidth="1"/>
    <col min="24" max="24" width="11.28515625" style="509" customWidth="1"/>
    <col min="25" max="25" width="11.5703125" style="436" customWidth="1"/>
    <col min="26" max="26" width="13" style="436" customWidth="1"/>
    <col min="27" max="27" width="14.140625" style="507" customWidth="1"/>
    <col min="28" max="28" width="19.7109375" style="510" customWidth="1"/>
    <col min="29" max="29" width="11.7109375" style="436" bestFit="1" customWidth="1"/>
    <col min="30" max="16384" width="11.42578125" style="436"/>
  </cols>
  <sheetData>
    <row r="1" spans="1:28">
      <c r="A1" s="429" t="s">
        <v>148</v>
      </c>
      <c r="B1" s="430" t="s">
        <v>149</v>
      </c>
      <c r="C1" s="431" t="s">
        <v>150</v>
      </c>
      <c r="D1" s="432" t="s">
        <v>151</v>
      </c>
      <c r="E1" s="432" t="s">
        <v>152</v>
      </c>
      <c r="F1" s="432" t="s">
        <v>153</v>
      </c>
      <c r="G1" s="432" t="s">
        <v>154</v>
      </c>
      <c r="H1" s="432" t="s">
        <v>155</v>
      </c>
      <c r="I1" s="433" t="s">
        <v>156</v>
      </c>
      <c r="J1" s="433" t="s">
        <v>157</v>
      </c>
      <c r="K1" s="432" t="s">
        <v>158</v>
      </c>
      <c r="L1" s="432" t="s">
        <v>159</v>
      </c>
      <c r="M1" s="432" t="s">
        <v>160</v>
      </c>
      <c r="N1" s="433" t="s">
        <v>161</v>
      </c>
      <c r="O1" s="432" t="s">
        <v>162</v>
      </c>
      <c r="P1" s="432" t="s">
        <v>162</v>
      </c>
      <c r="Q1" s="432" t="s">
        <v>163</v>
      </c>
      <c r="R1" s="433" t="s">
        <v>164</v>
      </c>
      <c r="S1" s="432" t="s">
        <v>165</v>
      </c>
      <c r="T1" s="433" t="s">
        <v>166</v>
      </c>
      <c r="U1" s="433" t="s">
        <v>167</v>
      </c>
      <c r="V1" s="433" t="s">
        <v>168</v>
      </c>
      <c r="W1" s="433" t="s">
        <v>168</v>
      </c>
      <c r="X1" s="434" t="s">
        <v>168</v>
      </c>
      <c r="Y1" s="430" t="s">
        <v>169</v>
      </c>
      <c r="Z1" s="430" t="s">
        <v>170</v>
      </c>
      <c r="AA1" s="430" t="s">
        <v>171</v>
      </c>
      <c r="AB1" s="435" t="s">
        <v>172</v>
      </c>
    </row>
    <row r="2" spans="1:28" ht="33" customHeight="1">
      <c r="A2" s="437" t="s">
        <v>62</v>
      </c>
      <c r="B2" s="438"/>
      <c r="C2" s="439" t="s">
        <v>63</v>
      </c>
      <c r="D2" s="440" t="s">
        <v>64</v>
      </c>
      <c r="E2" s="440" t="s">
        <v>65</v>
      </c>
      <c r="F2" s="440" t="s">
        <v>66</v>
      </c>
      <c r="G2" s="440" t="s">
        <v>67</v>
      </c>
      <c r="H2" s="440" t="s">
        <v>68</v>
      </c>
      <c r="I2" s="440" t="s">
        <v>69</v>
      </c>
      <c r="J2" s="440" t="s">
        <v>70</v>
      </c>
      <c r="K2" s="440" t="s">
        <v>71</v>
      </c>
      <c r="L2" s="440" t="s">
        <v>72</v>
      </c>
      <c r="M2" s="440" t="s">
        <v>73</v>
      </c>
      <c r="N2" s="440" t="s">
        <v>74</v>
      </c>
      <c r="O2" s="440" t="s">
        <v>75</v>
      </c>
      <c r="P2" s="440" t="s">
        <v>173</v>
      </c>
      <c r="Q2" s="440" t="s">
        <v>76</v>
      </c>
      <c r="R2" s="440" t="s">
        <v>77</v>
      </c>
      <c r="S2" s="440" t="s">
        <v>78</v>
      </c>
      <c r="T2" s="440" t="s">
        <v>79</v>
      </c>
      <c r="U2" s="440" t="s">
        <v>80</v>
      </c>
      <c r="V2" s="440" t="s">
        <v>81</v>
      </c>
      <c r="W2" s="440" t="s">
        <v>82</v>
      </c>
      <c r="X2" s="441" t="s">
        <v>83</v>
      </c>
      <c r="Y2" s="442" t="s">
        <v>84</v>
      </c>
      <c r="Z2" s="442" t="s">
        <v>85</v>
      </c>
      <c r="AA2" s="438" t="s">
        <v>86</v>
      </c>
      <c r="AB2" s="443" t="s">
        <v>87</v>
      </c>
    </row>
    <row r="3" spans="1:28" ht="35.25" customHeight="1" thickBot="1">
      <c r="A3" s="444"/>
      <c r="B3" s="445" t="s">
        <v>88</v>
      </c>
      <c r="C3" s="446" t="s">
        <v>89</v>
      </c>
      <c r="D3" s="447" t="s">
        <v>90</v>
      </c>
      <c r="E3" s="448" t="s">
        <v>91</v>
      </c>
      <c r="F3" s="447" t="s">
        <v>92</v>
      </c>
      <c r="G3" s="447" t="s">
        <v>93</v>
      </c>
      <c r="H3" s="448" t="s">
        <v>94</v>
      </c>
      <c r="I3" s="448" t="s">
        <v>95</v>
      </c>
      <c r="J3" s="448" t="s">
        <v>96</v>
      </c>
      <c r="K3" s="448" t="s">
        <v>97</v>
      </c>
      <c r="L3" s="448" t="s">
        <v>98</v>
      </c>
      <c r="M3" s="448" t="s">
        <v>99</v>
      </c>
      <c r="N3" s="448" t="s">
        <v>100</v>
      </c>
      <c r="O3" s="448" t="s">
        <v>101</v>
      </c>
      <c r="P3" s="448" t="s">
        <v>102</v>
      </c>
      <c r="Q3" s="448" t="s">
        <v>103</v>
      </c>
      <c r="R3" s="448" t="s">
        <v>104</v>
      </c>
      <c r="S3" s="448" t="s">
        <v>105</v>
      </c>
      <c r="T3" s="447" t="s">
        <v>106</v>
      </c>
      <c r="U3" s="449" t="s">
        <v>107</v>
      </c>
      <c r="V3" s="447" t="s">
        <v>108</v>
      </c>
      <c r="W3" s="447" t="s">
        <v>108</v>
      </c>
      <c r="X3" s="450" t="s">
        <v>108</v>
      </c>
      <c r="Y3" s="451" t="s">
        <v>109</v>
      </c>
      <c r="Z3" s="451" t="s">
        <v>110</v>
      </c>
      <c r="AA3" s="451" t="s">
        <v>111</v>
      </c>
      <c r="AB3" s="452" t="s">
        <v>112</v>
      </c>
    </row>
    <row r="4" spans="1:28">
      <c r="A4" s="453" t="s">
        <v>174</v>
      </c>
      <c r="B4" s="454" t="s">
        <v>175</v>
      </c>
      <c r="C4" s="455">
        <v>1.1000000000000001</v>
      </c>
      <c r="D4" s="456">
        <v>1925995.5000000002</v>
      </c>
      <c r="E4" s="456">
        <f t="shared" ref="E4:E67" si="0">ROUND(+D4/30,0)</f>
        <v>64200</v>
      </c>
      <c r="F4" s="456">
        <f t="shared" ref="F4:F67" si="1">+D4*12</f>
        <v>23111946.000000004</v>
      </c>
      <c r="G4" s="456">
        <v>7957.2013888888887</v>
      </c>
      <c r="H4" s="456">
        <v>6041.9180555555558</v>
      </c>
      <c r="I4" s="456">
        <f t="shared" ref="I4:I67" si="2">+H4*0.12</f>
        <v>725.03016666666667</v>
      </c>
      <c r="J4" s="456">
        <v>6041.9180555555558</v>
      </c>
      <c r="K4" s="456">
        <f t="shared" ref="K4:K67" si="3">(+D4/2)/360</f>
        <v>2674.9937500000005</v>
      </c>
      <c r="L4" s="456">
        <v>7703.9820000000018</v>
      </c>
      <c r="M4" s="456">
        <v>5456.987250000001</v>
      </c>
      <c r="N4" s="456">
        <v>4468.3095600000006</v>
      </c>
      <c r="O4" s="456">
        <v>1283.9970000000003</v>
      </c>
      <c r="P4" s="456"/>
      <c r="Q4" s="456">
        <v>1925.9955000000004</v>
      </c>
      <c r="R4" s="456">
        <v>2567.9940000000006</v>
      </c>
      <c r="S4" s="456">
        <v>2622.5</v>
      </c>
      <c r="T4" s="456">
        <v>2466.1111111111113</v>
      </c>
      <c r="U4" s="456">
        <f t="shared" ref="U4:U67" si="4">SUM(G4:T4)+E4</f>
        <v>116136.93783777778</v>
      </c>
      <c r="V4" s="457">
        <f t="shared" ref="V4:V67" si="5">+U4/E4-1</f>
        <v>0.80898657068189683</v>
      </c>
      <c r="W4" s="458">
        <f t="shared" ref="W4:W67" si="6">+ROUNDUP(V4,2)</f>
        <v>0.81</v>
      </c>
      <c r="X4" s="459">
        <f t="shared" ref="X4:X67" si="7">ROUND(W4*E4+E4,0)</f>
        <v>116202</v>
      </c>
      <c r="Y4" s="460">
        <v>0</v>
      </c>
      <c r="Z4" s="461">
        <v>0</v>
      </c>
      <c r="AA4" s="462">
        <f t="shared" ref="AA4:AA67" si="8">+Y4*Z4</f>
        <v>0</v>
      </c>
      <c r="AB4" s="463">
        <f t="shared" ref="AB4:AB67" si="9">+W4*AA4</f>
        <v>0</v>
      </c>
    </row>
    <row r="5" spans="1:28" s="523" customFormat="1">
      <c r="A5" s="511" t="s">
        <v>176</v>
      </c>
      <c r="B5" s="512" t="s">
        <v>175</v>
      </c>
      <c r="C5" s="513">
        <v>1.1000000000000001</v>
      </c>
      <c r="D5" s="514">
        <v>1925995.5000000002</v>
      </c>
      <c r="E5" s="515">
        <f t="shared" si="0"/>
        <v>64200</v>
      </c>
      <c r="F5" s="514">
        <f t="shared" si="1"/>
        <v>23111946.000000004</v>
      </c>
      <c r="G5" s="515">
        <v>7957.2013888888887</v>
      </c>
      <c r="H5" s="515">
        <v>6041.9180555555558</v>
      </c>
      <c r="I5" s="514">
        <f t="shared" si="2"/>
        <v>725.03016666666667</v>
      </c>
      <c r="J5" s="515">
        <v>6041.9180555555558</v>
      </c>
      <c r="K5" s="515">
        <f t="shared" si="3"/>
        <v>2674.9937500000005</v>
      </c>
      <c r="L5" s="515">
        <v>7703.9820000000018</v>
      </c>
      <c r="M5" s="515">
        <v>5456.987250000001</v>
      </c>
      <c r="N5" s="515">
        <v>4468.3095600000006</v>
      </c>
      <c r="O5" s="515">
        <v>1283.9970000000003</v>
      </c>
      <c r="P5" s="515"/>
      <c r="Q5" s="515">
        <v>1925.9955000000004</v>
      </c>
      <c r="R5" s="515">
        <v>2567.9940000000006</v>
      </c>
      <c r="S5" s="515">
        <v>2622.5</v>
      </c>
      <c r="T5" s="515">
        <v>2466.1111111111113</v>
      </c>
      <c r="U5" s="515">
        <f t="shared" si="4"/>
        <v>116136.93783777778</v>
      </c>
      <c r="V5" s="516">
        <f t="shared" si="5"/>
        <v>0.80898657068189683</v>
      </c>
      <c r="W5" s="517">
        <f t="shared" si="6"/>
        <v>0.81</v>
      </c>
      <c r="X5" s="518">
        <f t="shared" si="7"/>
        <v>116202</v>
      </c>
      <c r="Y5" s="519">
        <v>1</v>
      </c>
      <c r="Z5" s="520">
        <f>+'FORMULARIO 1 - DETALLADO'!M31</f>
        <v>0</v>
      </c>
      <c r="AA5" s="521">
        <f t="shared" si="8"/>
        <v>0</v>
      </c>
      <c r="AB5" s="522">
        <f t="shared" si="9"/>
        <v>0</v>
      </c>
    </row>
    <row r="6" spans="1:28">
      <c r="A6" s="464" t="s">
        <v>177</v>
      </c>
      <c r="B6" s="465">
        <v>0</v>
      </c>
      <c r="C6" s="455">
        <v>1.1000000000000001</v>
      </c>
      <c r="D6" s="466">
        <v>1925995.5000000002</v>
      </c>
      <c r="E6" s="456">
        <f t="shared" si="0"/>
        <v>64200</v>
      </c>
      <c r="F6" s="466">
        <f t="shared" si="1"/>
        <v>23111946.000000004</v>
      </c>
      <c r="G6" s="456">
        <v>7957.2013888888887</v>
      </c>
      <c r="H6" s="456">
        <v>6041.9180555555558</v>
      </c>
      <c r="I6" s="466">
        <f t="shared" si="2"/>
        <v>725.03016666666667</v>
      </c>
      <c r="J6" s="456">
        <v>6041.9180555555558</v>
      </c>
      <c r="K6" s="456">
        <f t="shared" si="3"/>
        <v>2674.9937500000005</v>
      </c>
      <c r="L6" s="456">
        <v>7703.9820000000018</v>
      </c>
      <c r="M6" s="456">
        <v>5456.987250000001</v>
      </c>
      <c r="N6" s="456">
        <v>4468.3095600000006</v>
      </c>
      <c r="O6" s="456">
        <v>1283.9970000000003</v>
      </c>
      <c r="P6" s="456"/>
      <c r="Q6" s="456">
        <v>1925.9955000000004</v>
      </c>
      <c r="R6" s="456">
        <v>2567.9940000000006</v>
      </c>
      <c r="S6" s="456">
        <v>2622.5</v>
      </c>
      <c r="T6" s="456">
        <v>0</v>
      </c>
      <c r="U6" s="456">
        <f t="shared" si="4"/>
        <v>113670.82672666668</v>
      </c>
      <c r="V6" s="457">
        <f t="shared" si="5"/>
        <v>0.77057362502596072</v>
      </c>
      <c r="W6" s="458">
        <f t="shared" si="6"/>
        <v>0.78</v>
      </c>
      <c r="X6" s="459">
        <f t="shared" si="7"/>
        <v>114276</v>
      </c>
      <c r="Y6" s="470"/>
      <c r="Z6" s="468">
        <v>0</v>
      </c>
      <c r="AA6" s="469">
        <f t="shared" si="8"/>
        <v>0</v>
      </c>
      <c r="AB6" s="463">
        <f t="shared" si="9"/>
        <v>0</v>
      </c>
    </row>
    <row r="7" spans="1:28">
      <c r="A7" s="464" t="s">
        <v>178</v>
      </c>
      <c r="B7" s="465" t="s">
        <v>175</v>
      </c>
      <c r="C7" s="455">
        <v>1.1000000000000001</v>
      </c>
      <c r="D7" s="466">
        <v>1925995.5000000002</v>
      </c>
      <c r="E7" s="456">
        <f t="shared" si="0"/>
        <v>64200</v>
      </c>
      <c r="F7" s="466">
        <f t="shared" si="1"/>
        <v>23111946.000000004</v>
      </c>
      <c r="G7" s="456">
        <v>7957.2013888888887</v>
      </c>
      <c r="H7" s="456">
        <v>6041.9180555555558</v>
      </c>
      <c r="I7" s="466">
        <f t="shared" si="2"/>
        <v>725.03016666666667</v>
      </c>
      <c r="J7" s="456">
        <v>6041.9180555555558</v>
      </c>
      <c r="K7" s="456">
        <f t="shared" si="3"/>
        <v>2674.9937500000005</v>
      </c>
      <c r="L7" s="456">
        <v>7703.9820000000018</v>
      </c>
      <c r="M7" s="456">
        <v>5456.987250000001</v>
      </c>
      <c r="N7" s="456">
        <v>4468.3095600000006</v>
      </c>
      <c r="O7" s="456">
        <v>1283.9970000000003</v>
      </c>
      <c r="P7" s="456"/>
      <c r="Q7" s="456">
        <v>1925.9955000000004</v>
      </c>
      <c r="R7" s="456">
        <v>2567.9940000000006</v>
      </c>
      <c r="S7" s="456">
        <v>2622.5</v>
      </c>
      <c r="T7" s="456">
        <v>2466.1111111111113</v>
      </c>
      <c r="U7" s="456">
        <f t="shared" si="4"/>
        <v>116136.93783777778</v>
      </c>
      <c r="V7" s="457">
        <f t="shared" si="5"/>
        <v>0.80898657068189683</v>
      </c>
      <c r="W7" s="458">
        <f t="shared" si="6"/>
        <v>0.81</v>
      </c>
      <c r="X7" s="459">
        <f t="shared" si="7"/>
        <v>116202</v>
      </c>
      <c r="Y7" s="467">
        <v>0</v>
      </c>
      <c r="Z7" s="468">
        <v>0</v>
      </c>
      <c r="AA7" s="469">
        <f t="shared" si="8"/>
        <v>0</v>
      </c>
      <c r="AB7" s="463">
        <f t="shared" si="9"/>
        <v>0</v>
      </c>
    </row>
    <row r="8" spans="1:28" ht="12.75" customHeight="1">
      <c r="A8" s="464" t="s">
        <v>22</v>
      </c>
      <c r="B8" s="465">
        <v>0</v>
      </c>
      <c r="C8" s="455">
        <v>1.33</v>
      </c>
      <c r="D8" s="466">
        <v>2328703.65</v>
      </c>
      <c r="E8" s="456">
        <f t="shared" si="0"/>
        <v>77623</v>
      </c>
      <c r="F8" s="466">
        <f t="shared" si="1"/>
        <v>27944443.799999997</v>
      </c>
      <c r="G8" s="456">
        <v>7957.2013888888887</v>
      </c>
      <c r="H8" s="456">
        <v>7160.5518055555549</v>
      </c>
      <c r="I8" s="466">
        <f t="shared" si="2"/>
        <v>859.26621666666654</v>
      </c>
      <c r="J8" s="456">
        <v>7160.5518055555549</v>
      </c>
      <c r="K8" s="456">
        <f t="shared" si="3"/>
        <v>3234.3106250000001</v>
      </c>
      <c r="L8" s="456">
        <v>9314.8145999999997</v>
      </c>
      <c r="M8" s="456">
        <v>6597.9936750000006</v>
      </c>
      <c r="N8" s="456">
        <v>5402.5924679999998</v>
      </c>
      <c r="O8" s="456">
        <v>1552.4691</v>
      </c>
      <c r="P8" s="456"/>
      <c r="Q8" s="456">
        <v>2328.7036499999999</v>
      </c>
      <c r="R8" s="456">
        <v>3104.9382000000001</v>
      </c>
      <c r="S8" s="456">
        <v>2622.5</v>
      </c>
      <c r="T8" s="456">
        <v>0</v>
      </c>
      <c r="U8" s="456">
        <f t="shared" si="4"/>
        <v>134918.89353466665</v>
      </c>
      <c r="V8" s="457">
        <f t="shared" si="5"/>
        <v>0.73813036773464891</v>
      </c>
      <c r="W8" s="458">
        <f t="shared" si="6"/>
        <v>0.74</v>
      </c>
      <c r="X8" s="459">
        <f t="shared" si="7"/>
        <v>135064</v>
      </c>
      <c r="Y8" s="467">
        <v>0</v>
      </c>
      <c r="Z8" s="468">
        <v>0</v>
      </c>
      <c r="AA8" s="469">
        <f t="shared" si="8"/>
        <v>0</v>
      </c>
      <c r="AB8" s="463">
        <f t="shared" si="9"/>
        <v>0</v>
      </c>
    </row>
    <row r="9" spans="1:28" ht="21" customHeight="1">
      <c r="A9" s="464" t="s">
        <v>179</v>
      </c>
      <c r="B9" s="465">
        <v>0</v>
      </c>
      <c r="C9" s="455">
        <v>1.33</v>
      </c>
      <c r="D9" s="466">
        <v>2328703.65</v>
      </c>
      <c r="E9" s="456">
        <f t="shared" si="0"/>
        <v>77623</v>
      </c>
      <c r="F9" s="466">
        <f t="shared" si="1"/>
        <v>27944443.799999997</v>
      </c>
      <c r="G9" s="456">
        <v>7957.2013888888887</v>
      </c>
      <c r="H9" s="456">
        <v>7160.5518055555549</v>
      </c>
      <c r="I9" s="466">
        <f t="shared" si="2"/>
        <v>859.26621666666654</v>
      </c>
      <c r="J9" s="456">
        <v>7160.5518055555549</v>
      </c>
      <c r="K9" s="456">
        <f t="shared" si="3"/>
        <v>3234.3106250000001</v>
      </c>
      <c r="L9" s="456">
        <v>9314.8145999999997</v>
      </c>
      <c r="M9" s="456">
        <v>6597.9936750000006</v>
      </c>
      <c r="N9" s="456">
        <v>5402.5924679999998</v>
      </c>
      <c r="O9" s="456">
        <v>1552.4691</v>
      </c>
      <c r="P9" s="456"/>
      <c r="Q9" s="456">
        <v>2328.7036499999999</v>
      </c>
      <c r="R9" s="456">
        <v>3104.9382000000001</v>
      </c>
      <c r="S9" s="456">
        <v>2622.5</v>
      </c>
      <c r="T9" s="456">
        <v>0</v>
      </c>
      <c r="U9" s="456">
        <f t="shared" si="4"/>
        <v>134918.89353466665</v>
      </c>
      <c r="V9" s="457">
        <f t="shared" si="5"/>
        <v>0.73813036773464891</v>
      </c>
      <c r="W9" s="458">
        <f t="shared" si="6"/>
        <v>0.74</v>
      </c>
      <c r="X9" s="459">
        <f t="shared" si="7"/>
        <v>135064</v>
      </c>
      <c r="Y9" s="467"/>
      <c r="Z9" s="468">
        <v>0</v>
      </c>
      <c r="AA9" s="469">
        <f t="shared" si="8"/>
        <v>0</v>
      </c>
      <c r="AB9" s="463">
        <f t="shared" si="9"/>
        <v>0</v>
      </c>
    </row>
    <row r="10" spans="1:28">
      <c r="A10" s="464" t="s">
        <v>180</v>
      </c>
      <c r="B10" s="465" t="s">
        <v>175</v>
      </c>
      <c r="C10" s="455">
        <v>1.5</v>
      </c>
      <c r="D10" s="466">
        <v>2626357.5</v>
      </c>
      <c r="E10" s="456">
        <f t="shared" si="0"/>
        <v>87545</v>
      </c>
      <c r="F10" s="466">
        <f t="shared" si="1"/>
        <v>31516290</v>
      </c>
      <c r="G10" s="456">
        <v>7957.2013888888887</v>
      </c>
      <c r="H10" s="456">
        <v>7987.3680555555557</v>
      </c>
      <c r="I10" s="466">
        <f t="shared" si="2"/>
        <v>958.48416666666662</v>
      </c>
      <c r="J10" s="456">
        <v>7987.3680555555557</v>
      </c>
      <c r="K10" s="456">
        <f t="shared" si="3"/>
        <v>3647.71875</v>
      </c>
      <c r="L10" s="456">
        <v>10505.43</v>
      </c>
      <c r="M10" s="456">
        <v>7441.3462500000014</v>
      </c>
      <c r="N10" s="456">
        <v>6093.1494000000002</v>
      </c>
      <c r="O10" s="456">
        <v>1750.9050000000002</v>
      </c>
      <c r="P10" s="456"/>
      <c r="Q10" s="456">
        <v>2626.3575000000001</v>
      </c>
      <c r="R10" s="456">
        <v>3501.8100000000004</v>
      </c>
      <c r="S10" s="456">
        <v>2622.5</v>
      </c>
      <c r="T10" s="456">
        <v>2466.1111111111113</v>
      </c>
      <c r="U10" s="456">
        <f t="shared" si="4"/>
        <v>153090.74967777779</v>
      </c>
      <c r="V10" s="457">
        <f t="shared" si="5"/>
        <v>0.74870923156979585</v>
      </c>
      <c r="W10" s="458">
        <f t="shared" si="6"/>
        <v>0.75</v>
      </c>
      <c r="X10" s="459">
        <f t="shared" si="7"/>
        <v>153204</v>
      </c>
      <c r="Y10" s="467"/>
      <c r="Z10" s="468">
        <v>0</v>
      </c>
      <c r="AA10" s="469">
        <f t="shared" si="8"/>
        <v>0</v>
      </c>
      <c r="AB10" s="463">
        <f t="shared" si="9"/>
        <v>0</v>
      </c>
    </row>
    <row r="11" spans="1:28" ht="22.5">
      <c r="A11" s="464" t="s">
        <v>181</v>
      </c>
      <c r="B11" s="465" t="s">
        <v>175</v>
      </c>
      <c r="C11" s="455">
        <v>1.5</v>
      </c>
      <c r="D11" s="466">
        <v>2626357.5</v>
      </c>
      <c r="E11" s="456">
        <f t="shared" si="0"/>
        <v>87545</v>
      </c>
      <c r="F11" s="466">
        <f t="shared" si="1"/>
        <v>31516290</v>
      </c>
      <c r="G11" s="456">
        <v>7957.2013888888887</v>
      </c>
      <c r="H11" s="456">
        <v>7987.3680555555557</v>
      </c>
      <c r="I11" s="466">
        <f t="shared" si="2"/>
        <v>958.48416666666662</v>
      </c>
      <c r="J11" s="456">
        <v>7987.3680555555557</v>
      </c>
      <c r="K11" s="456">
        <f t="shared" si="3"/>
        <v>3647.71875</v>
      </c>
      <c r="L11" s="456">
        <v>10505.43</v>
      </c>
      <c r="M11" s="456">
        <v>7441.3462500000014</v>
      </c>
      <c r="N11" s="456">
        <v>6093.1494000000002</v>
      </c>
      <c r="O11" s="456">
        <v>1750.9050000000002</v>
      </c>
      <c r="P11" s="456"/>
      <c r="Q11" s="456">
        <v>2626.3575000000001</v>
      </c>
      <c r="R11" s="456">
        <v>3501.8100000000004</v>
      </c>
      <c r="S11" s="456">
        <v>2622.5</v>
      </c>
      <c r="T11" s="456">
        <v>2466.1111111111113</v>
      </c>
      <c r="U11" s="456">
        <f t="shared" si="4"/>
        <v>153090.74967777779</v>
      </c>
      <c r="V11" s="457">
        <f t="shared" si="5"/>
        <v>0.74870923156979585</v>
      </c>
      <c r="W11" s="458">
        <f t="shared" si="6"/>
        <v>0.75</v>
      </c>
      <c r="X11" s="459">
        <f t="shared" si="7"/>
        <v>153204</v>
      </c>
      <c r="Y11" s="467"/>
      <c r="Z11" s="468">
        <v>0</v>
      </c>
      <c r="AA11" s="469">
        <f t="shared" si="8"/>
        <v>0</v>
      </c>
      <c r="AB11" s="463">
        <f t="shared" si="9"/>
        <v>0</v>
      </c>
    </row>
    <row r="12" spans="1:28">
      <c r="A12" s="464" t="s">
        <v>182</v>
      </c>
      <c r="B12" s="465" t="s">
        <v>175</v>
      </c>
      <c r="C12" s="455">
        <v>1.51</v>
      </c>
      <c r="D12" s="466">
        <v>2643866.5499999998</v>
      </c>
      <c r="E12" s="456">
        <f t="shared" si="0"/>
        <v>88129</v>
      </c>
      <c r="F12" s="466">
        <f t="shared" si="1"/>
        <v>31726398.599999998</v>
      </c>
      <c r="G12" s="456">
        <v>7957.2013888888887</v>
      </c>
      <c r="H12" s="456">
        <v>8036.0043055555552</v>
      </c>
      <c r="I12" s="466">
        <f t="shared" si="2"/>
        <v>964.32051666666655</v>
      </c>
      <c r="J12" s="456">
        <v>8036.0043055555552</v>
      </c>
      <c r="K12" s="456">
        <f t="shared" si="3"/>
        <v>3672.0368749999998</v>
      </c>
      <c r="L12" s="456">
        <v>10575.466199999999</v>
      </c>
      <c r="M12" s="456">
        <v>7490.9552250000015</v>
      </c>
      <c r="N12" s="456">
        <v>6133.770395999999</v>
      </c>
      <c r="O12" s="456">
        <v>1762.5777000000003</v>
      </c>
      <c r="P12" s="456"/>
      <c r="Q12" s="456">
        <v>2643.8665499999997</v>
      </c>
      <c r="R12" s="456">
        <v>3525.1554000000006</v>
      </c>
      <c r="S12" s="456">
        <v>2622.5</v>
      </c>
      <c r="T12" s="456">
        <v>2466.1111111111113</v>
      </c>
      <c r="U12" s="456">
        <f t="shared" si="4"/>
        <v>154014.96997377777</v>
      </c>
      <c r="V12" s="457">
        <f t="shared" si="5"/>
        <v>0.74760827847561839</v>
      </c>
      <c r="W12" s="458">
        <f t="shared" si="6"/>
        <v>0.75</v>
      </c>
      <c r="X12" s="459">
        <f t="shared" si="7"/>
        <v>154226</v>
      </c>
      <c r="Y12" s="467">
        <v>0</v>
      </c>
      <c r="Z12" s="468">
        <v>0</v>
      </c>
      <c r="AA12" s="469">
        <f t="shared" si="8"/>
        <v>0</v>
      </c>
      <c r="AB12" s="463">
        <f t="shared" si="9"/>
        <v>0</v>
      </c>
    </row>
    <row r="13" spans="1:28" ht="10.5" customHeight="1">
      <c r="A13" s="464" t="s">
        <v>183</v>
      </c>
      <c r="B13" s="465" t="s">
        <v>175</v>
      </c>
      <c r="C13" s="455">
        <v>1.51</v>
      </c>
      <c r="D13" s="466">
        <v>2643866.5499999998</v>
      </c>
      <c r="E13" s="456">
        <f t="shared" si="0"/>
        <v>88129</v>
      </c>
      <c r="F13" s="466">
        <f t="shared" si="1"/>
        <v>31726398.599999998</v>
      </c>
      <c r="G13" s="456">
        <v>7957.2013888888887</v>
      </c>
      <c r="H13" s="456">
        <v>8036.0043055555552</v>
      </c>
      <c r="I13" s="466">
        <f t="shared" si="2"/>
        <v>964.32051666666655</v>
      </c>
      <c r="J13" s="456">
        <v>8036.0043055555552</v>
      </c>
      <c r="K13" s="456">
        <f t="shared" si="3"/>
        <v>3672.0368749999998</v>
      </c>
      <c r="L13" s="456">
        <v>10575.466199999999</v>
      </c>
      <c r="M13" s="456">
        <v>7490.9552250000015</v>
      </c>
      <c r="N13" s="456">
        <v>6133.770395999999</v>
      </c>
      <c r="O13" s="456">
        <v>1762.5777000000003</v>
      </c>
      <c r="P13" s="456"/>
      <c r="Q13" s="456">
        <v>2643.8665499999997</v>
      </c>
      <c r="R13" s="456">
        <v>3525.1554000000006</v>
      </c>
      <c r="S13" s="456">
        <v>2622.5</v>
      </c>
      <c r="T13" s="456">
        <v>2466.1111111111113</v>
      </c>
      <c r="U13" s="456">
        <f t="shared" si="4"/>
        <v>154014.96997377777</v>
      </c>
      <c r="V13" s="457">
        <f t="shared" si="5"/>
        <v>0.74760827847561839</v>
      </c>
      <c r="W13" s="458">
        <f t="shared" si="6"/>
        <v>0.75</v>
      </c>
      <c r="X13" s="459">
        <f t="shared" si="7"/>
        <v>154226</v>
      </c>
      <c r="Y13" s="467">
        <v>0</v>
      </c>
      <c r="Z13" s="468">
        <v>0</v>
      </c>
      <c r="AA13" s="469">
        <f t="shared" si="8"/>
        <v>0</v>
      </c>
      <c r="AB13" s="463">
        <f t="shared" si="9"/>
        <v>0</v>
      </c>
    </row>
    <row r="14" spans="1:28">
      <c r="A14" s="464" t="s">
        <v>184</v>
      </c>
      <c r="B14" s="465">
        <v>0</v>
      </c>
      <c r="C14" s="455">
        <v>1.51</v>
      </c>
      <c r="D14" s="466">
        <v>2643866.5499999998</v>
      </c>
      <c r="E14" s="456">
        <f t="shared" si="0"/>
        <v>88129</v>
      </c>
      <c r="F14" s="466">
        <f t="shared" si="1"/>
        <v>31726398.599999998</v>
      </c>
      <c r="G14" s="456">
        <v>7957.2013888888887</v>
      </c>
      <c r="H14" s="456">
        <v>8036.0043055555552</v>
      </c>
      <c r="I14" s="466">
        <f t="shared" si="2"/>
        <v>964.32051666666655</v>
      </c>
      <c r="J14" s="456">
        <v>8036.0043055555552</v>
      </c>
      <c r="K14" s="456">
        <f t="shared" si="3"/>
        <v>3672.0368749999998</v>
      </c>
      <c r="L14" s="456">
        <v>10575.466199999999</v>
      </c>
      <c r="M14" s="456">
        <v>7490.9552250000015</v>
      </c>
      <c r="N14" s="456">
        <v>6133.770395999999</v>
      </c>
      <c r="O14" s="456">
        <v>1762.5777000000003</v>
      </c>
      <c r="P14" s="456"/>
      <c r="Q14" s="456">
        <v>2643.8665499999997</v>
      </c>
      <c r="R14" s="456">
        <v>3525.1554000000006</v>
      </c>
      <c r="S14" s="456">
        <v>2622.5</v>
      </c>
      <c r="T14" s="456">
        <v>0</v>
      </c>
      <c r="U14" s="456">
        <f t="shared" si="4"/>
        <v>151548.85886266668</v>
      </c>
      <c r="V14" s="457">
        <f t="shared" si="5"/>
        <v>0.71962530906587707</v>
      </c>
      <c r="W14" s="458">
        <f t="shared" si="6"/>
        <v>0.72</v>
      </c>
      <c r="X14" s="459">
        <f t="shared" si="7"/>
        <v>151582</v>
      </c>
      <c r="Y14" s="467">
        <v>0</v>
      </c>
      <c r="Z14" s="468">
        <v>0</v>
      </c>
      <c r="AA14" s="469">
        <f t="shared" si="8"/>
        <v>0</v>
      </c>
      <c r="AB14" s="463">
        <f t="shared" si="9"/>
        <v>0</v>
      </c>
    </row>
    <row r="15" spans="1:28">
      <c r="A15" s="464" t="s">
        <v>185</v>
      </c>
      <c r="B15" s="465">
        <v>0</v>
      </c>
      <c r="C15" s="455">
        <v>1.51</v>
      </c>
      <c r="D15" s="466">
        <v>2643866.5499999998</v>
      </c>
      <c r="E15" s="456">
        <f t="shared" si="0"/>
        <v>88129</v>
      </c>
      <c r="F15" s="466">
        <f t="shared" si="1"/>
        <v>31726398.599999998</v>
      </c>
      <c r="G15" s="456">
        <v>7957.2013888888887</v>
      </c>
      <c r="H15" s="456">
        <v>8036.0043055555552</v>
      </c>
      <c r="I15" s="466">
        <f t="shared" si="2"/>
        <v>964.32051666666655</v>
      </c>
      <c r="J15" s="456">
        <v>8036.0043055555552</v>
      </c>
      <c r="K15" s="456">
        <f t="shared" si="3"/>
        <v>3672.0368749999998</v>
      </c>
      <c r="L15" s="456">
        <v>10575.466199999999</v>
      </c>
      <c r="M15" s="456">
        <v>7490.9552250000015</v>
      </c>
      <c r="N15" s="456">
        <v>6133.770395999999</v>
      </c>
      <c r="O15" s="456">
        <v>1762.5777000000003</v>
      </c>
      <c r="P15" s="456"/>
      <c r="Q15" s="456">
        <v>2643.8665499999997</v>
      </c>
      <c r="R15" s="456">
        <v>3525.1554000000006</v>
      </c>
      <c r="S15" s="456">
        <v>2622.5</v>
      </c>
      <c r="T15" s="456">
        <v>0</v>
      </c>
      <c r="U15" s="456">
        <f t="shared" si="4"/>
        <v>151548.85886266668</v>
      </c>
      <c r="V15" s="457">
        <f t="shared" si="5"/>
        <v>0.71962530906587707</v>
      </c>
      <c r="W15" s="458">
        <f t="shared" si="6"/>
        <v>0.72</v>
      </c>
      <c r="X15" s="459">
        <f t="shared" si="7"/>
        <v>151582</v>
      </c>
      <c r="Y15" s="467">
        <v>0</v>
      </c>
      <c r="Z15" s="468">
        <v>0</v>
      </c>
      <c r="AA15" s="469">
        <f t="shared" si="8"/>
        <v>0</v>
      </c>
      <c r="AB15" s="463">
        <f t="shared" si="9"/>
        <v>0</v>
      </c>
    </row>
    <row r="16" spans="1:28">
      <c r="A16" s="464" t="s">
        <v>187</v>
      </c>
      <c r="B16" s="465" t="s">
        <v>175</v>
      </c>
      <c r="C16" s="455">
        <v>1.51</v>
      </c>
      <c r="D16" s="466">
        <v>2643866.5499999998</v>
      </c>
      <c r="E16" s="456">
        <f t="shared" si="0"/>
        <v>88129</v>
      </c>
      <c r="F16" s="466">
        <f t="shared" si="1"/>
        <v>31726398.599999998</v>
      </c>
      <c r="G16" s="456">
        <v>7957.2013888888887</v>
      </c>
      <c r="H16" s="456">
        <v>8036.0043055555552</v>
      </c>
      <c r="I16" s="466">
        <f t="shared" si="2"/>
        <v>964.32051666666655</v>
      </c>
      <c r="J16" s="456">
        <v>8036.0043055555552</v>
      </c>
      <c r="K16" s="456">
        <f t="shared" si="3"/>
        <v>3672.0368749999998</v>
      </c>
      <c r="L16" s="456">
        <v>10575.466199999999</v>
      </c>
      <c r="M16" s="456">
        <v>7490.9552250000015</v>
      </c>
      <c r="N16" s="456">
        <v>6133.770395999999</v>
      </c>
      <c r="O16" s="456">
        <v>1762.5777000000003</v>
      </c>
      <c r="P16" s="456"/>
      <c r="Q16" s="456">
        <v>2643.8665499999997</v>
      </c>
      <c r="R16" s="456">
        <v>3525.1554000000006</v>
      </c>
      <c r="S16" s="456">
        <v>2622.5</v>
      </c>
      <c r="T16" s="456">
        <v>2466.1111111111113</v>
      </c>
      <c r="U16" s="456">
        <f t="shared" si="4"/>
        <v>154014.96997377777</v>
      </c>
      <c r="V16" s="457">
        <f t="shared" si="5"/>
        <v>0.74760827847561839</v>
      </c>
      <c r="W16" s="458">
        <f t="shared" si="6"/>
        <v>0.75</v>
      </c>
      <c r="X16" s="459">
        <f t="shared" si="7"/>
        <v>154226</v>
      </c>
      <c r="Y16" s="467">
        <v>0</v>
      </c>
      <c r="Z16" s="468">
        <v>0</v>
      </c>
      <c r="AA16" s="469">
        <f t="shared" si="8"/>
        <v>0</v>
      </c>
      <c r="AB16" s="463">
        <f t="shared" si="9"/>
        <v>0</v>
      </c>
    </row>
    <row r="17" spans="1:28" s="523" customFormat="1">
      <c r="A17" s="511" t="s">
        <v>186</v>
      </c>
      <c r="B17" s="512">
        <v>0</v>
      </c>
      <c r="C17" s="513">
        <v>1.51</v>
      </c>
      <c r="D17" s="514">
        <v>2643866.5499999998</v>
      </c>
      <c r="E17" s="515">
        <f t="shared" si="0"/>
        <v>88129</v>
      </c>
      <c r="F17" s="514">
        <f t="shared" si="1"/>
        <v>31726398.599999998</v>
      </c>
      <c r="G17" s="515">
        <v>7957.2013888888887</v>
      </c>
      <c r="H17" s="515">
        <v>8036.0043055555552</v>
      </c>
      <c r="I17" s="514">
        <f t="shared" si="2"/>
        <v>964.32051666666655</v>
      </c>
      <c r="J17" s="515">
        <v>8036.0043055555552</v>
      </c>
      <c r="K17" s="515">
        <f t="shared" si="3"/>
        <v>3672.0368749999998</v>
      </c>
      <c r="L17" s="515">
        <v>10575.466199999999</v>
      </c>
      <c r="M17" s="515">
        <v>7490.9552250000015</v>
      </c>
      <c r="N17" s="515">
        <v>6133.770395999999</v>
      </c>
      <c r="O17" s="515">
        <v>1762.5777000000003</v>
      </c>
      <c r="P17" s="515"/>
      <c r="Q17" s="515">
        <v>2643.8665499999997</v>
      </c>
      <c r="R17" s="515">
        <v>3525.1554000000006</v>
      </c>
      <c r="S17" s="515">
        <v>2622.5</v>
      </c>
      <c r="T17" s="515">
        <v>0</v>
      </c>
      <c r="U17" s="515">
        <f t="shared" si="4"/>
        <v>151548.85886266668</v>
      </c>
      <c r="V17" s="516">
        <f t="shared" si="5"/>
        <v>0.71962530906587707</v>
      </c>
      <c r="W17" s="517">
        <f t="shared" si="6"/>
        <v>0.72</v>
      </c>
      <c r="X17" s="518">
        <f t="shared" si="7"/>
        <v>151582</v>
      </c>
      <c r="Y17" s="519">
        <v>1</v>
      </c>
      <c r="Z17" s="520">
        <f>+'FORMULARIO 1 - DETALLADO'!M28</f>
        <v>0.75</v>
      </c>
      <c r="AA17" s="521">
        <f t="shared" si="8"/>
        <v>0.75</v>
      </c>
      <c r="AB17" s="522">
        <f t="shared" si="9"/>
        <v>0.54</v>
      </c>
    </row>
    <row r="18" spans="1:28">
      <c r="A18" s="464" t="s">
        <v>187</v>
      </c>
      <c r="B18" s="465">
        <v>0</v>
      </c>
      <c r="C18" s="455">
        <v>1.51</v>
      </c>
      <c r="D18" s="466">
        <v>2643866.5499999998</v>
      </c>
      <c r="E18" s="456">
        <f t="shared" si="0"/>
        <v>88129</v>
      </c>
      <c r="F18" s="466">
        <f t="shared" si="1"/>
        <v>31726398.599999998</v>
      </c>
      <c r="G18" s="456">
        <v>7957.2013888888887</v>
      </c>
      <c r="H18" s="456">
        <v>8036.0043055555552</v>
      </c>
      <c r="I18" s="466">
        <f t="shared" si="2"/>
        <v>964.32051666666655</v>
      </c>
      <c r="J18" s="456">
        <v>8036.0043055555552</v>
      </c>
      <c r="K18" s="456">
        <f t="shared" si="3"/>
        <v>3672.0368749999998</v>
      </c>
      <c r="L18" s="456">
        <v>10575.466199999999</v>
      </c>
      <c r="M18" s="456">
        <v>7490.9552250000015</v>
      </c>
      <c r="N18" s="456">
        <v>6133.770395999999</v>
      </c>
      <c r="O18" s="456">
        <v>1762.5777000000003</v>
      </c>
      <c r="P18" s="456"/>
      <c r="Q18" s="456">
        <v>2643.8665499999997</v>
      </c>
      <c r="R18" s="456">
        <v>3525.1554000000006</v>
      </c>
      <c r="S18" s="456">
        <v>2622.5</v>
      </c>
      <c r="T18" s="456">
        <v>0</v>
      </c>
      <c r="U18" s="456">
        <f t="shared" si="4"/>
        <v>151548.85886266668</v>
      </c>
      <c r="V18" s="457">
        <f t="shared" si="5"/>
        <v>0.71962530906587707</v>
      </c>
      <c r="W18" s="458">
        <f t="shared" si="6"/>
        <v>0.72</v>
      </c>
      <c r="X18" s="459">
        <f t="shared" si="7"/>
        <v>151582</v>
      </c>
      <c r="Y18" s="467">
        <v>0</v>
      </c>
      <c r="Z18" s="468">
        <v>0</v>
      </c>
      <c r="AA18" s="469">
        <f t="shared" si="8"/>
        <v>0</v>
      </c>
      <c r="AB18" s="463">
        <f t="shared" si="9"/>
        <v>0</v>
      </c>
    </row>
    <row r="19" spans="1:28">
      <c r="A19" s="464" t="s">
        <v>188</v>
      </c>
      <c r="B19" s="465">
        <v>0</v>
      </c>
      <c r="C19" s="455">
        <v>1.51</v>
      </c>
      <c r="D19" s="466">
        <v>2643866.5499999998</v>
      </c>
      <c r="E19" s="456">
        <f t="shared" si="0"/>
        <v>88129</v>
      </c>
      <c r="F19" s="466">
        <f t="shared" si="1"/>
        <v>31726398.599999998</v>
      </c>
      <c r="G19" s="456">
        <v>7957.2013888888887</v>
      </c>
      <c r="H19" s="456">
        <v>8036.0043055555552</v>
      </c>
      <c r="I19" s="466">
        <f t="shared" si="2"/>
        <v>964.32051666666655</v>
      </c>
      <c r="J19" s="456">
        <v>8036.0043055555552</v>
      </c>
      <c r="K19" s="456">
        <f t="shared" si="3"/>
        <v>3672.0368749999998</v>
      </c>
      <c r="L19" s="456">
        <v>10575.466199999999</v>
      </c>
      <c r="M19" s="456">
        <v>7490.9552250000015</v>
      </c>
      <c r="N19" s="456">
        <v>6133.770395999999</v>
      </c>
      <c r="O19" s="456">
        <v>1762.5777000000003</v>
      </c>
      <c r="P19" s="456"/>
      <c r="Q19" s="456">
        <v>2643.8665499999997</v>
      </c>
      <c r="R19" s="456">
        <v>3525.1554000000006</v>
      </c>
      <c r="S19" s="456">
        <v>2622.5</v>
      </c>
      <c r="T19" s="456">
        <v>0</v>
      </c>
      <c r="U19" s="456">
        <f t="shared" si="4"/>
        <v>151548.85886266668</v>
      </c>
      <c r="V19" s="457">
        <f t="shared" si="5"/>
        <v>0.71962530906587707</v>
      </c>
      <c r="W19" s="458">
        <f t="shared" si="6"/>
        <v>0.72</v>
      </c>
      <c r="X19" s="459">
        <f t="shared" si="7"/>
        <v>151582</v>
      </c>
      <c r="Y19" s="467"/>
      <c r="Z19" s="468">
        <v>0</v>
      </c>
      <c r="AA19" s="469">
        <f t="shared" si="8"/>
        <v>0</v>
      </c>
      <c r="AB19" s="463">
        <f t="shared" si="9"/>
        <v>0</v>
      </c>
    </row>
    <row r="20" spans="1:28">
      <c r="A20" s="464" t="s">
        <v>189</v>
      </c>
      <c r="B20" s="465" t="s">
        <v>175</v>
      </c>
      <c r="C20" s="455">
        <v>1.51</v>
      </c>
      <c r="D20" s="466">
        <v>2643866.5499999998</v>
      </c>
      <c r="E20" s="456">
        <f t="shared" si="0"/>
        <v>88129</v>
      </c>
      <c r="F20" s="466">
        <f t="shared" si="1"/>
        <v>31726398.599999998</v>
      </c>
      <c r="G20" s="456">
        <v>7957.2013888888887</v>
      </c>
      <c r="H20" s="456">
        <v>8036.0043055555552</v>
      </c>
      <c r="I20" s="466">
        <f t="shared" si="2"/>
        <v>964.32051666666655</v>
      </c>
      <c r="J20" s="456">
        <v>8036.0043055555552</v>
      </c>
      <c r="K20" s="456">
        <f t="shared" si="3"/>
        <v>3672.0368749999998</v>
      </c>
      <c r="L20" s="456">
        <v>10575.466199999999</v>
      </c>
      <c r="M20" s="456">
        <v>7490.9552250000015</v>
      </c>
      <c r="N20" s="456">
        <v>6133.770395999999</v>
      </c>
      <c r="O20" s="456">
        <v>1762.5777000000003</v>
      </c>
      <c r="P20" s="456"/>
      <c r="Q20" s="456">
        <v>2643.8665499999997</v>
      </c>
      <c r="R20" s="456">
        <v>3525.1554000000006</v>
      </c>
      <c r="S20" s="456">
        <v>2622.5</v>
      </c>
      <c r="T20" s="456">
        <v>2466.1111111111113</v>
      </c>
      <c r="U20" s="456">
        <f t="shared" si="4"/>
        <v>154014.96997377777</v>
      </c>
      <c r="V20" s="457">
        <f t="shared" si="5"/>
        <v>0.74760827847561839</v>
      </c>
      <c r="W20" s="458">
        <f t="shared" si="6"/>
        <v>0.75</v>
      </c>
      <c r="X20" s="459">
        <f t="shared" si="7"/>
        <v>154226</v>
      </c>
      <c r="Y20" s="467"/>
      <c r="Z20" s="468">
        <v>0</v>
      </c>
      <c r="AA20" s="469">
        <f t="shared" si="8"/>
        <v>0</v>
      </c>
      <c r="AB20" s="463">
        <f t="shared" si="9"/>
        <v>0</v>
      </c>
    </row>
    <row r="21" spans="1:28">
      <c r="A21" s="464" t="s">
        <v>190</v>
      </c>
      <c r="B21" s="465" t="s">
        <v>175</v>
      </c>
      <c r="C21" s="455">
        <v>1.51</v>
      </c>
      <c r="D21" s="466">
        <v>2643866.5499999998</v>
      </c>
      <c r="E21" s="456">
        <f t="shared" si="0"/>
        <v>88129</v>
      </c>
      <c r="F21" s="466">
        <f t="shared" si="1"/>
        <v>31726398.599999998</v>
      </c>
      <c r="G21" s="456">
        <v>7957.2013888888887</v>
      </c>
      <c r="H21" s="456">
        <v>8036.0043055555552</v>
      </c>
      <c r="I21" s="466">
        <f t="shared" si="2"/>
        <v>964.32051666666655</v>
      </c>
      <c r="J21" s="456">
        <v>8036.0043055555552</v>
      </c>
      <c r="K21" s="456">
        <f t="shared" si="3"/>
        <v>3672.0368749999998</v>
      </c>
      <c r="L21" s="456">
        <v>10575.466199999999</v>
      </c>
      <c r="M21" s="456">
        <v>7490.9552250000015</v>
      </c>
      <c r="N21" s="456">
        <v>6133.770395999999</v>
      </c>
      <c r="O21" s="456">
        <v>1762.5777000000003</v>
      </c>
      <c r="P21" s="456"/>
      <c r="Q21" s="456">
        <v>2643.8665499999997</v>
      </c>
      <c r="R21" s="456">
        <v>3525.1554000000006</v>
      </c>
      <c r="S21" s="456">
        <v>2622.5</v>
      </c>
      <c r="T21" s="456">
        <v>2466.1111111111113</v>
      </c>
      <c r="U21" s="456">
        <f t="shared" si="4"/>
        <v>154014.96997377777</v>
      </c>
      <c r="V21" s="457">
        <f t="shared" si="5"/>
        <v>0.74760827847561839</v>
      </c>
      <c r="W21" s="458">
        <f t="shared" si="6"/>
        <v>0.75</v>
      </c>
      <c r="X21" s="459">
        <f t="shared" si="7"/>
        <v>154226</v>
      </c>
      <c r="Y21" s="467"/>
      <c r="Z21" s="468">
        <v>0</v>
      </c>
      <c r="AA21" s="469">
        <f t="shared" si="8"/>
        <v>0</v>
      </c>
      <c r="AB21" s="463">
        <f t="shared" si="9"/>
        <v>0</v>
      </c>
    </row>
    <row r="22" spans="1:28">
      <c r="A22" s="464" t="s">
        <v>191</v>
      </c>
      <c r="B22" s="465" t="s">
        <v>175</v>
      </c>
      <c r="C22" s="455">
        <v>1.51</v>
      </c>
      <c r="D22" s="466">
        <v>2643866.5499999998</v>
      </c>
      <c r="E22" s="456">
        <f t="shared" si="0"/>
        <v>88129</v>
      </c>
      <c r="F22" s="466">
        <f t="shared" si="1"/>
        <v>31726398.599999998</v>
      </c>
      <c r="G22" s="456">
        <v>7957.2013888888887</v>
      </c>
      <c r="H22" s="456">
        <v>8036.0043055555552</v>
      </c>
      <c r="I22" s="466">
        <f t="shared" si="2"/>
        <v>964.32051666666655</v>
      </c>
      <c r="J22" s="456">
        <v>8036.0043055555552</v>
      </c>
      <c r="K22" s="456">
        <f t="shared" si="3"/>
        <v>3672.0368749999998</v>
      </c>
      <c r="L22" s="456">
        <v>10575.466199999999</v>
      </c>
      <c r="M22" s="456">
        <v>7490.9552250000015</v>
      </c>
      <c r="N22" s="456">
        <v>6133.770395999999</v>
      </c>
      <c r="O22" s="456">
        <v>1762.5777000000003</v>
      </c>
      <c r="P22" s="456"/>
      <c r="Q22" s="456">
        <v>2643.8665499999997</v>
      </c>
      <c r="R22" s="456">
        <v>3525.1554000000006</v>
      </c>
      <c r="S22" s="456">
        <v>2622.5</v>
      </c>
      <c r="T22" s="456">
        <v>2466.1111111111113</v>
      </c>
      <c r="U22" s="456">
        <f t="shared" si="4"/>
        <v>154014.96997377777</v>
      </c>
      <c r="V22" s="457">
        <f t="shared" si="5"/>
        <v>0.74760827847561839</v>
      </c>
      <c r="W22" s="458">
        <f t="shared" si="6"/>
        <v>0.75</v>
      </c>
      <c r="X22" s="459">
        <f t="shared" si="7"/>
        <v>154226</v>
      </c>
      <c r="Y22" s="467">
        <v>0</v>
      </c>
      <c r="Z22" s="468">
        <v>0</v>
      </c>
      <c r="AA22" s="469">
        <f t="shared" si="8"/>
        <v>0</v>
      </c>
      <c r="AB22" s="463">
        <f t="shared" si="9"/>
        <v>0</v>
      </c>
    </row>
    <row r="23" spans="1:28">
      <c r="A23" s="464" t="s">
        <v>192</v>
      </c>
      <c r="B23" s="465" t="s">
        <v>175</v>
      </c>
      <c r="C23" s="455">
        <v>1.51</v>
      </c>
      <c r="D23" s="466">
        <v>2643866.5499999998</v>
      </c>
      <c r="E23" s="456">
        <f t="shared" si="0"/>
        <v>88129</v>
      </c>
      <c r="F23" s="466">
        <f t="shared" si="1"/>
        <v>31726398.599999998</v>
      </c>
      <c r="G23" s="456">
        <v>7957.2013888888887</v>
      </c>
      <c r="H23" s="456">
        <v>8036.0043055555552</v>
      </c>
      <c r="I23" s="466">
        <f t="shared" si="2"/>
        <v>964.32051666666655</v>
      </c>
      <c r="J23" s="456">
        <v>8036.0043055555552</v>
      </c>
      <c r="K23" s="456">
        <f t="shared" si="3"/>
        <v>3672.0368749999998</v>
      </c>
      <c r="L23" s="456">
        <v>10575.466199999999</v>
      </c>
      <c r="M23" s="456">
        <v>7490.9552250000015</v>
      </c>
      <c r="N23" s="456">
        <v>6133.770395999999</v>
      </c>
      <c r="O23" s="456">
        <v>1762.5777000000003</v>
      </c>
      <c r="P23" s="456"/>
      <c r="Q23" s="456">
        <v>2643.8665499999997</v>
      </c>
      <c r="R23" s="456">
        <v>3525.1554000000006</v>
      </c>
      <c r="S23" s="456">
        <v>2622.5</v>
      </c>
      <c r="T23" s="456">
        <v>2466.1111111111113</v>
      </c>
      <c r="U23" s="456">
        <f t="shared" si="4"/>
        <v>154014.96997377777</v>
      </c>
      <c r="V23" s="457">
        <f t="shared" si="5"/>
        <v>0.74760827847561839</v>
      </c>
      <c r="W23" s="458">
        <f t="shared" si="6"/>
        <v>0.75</v>
      </c>
      <c r="X23" s="459">
        <f t="shared" si="7"/>
        <v>154226</v>
      </c>
      <c r="Y23" s="467">
        <v>0</v>
      </c>
      <c r="Z23" s="468">
        <v>0</v>
      </c>
      <c r="AA23" s="469">
        <f t="shared" si="8"/>
        <v>0</v>
      </c>
      <c r="AB23" s="463">
        <f t="shared" si="9"/>
        <v>0</v>
      </c>
    </row>
    <row r="24" spans="1:28">
      <c r="A24" s="464" t="s">
        <v>193</v>
      </c>
      <c r="B24" s="465" t="s">
        <v>175</v>
      </c>
      <c r="C24" s="455">
        <v>1.51</v>
      </c>
      <c r="D24" s="466">
        <v>2643866.5499999998</v>
      </c>
      <c r="E24" s="456">
        <f t="shared" si="0"/>
        <v>88129</v>
      </c>
      <c r="F24" s="466">
        <f t="shared" si="1"/>
        <v>31726398.599999998</v>
      </c>
      <c r="G24" s="456">
        <v>7957.2013888888887</v>
      </c>
      <c r="H24" s="456">
        <v>8036.0043055555552</v>
      </c>
      <c r="I24" s="466">
        <f t="shared" si="2"/>
        <v>964.32051666666655</v>
      </c>
      <c r="J24" s="456">
        <v>8036.0043055555552</v>
      </c>
      <c r="K24" s="456">
        <f t="shared" si="3"/>
        <v>3672.0368749999998</v>
      </c>
      <c r="L24" s="456">
        <v>10575.466199999999</v>
      </c>
      <c r="M24" s="456">
        <v>7490.9552250000015</v>
      </c>
      <c r="N24" s="456">
        <v>6133.770395999999</v>
      </c>
      <c r="O24" s="456">
        <v>1762.5777000000003</v>
      </c>
      <c r="P24" s="456"/>
      <c r="Q24" s="456">
        <v>2643.8665499999997</v>
      </c>
      <c r="R24" s="456">
        <v>3525.1554000000006</v>
      </c>
      <c r="S24" s="456">
        <v>2622.5</v>
      </c>
      <c r="T24" s="456">
        <v>2466.1111111111113</v>
      </c>
      <c r="U24" s="456">
        <f t="shared" si="4"/>
        <v>154014.96997377777</v>
      </c>
      <c r="V24" s="457">
        <f t="shared" si="5"/>
        <v>0.74760827847561839</v>
      </c>
      <c r="W24" s="458">
        <f t="shared" si="6"/>
        <v>0.75</v>
      </c>
      <c r="X24" s="459">
        <f t="shared" si="7"/>
        <v>154226</v>
      </c>
      <c r="Y24" s="467">
        <v>0</v>
      </c>
      <c r="Z24" s="468">
        <v>0</v>
      </c>
      <c r="AA24" s="469">
        <f t="shared" si="8"/>
        <v>0</v>
      </c>
      <c r="AB24" s="463">
        <f t="shared" si="9"/>
        <v>0</v>
      </c>
    </row>
    <row r="25" spans="1:28">
      <c r="A25" s="464" t="s">
        <v>194</v>
      </c>
      <c r="B25" s="465" t="s">
        <v>175</v>
      </c>
      <c r="C25" s="455">
        <v>1.51</v>
      </c>
      <c r="D25" s="466">
        <v>2643866.5499999998</v>
      </c>
      <c r="E25" s="456">
        <f t="shared" si="0"/>
        <v>88129</v>
      </c>
      <c r="F25" s="466">
        <f t="shared" si="1"/>
        <v>31726398.599999998</v>
      </c>
      <c r="G25" s="456">
        <v>7957.2013888888887</v>
      </c>
      <c r="H25" s="456">
        <v>8036.0043055555552</v>
      </c>
      <c r="I25" s="466">
        <f t="shared" si="2"/>
        <v>964.32051666666655</v>
      </c>
      <c r="J25" s="456">
        <v>8036.0043055555552</v>
      </c>
      <c r="K25" s="456">
        <f t="shared" si="3"/>
        <v>3672.0368749999998</v>
      </c>
      <c r="L25" s="456">
        <v>10575.466199999999</v>
      </c>
      <c r="M25" s="456">
        <v>7490.9552250000015</v>
      </c>
      <c r="N25" s="456">
        <v>6133.770395999999</v>
      </c>
      <c r="O25" s="456">
        <v>1762.5777000000003</v>
      </c>
      <c r="P25" s="456"/>
      <c r="Q25" s="456">
        <v>2643.8665499999997</v>
      </c>
      <c r="R25" s="456">
        <v>3525.1554000000006</v>
      </c>
      <c r="S25" s="456">
        <v>2622.5</v>
      </c>
      <c r="T25" s="456">
        <v>2466.1111111111113</v>
      </c>
      <c r="U25" s="456">
        <f t="shared" si="4"/>
        <v>154014.96997377777</v>
      </c>
      <c r="V25" s="457">
        <f t="shared" si="5"/>
        <v>0.74760827847561839</v>
      </c>
      <c r="W25" s="458">
        <f t="shared" si="6"/>
        <v>0.75</v>
      </c>
      <c r="X25" s="459">
        <f t="shared" si="7"/>
        <v>154226</v>
      </c>
      <c r="Y25" s="467">
        <v>0</v>
      </c>
      <c r="Z25" s="468">
        <v>0</v>
      </c>
      <c r="AA25" s="469">
        <f t="shared" si="8"/>
        <v>0</v>
      </c>
      <c r="AB25" s="463">
        <f t="shared" si="9"/>
        <v>0</v>
      </c>
    </row>
    <row r="26" spans="1:28">
      <c r="A26" s="464" t="s">
        <v>195</v>
      </c>
      <c r="B26" s="465" t="s">
        <v>175</v>
      </c>
      <c r="C26" s="455">
        <v>1.51</v>
      </c>
      <c r="D26" s="466">
        <v>2643866.5499999998</v>
      </c>
      <c r="E26" s="456">
        <f t="shared" si="0"/>
        <v>88129</v>
      </c>
      <c r="F26" s="466">
        <f t="shared" si="1"/>
        <v>31726398.599999998</v>
      </c>
      <c r="G26" s="456">
        <v>7957.2013888888887</v>
      </c>
      <c r="H26" s="456">
        <v>8036.0043055555552</v>
      </c>
      <c r="I26" s="466">
        <f t="shared" si="2"/>
        <v>964.32051666666655</v>
      </c>
      <c r="J26" s="456">
        <v>8036.0043055555552</v>
      </c>
      <c r="K26" s="456">
        <f t="shared" si="3"/>
        <v>3672.0368749999998</v>
      </c>
      <c r="L26" s="456">
        <v>10575.466199999999</v>
      </c>
      <c r="M26" s="456">
        <v>7490.9552250000015</v>
      </c>
      <c r="N26" s="456">
        <v>6133.770395999999</v>
      </c>
      <c r="O26" s="456">
        <v>1762.5777000000003</v>
      </c>
      <c r="P26" s="456"/>
      <c r="Q26" s="456">
        <v>2643.8665499999997</v>
      </c>
      <c r="R26" s="456">
        <v>3525.1554000000006</v>
      </c>
      <c r="S26" s="456">
        <v>2622.5</v>
      </c>
      <c r="T26" s="456">
        <v>2466.1111111111113</v>
      </c>
      <c r="U26" s="456">
        <f t="shared" si="4"/>
        <v>154014.96997377777</v>
      </c>
      <c r="V26" s="457">
        <f t="shared" si="5"/>
        <v>0.74760827847561839</v>
      </c>
      <c r="W26" s="458">
        <f t="shared" si="6"/>
        <v>0.75</v>
      </c>
      <c r="X26" s="459">
        <f t="shared" si="7"/>
        <v>154226</v>
      </c>
      <c r="Y26" s="467"/>
      <c r="Z26" s="468">
        <v>0</v>
      </c>
      <c r="AA26" s="469">
        <f t="shared" si="8"/>
        <v>0</v>
      </c>
      <c r="AB26" s="463">
        <f t="shared" si="9"/>
        <v>0</v>
      </c>
    </row>
    <row r="27" spans="1:28">
      <c r="A27" s="464" t="s">
        <v>196</v>
      </c>
      <c r="B27" s="465" t="s">
        <v>175</v>
      </c>
      <c r="C27" s="455">
        <v>1.51</v>
      </c>
      <c r="D27" s="466">
        <v>2643866.5499999998</v>
      </c>
      <c r="E27" s="456">
        <f t="shared" si="0"/>
        <v>88129</v>
      </c>
      <c r="F27" s="466">
        <f t="shared" si="1"/>
        <v>31726398.599999998</v>
      </c>
      <c r="G27" s="456">
        <v>7957.2013888888887</v>
      </c>
      <c r="H27" s="456">
        <v>8036.0043055555552</v>
      </c>
      <c r="I27" s="466">
        <f t="shared" si="2"/>
        <v>964.32051666666655</v>
      </c>
      <c r="J27" s="456">
        <v>8036.0043055555552</v>
      </c>
      <c r="K27" s="456">
        <f t="shared" si="3"/>
        <v>3672.0368749999998</v>
      </c>
      <c r="L27" s="456">
        <v>10575.466199999999</v>
      </c>
      <c r="M27" s="456">
        <v>7490.9552250000015</v>
      </c>
      <c r="N27" s="456">
        <v>6133.770395999999</v>
      </c>
      <c r="O27" s="456">
        <v>1762.5777000000003</v>
      </c>
      <c r="P27" s="456"/>
      <c r="Q27" s="456">
        <v>2643.8665499999997</v>
      </c>
      <c r="R27" s="456">
        <v>3525.1554000000006</v>
      </c>
      <c r="S27" s="456">
        <v>2622.5</v>
      </c>
      <c r="T27" s="456">
        <v>2466.1111111111113</v>
      </c>
      <c r="U27" s="456">
        <f t="shared" si="4"/>
        <v>154014.96997377777</v>
      </c>
      <c r="V27" s="457">
        <f t="shared" si="5"/>
        <v>0.74760827847561839</v>
      </c>
      <c r="W27" s="458">
        <f t="shared" si="6"/>
        <v>0.75</v>
      </c>
      <c r="X27" s="459">
        <f t="shared" si="7"/>
        <v>154226</v>
      </c>
      <c r="Y27" s="467"/>
      <c r="Z27" s="468">
        <v>0</v>
      </c>
      <c r="AA27" s="469">
        <f t="shared" si="8"/>
        <v>0</v>
      </c>
      <c r="AB27" s="463">
        <f t="shared" si="9"/>
        <v>0</v>
      </c>
    </row>
    <row r="28" spans="1:28">
      <c r="A28" s="464" t="s">
        <v>197</v>
      </c>
      <c r="B28" s="465" t="s">
        <v>175</v>
      </c>
      <c r="C28" s="455">
        <v>1.51</v>
      </c>
      <c r="D28" s="466">
        <v>2643866.5499999998</v>
      </c>
      <c r="E28" s="456">
        <f t="shared" si="0"/>
        <v>88129</v>
      </c>
      <c r="F28" s="466">
        <f t="shared" si="1"/>
        <v>31726398.599999998</v>
      </c>
      <c r="G28" s="456">
        <v>7957.2013888888887</v>
      </c>
      <c r="H28" s="456">
        <v>8036.0043055555552</v>
      </c>
      <c r="I28" s="466">
        <f t="shared" si="2"/>
        <v>964.32051666666655</v>
      </c>
      <c r="J28" s="456">
        <v>8036.0043055555552</v>
      </c>
      <c r="K28" s="456">
        <f t="shared" si="3"/>
        <v>3672.0368749999998</v>
      </c>
      <c r="L28" s="456">
        <v>10575.466199999999</v>
      </c>
      <c r="M28" s="456">
        <v>7490.9552250000015</v>
      </c>
      <c r="N28" s="456">
        <v>6133.770395999999</v>
      </c>
      <c r="O28" s="456">
        <v>1762.5777000000003</v>
      </c>
      <c r="P28" s="456"/>
      <c r="Q28" s="456">
        <v>2643.8665499999997</v>
      </c>
      <c r="R28" s="456">
        <v>3525.1554000000006</v>
      </c>
      <c r="S28" s="456">
        <v>2622.5</v>
      </c>
      <c r="T28" s="456">
        <v>2466.1111111111113</v>
      </c>
      <c r="U28" s="456">
        <f t="shared" si="4"/>
        <v>154014.96997377777</v>
      </c>
      <c r="V28" s="457">
        <f t="shared" si="5"/>
        <v>0.74760827847561839</v>
      </c>
      <c r="W28" s="458">
        <f t="shared" si="6"/>
        <v>0.75</v>
      </c>
      <c r="X28" s="459">
        <f t="shared" si="7"/>
        <v>154226</v>
      </c>
      <c r="Y28" s="467"/>
      <c r="Z28" s="468">
        <v>0</v>
      </c>
      <c r="AA28" s="469">
        <f t="shared" si="8"/>
        <v>0</v>
      </c>
      <c r="AB28" s="463">
        <f t="shared" si="9"/>
        <v>0</v>
      </c>
    </row>
    <row r="29" spans="1:28">
      <c r="A29" s="464" t="s">
        <v>198</v>
      </c>
      <c r="B29" s="465" t="s">
        <v>175</v>
      </c>
      <c r="C29" s="455">
        <v>1.51</v>
      </c>
      <c r="D29" s="466">
        <v>2643866.5499999998</v>
      </c>
      <c r="E29" s="456">
        <f t="shared" si="0"/>
        <v>88129</v>
      </c>
      <c r="F29" s="466">
        <f t="shared" si="1"/>
        <v>31726398.599999998</v>
      </c>
      <c r="G29" s="456">
        <v>7957.2013888888887</v>
      </c>
      <c r="H29" s="456">
        <v>8036.0043055555552</v>
      </c>
      <c r="I29" s="466">
        <f t="shared" si="2"/>
        <v>964.32051666666655</v>
      </c>
      <c r="J29" s="456">
        <v>8036.0043055555552</v>
      </c>
      <c r="K29" s="456">
        <f t="shared" si="3"/>
        <v>3672.0368749999998</v>
      </c>
      <c r="L29" s="456">
        <v>10575.466199999999</v>
      </c>
      <c r="M29" s="456">
        <v>7490.9552250000015</v>
      </c>
      <c r="N29" s="456">
        <v>6133.770395999999</v>
      </c>
      <c r="O29" s="456">
        <v>1762.5777000000003</v>
      </c>
      <c r="P29" s="456"/>
      <c r="Q29" s="456">
        <v>2643.8665499999997</v>
      </c>
      <c r="R29" s="456">
        <v>3525.1554000000006</v>
      </c>
      <c r="S29" s="456">
        <v>2622.5</v>
      </c>
      <c r="T29" s="456">
        <v>2466.1111111111113</v>
      </c>
      <c r="U29" s="456">
        <f t="shared" si="4"/>
        <v>154014.96997377777</v>
      </c>
      <c r="V29" s="457">
        <f t="shared" si="5"/>
        <v>0.74760827847561839</v>
      </c>
      <c r="W29" s="458">
        <f t="shared" si="6"/>
        <v>0.75</v>
      </c>
      <c r="X29" s="459">
        <f t="shared" si="7"/>
        <v>154226</v>
      </c>
      <c r="Y29" s="467"/>
      <c r="Z29" s="468">
        <v>0</v>
      </c>
      <c r="AA29" s="469">
        <f t="shared" si="8"/>
        <v>0</v>
      </c>
      <c r="AB29" s="463">
        <f t="shared" si="9"/>
        <v>0</v>
      </c>
    </row>
    <row r="30" spans="1:28">
      <c r="A30" s="464" t="s">
        <v>199</v>
      </c>
      <c r="B30" s="465">
        <v>0</v>
      </c>
      <c r="C30" s="455">
        <v>1.55</v>
      </c>
      <c r="D30" s="466">
        <v>2713902.75</v>
      </c>
      <c r="E30" s="456">
        <f t="shared" si="0"/>
        <v>90463</v>
      </c>
      <c r="F30" s="466">
        <f t="shared" si="1"/>
        <v>32566833</v>
      </c>
      <c r="G30" s="456">
        <v>7957.2013888888887</v>
      </c>
      <c r="H30" s="456">
        <v>8230.5493055555562</v>
      </c>
      <c r="I30" s="466">
        <f t="shared" si="2"/>
        <v>987.6659166666667</v>
      </c>
      <c r="J30" s="456">
        <v>8230.5493055555562</v>
      </c>
      <c r="K30" s="456">
        <f t="shared" si="3"/>
        <v>3769.3093749999998</v>
      </c>
      <c r="L30" s="456">
        <v>10855.611000000001</v>
      </c>
      <c r="M30" s="456">
        <v>7689.3911250000001</v>
      </c>
      <c r="N30" s="456">
        <v>6296.2543799999994</v>
      </c>
      <c r="O30" s="456">
        <v>1809.2685000000001</v>
      </c>
      <c r="P30" s="456"/>
      <c r="Q30" s="456">
        <v>2713.9027500000002</v>
      </c>
      <c r="R30" s="456">
        <v>3618.5370000000003</v>
      </c>
      <c r="S30" s="456">
        <v>2622.5</v>
      </c>
      <c r="T30" s="456">
        <v>0</v>
      </c>
      <c r="U30" s="456">
        <f t="shared" si="4"/>
        <v>155243.74004666667</v>
      </c>
      <c r="V30" s="457">
        <f t="shared" si="5"/>
        <v>0.71610205328882159</v>
      </c>
      <c r="W30" s="458">
        <f t="shared" si="6"/>
        <v>0.72</v>
      </c>
      <c r="X30" s="459">
        <f t="shared" si="7"/>
        <v>155596</v>
      </c>
      <c r="Y30" s="467">
        <v>0</v>
      </c>
      <c r="Z30" s="468">
        <v>0</v>
      </c>
      <c r="AA30" s="469">
        <f t="shared" si="8"/>
        <v>0</v>
      </c>
      <c r="AB30" s="463">
        <f t="shared" si="9"/>
        <v>0</v>
      </c>
    </row>
    <row r="31" spans="1:28">
      <c r="A31" s="464" t="s">
        <v>200</v>
      </c>
      <c r="B31" s="465" t="s">
        <v>175</v>
      </c>
      <c r="C31" s="455">
        <v>1.6</v>
      </c>
      <c r="D31" s="466">
        <v>2801448</v>
      </c>
      <c r="E31" s="456">
        <f t="shared" si="0"/>
        <v>93382</v>
      </c>
      <c r="F31" s="466">
        <f t="shared" si="1"/>
        <v>33617376</v>
      </c>
      <c r="G31" s="456">
        <v>7957.2013888888887</v>
      </c>
      <c r="H31" s="456">
        <v>8473.7305555555558</v>
      </c>
      <c r="I31" s="466">
        <f t="shared" si="2"/>
        <v>1016.8476666666667</v>
      </c>
      <c r="J31" s="456">
        <v>8473.7305555555558</v>
      </c>
      <c r="K31" s="456">
        <f t="shared" si="3"/>
        <v>3890.9</v>
      </c>
      <c r="L31" s="456">
        <v>11205.791999999999</v>
      </c>
      <c r="M31" s="456">
        <v>7937.4360000000015</v>
      </c>
      <c r="N31" s="456">
        <v>6499.3593599999995</v>
      </c>
      <c r="O31" s="456">
        <v>1867.6320000000001</v>
      </c>
      <c r="P31" s="456"/>
      <c r="Q31" s="456">
        <v>2801.4479999999999</v>
      </c>
      <c r="R31" s="456">
        <v>3735.2640000000001</v>
      </c>
      <c r="S31" s="456">
        <v>2622.5</v>
      </c>
      <c r="T31" s="456">
        <v>2466.1111111111113</v>
      </c>
      <c r="U31" s="456">
        <f t="shared" si="4"/>
        <v>162329.95263777778</v>
      </c>
      <c r="V31" s="457">
        <f t="shared" si="5"/>
        <v>0.73834307080355721</v>
      </c>
      <c r="W31" s="458">
        <f t="shared" si="6"/>
        <v>0.74</v>
      </c>
      <c r="X31" s="459">
        <f t="shared" si="7"/>
        <v>162485</v>
      </c>
      <c r="Y31" s="467">
        <v>0</v>
      </c>
      <c r="Z31" s="468">
        <v>0</v>
      </c>
      <c r="AA31" s="469">
        <f t="shared" si="8"/>
        <v>0</v>
      </c>
      <c r="AB31" s="463">
        <f t="shared" si="9"/>
        <v>0</v>
      </c>
    </row>
    <row r="32" spans="1:28">
      <c r="A32" s="464" t="s">
        <v>201</v>
      </c>
      <c r="B32" s="465" t="s">
        <v>175</v>
      </c>
      <c r="C32" s="455">
        <v>1.73</v>
      </c>
      <c r="D32" s="466">
        <v>3029065.65</v>
      </c>
      <c r="E32" s="456">
        <f t="shared" si="0"/>
        <v>100969</v>
      </c>
      <c r="F32" s="466">
        <f t="shared" si="1"/>
        <v>36348787.799999997</v>
      </c>
      <c r="G32" s="456">
        <v>7957.2013888888887</v>
      </c>
      <c r="H32" s="456">
        <v>9106.0018055555556</v>
      </c>
      <c r="I32" s="466">
        <f t="shared" si="2"/>
        <v>1092.7202166666666</v>
      </c>
      <c r="J32" s="456">
        <v>9106.0018055555556</v>
      </c>
      <c r="K32" s="456">
        <f t="shared" si="3"/>
        <v>4207.0356249999995</v>
      </c>
      <c r="L32" s="456">
        <v>12116.262599999998</v>
      </c>
      <c r="M32" s="456">
        <v>8582.3526750000001</v>
      </c>
      <c r="N32" s="456">
        <v>7027.4323079999986</v>
      </c>
      <c r="O32" s="456">
        <v>2019.3770999999999</v>
      </c>
      <c r="P32" s="456"/>
      <c r="Q32" s="456">
        <v>3029.0656499999996</v>
      </c>
      <c r="R32" s="456">
        <v>4038.7541999999999</v>
      </c>
      <c r="S32" s="456">
        <v>2622.5</v>
      </c>
      <c r="T32" s="456">
        <v>2466.1111111111113</v>
      </c>
      <c r="U32" s="456">
        <f t="shared" si="4"/>
        <v>174339.81648577779</v>
      </c>
      <c r="V32" s="457">
        <f t="shared" si="5"/>
        <v>0.72666676391543739</v>
      </c>
      <c r="W32" s="458">
        <f t="shared" si="6"/>
        <v>0.73</v>
      </c>
      <c r="X32" s="459">
        <f t="shared" si="7"/>
        <v>174676</v>
      </c>
      <c r="Y32" s="467">
        <v>0</v>
      </c>
      <c r="Z32" s="468">
        <v>0</v>
      </c>
      <c r="AA32" s="469">
        <f t="shared" si="8"/>
        <v>0</v>
      </c>
      <c r="AB32" s="463">
        <f t="shared" si="9"/>
        <v>0</v>
      </c>
    </row>
    <row r="33" spans="1:34">
      <c r="A33" s="464" t="s">
        <v>202</v>
      </c>
      <c r="B33" s="465" t="s">
        <v>175</v>
      </c>
      <c r="C33" s="455">
        <v>1.73</v>
      </c>
      <c r="D33" s="466">
        <v>3029065.65</v>
      </c>
      <c r="E33" s="456">
        <f t="shared" si="0"/>
        <v>100969</v>
      </c>
      <c r="F33" s="466">
        <f t="shared" si="1"/>
        <v>36348787.799999997</v>
      </c>
      <c r="G33" s="456">
        <v>7957.2013888888887</v>
      </c>
      <c r="H33" s="456">
        <v>9106.0018055555556</v>
      </c>
      <c r="I33" s="466">
        <f t="shared" si="2"/>
        <v>1092.7202166666666</v>
      </c>
      <c r="J33" s="456">
        <v>9106.0018055555556</v>
      </c>
      <c r="K33" s="456">
        <f t="shared" si="3"/>
        <v>4207.0356249999995</v>
      </c>
      <c r="L33" s="456">
        <v>12116.262599999998</v>
      </c>
      <c r="M33" s="456">
        <v>8582.3526750000001</v>
      </c>
      <c r="N33" s="456">
        <v>7027.4323079999986</v>
      </c>
      <c r="O33" s="456">
        <v>2019.3770999999999</v>
      </c>
      <c r="P33" s="456"/>
      <c r="Q33" s="456">
        <v>3029.0656499999996</v>
      </c>
      <c r="R33" s="456">
        <v>4038.7541999999999</v>
      </c>
      <c r="S33" s="456">
        <v>2622.5</v>
      </c>
      <c r="T33" s="456">
        <v>2466.1111111111113</v>
      </c>
      <c r="U33" s="456">
        <f t="shared" si="4"/>
        <v>174339.81648577779</v>
      </c>
      <c r="V33" s="457">
        <f t="shared" si="5"/>
        <v>0.72666676391543739</v>
      </c>
      <c r="W33" s="458">
        <f t="shared" si="6"/>
        <v>0.73</v>
      </c>
      <c r="X33" s="459">
        <f t="shared" si="7"/>
        <v>174676</v>
      </c>
      <c r="Y33" s="467"/>
      <c r="Z33" s="468">
        <v>0</v>
      </c>
      <c r="AA33" s="469">
        <f t="shared" si="8"/>
        <v>0</v>
      </c>
      <c r="AB33" s="463">
        <f t="shared" si="9"/>
        <v>0</v>
      </c>
    </row>
    <row r="34" spans="1:34">
      <c r="A34" s="464" t="s">
        <v>203</v>
      </c>
      <c r="B34" s="465">
        <v>0</v>
      </c>
      <c r="C34" s="455">
        <v>1.82</v>
      </c>
      <c r="D34" s="466">
        <v>3186647.1</v>
      </c>
      <c r="E34" s="456">
        <f t="shared" si="0"/>
        <v>106222</v>
      </c>
      <c r="F34" s="466">
        <f t="shared" si="1"/>
        <v>38239765.200000003</v>
      </c>
      <c r="G34" s="456">
        <v>7957.2013888888887</v>
      </c>
      <c r="H34" s="456">
        <v>9543.7280555555553</v>
      </c>
      <c r="I34" s="466">
        <f t="shared" si="2"/>
        <v>1145.2473666666665</v>
      </c>
      <c r="J34" s="456">
        <v>9543.7280555555553</v>
      </c>
      <c r="K34" s="456">
        <f t="shared" si="3"/>
        <v>4425.8987500000003</v>
      </c>
      <c r="L34" s="456">
        <v>12746.588400000001</v>
      </c>
      <c r="M34" s="456">
        <v>9028.8334500000019</v>
      </c>
      <c r="N34" s="456">
        <v>7393.021272</v>
      </c>
      <c r="O34" s="456">
        <v>2124.4314000000004</v>
      </c>
      <c r="P34" s="456"/>
      <c r="Q34" s="456">
        <v>3186.6471000000001</v>
      </c>
      <c r="R34" s="456">
        <v>4248.8628000000008</v>
      </c>
      <c r="S34" s="456">
        <v>2622.5</v>
      </c>
      <c r="T34" s="456">
        <v>0</v>
      </c>
      <c r="U34" s="456">
        <f t="shared" si="4"/>
        <v>180188.68803866667</v>
      </c>
      <c r="V34" s="457">
        <f t="shared" si="5"/>
        <v>0.69634057011416339</v>
      </c>
      <c r="W34" s="458">
        <f t="shared" si="6"/>
        <v>0.7</v>
      </c>
      <c r="X34" s="459">
        <f t="shared" si="7"/>
        <v>180577</v>
      </c>
      <c r="Y34" s="467">
        <v>0</v>
      </c>
      <c r="Z34" s="468">
        <v>0</v>
      </c>
      <c r="AA34" s="469">
        <f t="shared" si="8"/>
        <v>0</v>
      </c>
      <c r="AB34" s="463">
        <f t="shared" si="9"/>
        <v>0</v>
      </c>
    </row>
    <row r="35" spans="1:34" s="523" customFormat="1">
      <c r="A35" s="511" t="s">
        <v>204</v>
      </c>
      <c r="B35" s="512" t="s">
        <v>175</v>
      </c>
      <c r="C35" s="513">
        <v>1.98</v>
      </c>
      <c r="D35" s="514">
        <v>3466791.9</v>
      </c>
      <c r="E35" s="515">
        <f t="shared" si="0"/>
        <v>115560</v>
      </c>
      <c r="F35" s="514">
        <f t="shared" si="1"/>
        <v>41601502.799999997</v>
      </c>
      <c r="G35" s="515">
        <v>7957.2013888888887</v>
      </c>
      <c r="H35" s="515">
        <v>10321.908055555556</v>
      </c>
      <c r="I35" s="514">
        <f t="shared" si="2"/>
        <v>1238.6289666666667</v>
      </c>
      <c r="J35" s="515">
        <v>10321.908055555556</v>
      </c>
      <c r="K35" s="515">
        <f t="shared" si="3"/>
        <v>4814.9887499999995</v>
      </c>
      <c r="L35" s="515">
        <v>13867.167599999997</v>
      </c>
      <c r="M35" s="515">
        <v>9822.5770499999999</v>
      </c>
      <c r="N35" s="515">
        <v>8042.9572079999989</v>
      </c>
      <c r="O35" s="515">
        <v>2311.1945999999998</v>
      </c>
      <c r="P35" s="515"/>
      <c r="Q35" s="515">
        <v>3466.7918999999993</v>
      </c>
      <c r="R35" s="515">
        <v>4622.3891999999996</v>
      </c>
      <c r="S35" s="515">
        <v>2622.5</v>
      </c>
      <c r="T35" s="515">
        <v>2466.1111111111113</v>
      </c>
      <c r="U35" s="515">
        <f t="shared" si="4"/>
        <v>197436.32388577779</v>
      </c>
      <c r="V35" s="516">
        <f t="shared" si="5"/>
        <v>0.70851785986308236</v>
      </c>
      <c r="W35" s="517">
        <f t="shared" si="6"/>
        <v>0.71</v>
      </c>
      <c r="X35" s="518">
        <f t="shared" si="7"/>
        <v>197608</v>
      </c>
      <c r="Y35" s="519">
        <v>1</v>
      </c>
      <c r="Z35" s="520">
        <f>+'FORMULARIO 1 - DETALLADO'!M26</f>
        <v>0</v>
      </c>
      <c r="AA35" s="521">
        <f t="shared" si="8"/>
        <v>0</v>
      </c>
      <c r="AB35" s="522">
        <f t="shared" si="9"/>
        <v>0</v>
      </c>
    </row>
    <row r="36" spans="1:34">
      <c r="A36" s="464" t="s">
        <v>205</v>
      </c>
      <c r="B36" s="465" t="s">
        <v>175</v>
      </c>
      <c r="C36" s="455">
        <v>2.06</v>
      </c>
      <c r="D36" s="466">
        <v>3606864.3000000003</v>
      </c>
      <c r="E36" s="456">
        <f t="shared" si="0"/>
        <v>120229</v>
      </c>
      <c r="F36" s="466">
        <f t="shared" si="1"/>
        <v>43282371.600000001</v>
      </c>
      <c r="G36" s="456">
        <v>0</v>
      </c>
      <c r="H36" s="456">
        <v>10019.067500000001</v>
      </c>
      <c r="I36" s="466">
        <f t="shared" si="2"/>
        <v>1202.2881</v>
      </c>
      <c r="J36" s="456">
        <v>10019.067500000001</v>
      </c>
      <c r="K36" s="456">
        <f t="shared" si="3"/>
        <v>5009.5337500000005</v>
      </c>
      <c r="L36" s="456">
        <v>14427.457200000001</v>
      </c>
      <c r="M36" s="456">
        <v>10219.448850000002</v>
      </c>
      <c r="N36" s="456">
        <v>8367.9251760000006</v>
      </c>
      <c r="O36" s="456">
        <v>2404.5762</v>
      </c>
      <c r="P36" s="456"/>
      <c r="Q36" s="456">
        <v>3606.8643000000002</v>
      </c>
      <c r="R36" s="456">
        <v>4809.1523999999999</v>
      </c>
      <c r="S36" s="456">
        <v>0</v>
      </c>
      <c r="T36" s="456">
        <v>2466.1111111111113</v>
      </c>
      <c r="U36" s="456">
        <f t="shared" si="4"/>
        <v>192780.49208711111</v>
      </c>
      <c r="V36" s="457">
        <f t="shared" si="5"/>
        <v>0.60344419472100008</v>
      </c>
      <c r="W36" s="458">
        <f t="shared" si="6"/>
        <v>0.61</v>
      </c>
      <c r="X36" s="459">
        <f t="shared" si="7"/>
        <v>193569</v>
      </c>
      <c r="Y36" s="467">
        <v>0</v>
      </c>
      <c r="Z36" s="468">
        <v>0</v>
      </c>
      <c r="AA36" s="469">
        <f t="shared" si="8"/>
        <v>0</v>
      </c>
      <c r="AB36" s="463">
        <f t="shared" si="9"/>
        <v>0</v>
      </c>
    </row>
    <row r="37" spans="1:34" s="471" customFormat="1">
      <c r="A37" s="464" t="s">
        <v>206</v>
      </c>
      <c r="B37" s="465" t="s">
        <v>175</v>
      </c>
      <c r="C37" s="455">
        <v>2.06</v>
      </c>
      <c r="D37" s="466">
        <v>3606864.3000000003</v>
      </c>
      <c r="E37" s="456">
        <f t="shared" si="0"/>
        <v>120229</v>
      </c>
      <c r="F37" s="466">
        <f t="shared" si="1"/>
        <v>43282371.600000001</v>
      </c>
      <c r="G37" s="456">
        <v>0</v>
      </c>
      <c r="H37" s="456">
        <v>10019.067500000001</v>
      </c>
      <c r="I37" s="466">
        <f t="shared" si="2"/>
        <v>1202.2881</v>
      </c>
      <c r="J37" s="456">
        <v>10019.067500000001</v>
      </c>
      <c r="K37" s="456">
        <f t="shared" si="3"/>
        <v>5009.5337500000005</v>
      </c>
      <c r="L37" s="456">
        <v>14427.457200000001</v>
      </c>
      <c r="M37" s="456">
        <v>10219.448850000002</v>
      </c>
      <c r="N37" s="456">
        <v>8367.9251760000006</v>
      </c>
      <c r="O37" s="456">
        <v>2404.5762</v>
      </c>
      <c r="P37" s="456"/>
      <c r="Q37" s="456">
        <v>3606.8643000000002</v>
      </c>
      <c r="R37" s="456">
        <v>4809.1523999999999</v>
      </c>
      <c r="S37" s="456">
        <v>0</v>
      </c>
      <c r="T37" s="456">
        <v>2466.1111111111113</v>
      </c>
      <c r="U37" s="456">
        <f t="shared" si="4"/>
        <v>192780.49208711111</v>
      </c>
      <c r="V37" s="457">
        <f t="shared" si="5"/>
        <v>0.60344419472100008</v>
      </c>
      <c r="W37" s="458">
        <f t="shared" si="6"/>
        <v>0.61</v>
      </c>
      <c r="X37" s="459">
        <f t="shared" si="7"/>
        <v>193569</v>
      </c>
      <c r="Y37" s="467"/>
      <c r="Z37" s="468">
        <v>0</v>
      </c>
      <c r="AA37" s="469">
        <f t="shared" si="8"/>
        <v>0</v>
      </c>
      <c r="AB37" s="463">
        <f t="shared" si="9"/>
        <v>0</v>
      </c>
      <c r="AC37" s="436"/>
      <c r="AD37" s="436"/>
      <c r="AE37" s="436"/>
      <c r="AF37" s="436"/>
      <c r="AG37" s="436"/>
      <c r="AH37" s="436"/>
    </row>
    <row r="38" spans="1:34">
      <c r="A38" s="464" t="s">
        <v>207</v>
      </c>
      <c r="B38" s="465" t="s">
        <v>175</v>
      </c>
      <c r="C38" s="455">
        <v>2.06</v>
      </c>
      <c r="D38" s="466">
        <v>3606864.3000000003</v>
      </c>
      <c r="E38" s="456">
        <f t="shared" si="0"/>
        <v>120229</v>
      </c>
      <c r="F38" s="466">
        <f t="shared" si="1"/>
        <v>43282371.600000001</v>
      </c>
      <c r="G38" s="456">
        <v>0</v>
      </c>
      <c r="H38" s="456">
        <v>10019.067500000001</v>
      </c>
      <c r="I38" s="466">
        <f t="shared" si="2"/>
        <v>1202.2881</v>
      </c>
      <c r="J38" s="456">
        <v>10019.067500000001</v>
      </c>
      <c r="K38" s="456">
        <f t="shared" si="3"/>
        <v>5009.5337500000005</v>
      </c>
      <c r="L38" s="456">
        <v>14427.457200000001</v>
      </c>
      <c r="M38" s="456">
        <v>10219.448850000002</v>
      </c>
      <c r="N38" s="456">
        <v>8367.9251760000006</v>
      </c>
      <c r="O38" s="456">
        <v>2404.5762</v>
      </c>
      <c r="P38" s="456"/>
      <c r="Q38" s="456">
        <v>3606.8643000000002</v>
      </c>
      <c r="R38" s="456">
        <v>4809.1523999999999</v>
      </c>
      <c r="S38" s="456">
        <v>0</v>
      </c>
      <c r="T38" s="456">
        <v>2466.1111111111113</v>
      </c>
      <c r="U38" s="456">
        <f t="shared" si="4"/>
        <v>192780.49208711111</v>
      </c>
      <c r="V38" s="457">
        <f t="shared" si="5"/>
        <v>0.60344419472100008</v>
      </c>
      <c r="W38" s="458">
        <f t="shared" si="6"/>
        <v>0.61</v>
      </c>
      <c r="X38" s="459">
        <f t="shared" si="7"/>
        <v>193569</v>
      </c>
      <c r="Y38" s="467">
        <v>0</v>
      </c>
      <c r="Z38" s="468">
        <v>0</v>
      </c>
      <c r="AA38" s="469">
        <f t="shared" si="8"/>
        <v>0</v>
      </c>
      <c r="AB38" s="463">
        <f t="shared" si="9"/>
        <v>0</v>
      </c>
    </row>
    <row r="39" spans="1:34">
      <c r="A39" s="464" t="s">
        <v>17</v>
      </c>
      <c r="B39" s="465" t="s">
        <v>175</v>
      </c>
      <c r="C39" s="455">
        <v>2.06</v>
      </c>
      <c r="D39" s="466">
        <v>3606864.3000000003</v>
      </c>
      <c r="E39" s="456">
        <f t="shared" si="0"/>
        <v>120229</v>
      </c>
      <c r="F39" s="466">
        <f t="shared" si="1"/>
        <v>43282371.600000001</v>
      </c>
      <c r="G39" s="456">
        <v>0</v>
      </c>
      <c r="H39" s="456">
        <v>10019.067500000001</v>
      </c>
      <c r="I39" s="466">
        <f t="shared" si="2"/>
        <v>1202.2881</v>
      </c>
      <c r="J39" s="456">
        <v>10019.067500000001</v>
      </c>
      <c r="K39" s="456">
        <f t="shared" si="3"/>
        <v>5009.5337500000005</v>
      </c>
      <c r="L39" s="456">
        <v>14427.457200000001</v>
      </c>
      <c r="M39" s="456">
        <v>10219.448850000002</v>
      </c>
      <c r="N39" s="456">
        <v>8367.9251760000006</v>
      </c>
      <c r="O39" s="456">
        <v>2404.5762</v>
      </c>
      <c r="P39" s="456"/>
      <c r="Q39" s="456">
        <v>3606.8643000000002</v>
      </c>
      <c r="R39" s="456">
        <v>4809.1523999999999</v>
      </c>
      <c r="S39" s="456">
        <v>0</v>
      </c>
      <c r="T39" s="456">
        <v>2466.1111111111113</v>
      </c>
      <c r="U39" s="456">
        <f t="shared" si="4"/>
        <v>192780.49208711111</v>
      </c>
      <c r="V39" s="457">
        <f t="shared" si="5"/>
        <v>0.60344419472100008</v>
      </c>
      <c r="W39" s="458">
        <f t="shared" si="6"/>
        <v>0.61</v>
      </c>
      <c r="X39" s="459">
        <f t="shared" si="7"/>
        <v>193569</v>
      </c>
      <c r="Y39" s="467"/>
      <c r="Z39" s="468">
        <v>0</v>
      </c>
      <c r="AA39" s="469">
        <f t="shared" si="8"/>
        <v>0</v>
      </c>
      <c r="AB39" s="463">
        <f t="shared" si="9"/>
        <v>0</v>
      </c>
    </row>
    <row r="40" spans="1:34">
      <c r="A40" s="464" t="s">
        <v>206</v>
      </c>
      <c r="B40" s="465">
        <v>0</v>
      </c>
      <c r="C40" s="455">
        <v>2.06</v>
      </c>
      <c r="D40" s="466">
        <v>3606864.3000000003</v>
      </c>
      <c r="E40" s="456">
        <f t="shared" si="0"/>
        <v>120229</v>
      </c>
      <c r="F40" s="466">
        <f t="shared" si="1"/>
        <v>43282371.600000001</v>
      </c>
      <c r="G40" s="456">
        <v>0</v>
      </c>
      <c r="H40" s="456">
        <v>10019.067500000001</v>
      </c>
      <c r="I40" s="466">
        <f t="shared" si="2"/>
        <v>1202.2881</v>
      </c>
      <c r="J40" s="456">
        <v>10019.067500000001</v>
      </c>
      <c r="K40" s="456">
        <f t="shared" si="3"/>
        <v>5009.5337500000005</v>
      </c>
      <c r="L40" s="456">
        <v>14427.457200000001</v>
      </c>
      <c r="M40" s="456">
        <v>10219.448850000002</v>
      </c>
      <c r="N40" s="456">
        <v>8367.9251760000006</v>
      </c>
      <c r="O40" s="456">
        <v>2404.5762</v>
      </c>
      <c r="P40" s="456"/>
      <c r="Q40" s="456">
        <v>3606.8643000000002</v>
      </c>
      <c r="R40" s="456">
        <v>4809.1523999999999</v>
      </c>
      <c r="S40" s="456">
        <v>0</v>
      </c>
      <c r="T40" s="456">
        <v>0</v>
      </c>
      <c r="U40" s="456">
        <f t="shared" si="4"/>
        <v>190314.38097600001</v>
      </c>
      <c r="V40" s="457">
        <f t="shared" si="5"/>
        <v>0.58293241211355018</v>
      </c>
      <c r="W40" s="458">
        <f t="shared" si="6"/>
        <v>0.59</v>
      </c>
      <c r="X40" s="459">
        <f t="shared" si="7"/>
        <v>191164</v>
      </c>
      <c r="Y40" s="467"/>
      <c r="Z40" s="468">
        <v>0</v>
      </c>
      <c r="AA40" s="469">
        <f t="shared" si="8"/>
        <v>0</v>
      </c>
      <c r="AB40" s="463">
        <f t="shared" si="9"/>
        <v>0</v>
      </c>
    </row>
    <row r="41" spans="1:34">
      <c r="A41" s="464" t="s">
        <v>207</v>
      </c>
      <c r="B41" s="465" t="s">
        <v>175</v>
      </c>
      <c r="C41" s="455">
        <v>2.06</v>
      </c>
      <c r="D41" s="466">
        <v>3606864.3000000003</v>
      </c>
      <c r="E41" s="456">
        <f t="shared" si="0"/>
        <v>120229</v>
      </c>
      <c r="F41" s="466">
        <f t="shared" si="1"/>
        <v>43282371.600000001</v>
      </c>
      <c r="G41" s="456">
        <v>0</v>
      </c>
      <c r="H41" s="456">
        <v>10019.067500000001</v>
      </c>
      <c r="I41" s="466">
        <f t="shared" si="2"/>
        <v>1202.2881</v>
      </c>
      <c r="J41" s="456">
        <v>10019.067500000001</v>
      </c>
      <c r="K41" s="456">
        <f t="shared" si="3"/>
        <v>5009.5337500000005</v>
      </c>
      <c r="L41" s="456">
        <v>14427.457200000001</v>
      </c>
      <c r="M41" s="456">
        <v>10219.448850000002</v>
      </c>
      <c r="N41" s="456">
        <v>8367.9251760000006</v>
      </c>
      <c r="O41" s="456">
        <v>2404.5762</v>
      </c>
      <c r="P41" s="456"/>
      <c r="Q41" s="456">
        <v>3606.8643000000002</v>
      </c>
      <c r="R41" s="456">
        <v>4809.1523999999999</v>
      </c>
      <c r="S41" s="456">
        <v>0</v>
      </c>
      <c r="T41" s="456">
        <v>2466.1111111111113</v>
      </c>
      <c r="U41" s="456">
        <f t="shared" si="4"/>
        <v>192780.49208711111</v>
      </c>
      <c r="V41" s="457">
        <f t="shared" si="5"/>
        <v>0.60344419472100008</v>
      </c>
      <c r="W41" s="458">
        <f t="shared" si="6"/>
        <v>0.61</v>
      </c>
      <c r="X41" s="459">
        <f t="shared" si="7"/>
        <v>193569</v>
      </c>
      <c r="Y41" s="467">
        <v>0</v>
      </c>
      <c r="Z41" s="468">
        <v>0</v>
      </c>
      <c r="AA41" s="469">
        <f t="shared" si="8"/>
        <v>0</v>
      </c>
      <c r="AB41" s="463">
        <f t="shared" si="9"/>
        <v>0</v>
      </c>
    </row>
    <row r="42" spans="1:34" s="523" customFormat="1">
      <c r="A42" s="511" t="s">
        <v>208</v>
      </c>
      <c r="B42" s="512">
        <v>0</v>
      </c>
      <c r="C42" s="513">
        <v>2.69</v>
      </c>
      <c r="D42" s="514">
        <v>4709934.45</v>
      </c>
      <c r="E42" s="515">
        <f t="shared" si="0"/>
        <v>156998</v>
      </c>
      <c r="F42" s="514">
        <f t="shared" si="1"/>
        <v>56519213.400000006</v>
      </c>
      <c r="G42" s="515">
        <v>0</v>
      </c>
      <c r="H42" s="515">
        <v>13083.151250000001</v>
      </c>
      <c r="I42" s="514">
        <f t="shared" si="2"/>
        <v>1569.9781500000001</v>
      </c>
      <c r="J42" s="515">
        <v>13083.151250000001</v>
      </c>
      <c r="K42" s="515">
        <f t="shared" si="3"/>
        <v>6541.5756250000004</v>
      </c>
      <c r="L42" s="515">
        <v>18839.737799999999</v>
      </c>
      <c r="M42" s="515">
        <v>13344.814275000001</v>
      </c>
      <c r="N42" s="515">
        <v>10927.047923999999</v>
      </c>
      <c r="O42" s="515">
        <v>3139.9562999999998</v>
      </c>
      <c r="P42" s="515"/>
      <c r="Q42" s="515">
        <v>4709.9344499999997</v>
      </c>
      <c r="R42" s="515">
        <v>6279.9125999999997</v>
      </c>
      <c r="S42" s="515">
        <v>0</v>
      </c>
      <c r="T42" s="515">
        <v>0</v>
      </c>
      <c r="U42" s="515">
        <f t="shared" si="4"/>
        <v>248517.259624</v>
      </c>
      <c r="V42" s="516">
        <f t="shared" si="5"/>
        <v>0.58293264642861686</v>
      </c>
      <c r="W42" s="517">
        <f t="shared" si="6"/>
        <v>0.59</v>
      </c>
      <c r="X42" s="518">
        <f t="shared" si="7"/>
        <v>249627</v>
      </c>
      <c r="Y42" s="519">
        <v>1</v>
      </c>
      <c r="Z42" s="520">
        <f>+'FORMULARIO 1 - DETALLADO'!M23</f>
        <v>0.35</v>
      </c>
      <c r="AA42" s="521">
        <f t="shared" si="8"/>
        <v>0.35</v>
      </c>
      <c r="AB42" s="522">
        <f t="shared" si="9"/>
        <v>0.20649999999999999</v>
      </c>
      <c r="AC42" s="524"/>
    </row>
    <row r="43" spans="1:34" s="523" customFormat="1">
      <c r="A43" s="511" t="s">
        <v>18</v>
      </c>
      <c r="B43" s="512">
        <v>0</v>
      </c>
      <c r="C43" s="513">
        <v>2.69</v>
      </c>
      <c r="D43" s="514">
        <v>4709934.45</v>
      </c>
      <c r="E43" s="515">
        <f t="shared" si="0"/>
        <v>156998</v>
      </c>
      <c r="F43" s="514">
        <f t="shared" si="1"/>
        <v>56519213.400000006</v>
      </c>
      <c r="G43" s="515">
        <v>0</v>
      </c>
      <c r="H43" s="515">
        <v>13083.151250000001</v>
      </c>
      <c r="I43" s="514">
        <f t="shared" si="2"/>
        <v>1569.9781500000001</v>
      </c>
      <c r="J43" s="515">
        <v>13083.151250000001</v>
      </c>
      <c r="K43" s="515">
        <f t="shared" si="3"/>
        <v>6541.5756250000004</v>
      </c>
      <c r="L43" s="515">
        <v>18839.737799999999</v>
      </c>
      <c r="M43" s="515">
        <v>13344.814275000001</v>
      </c>
      <c r="N43" s="515">
        <v>10927.047923999999</v>
      </c>
      <c r="O43" s="515">
        <v>3139.9562999999998</v>
      </c>
      <c r="P43" s="515"/>
      <c r="Q43" s="515">
        <v>4709.9344499999997</v>
      </c>
      <c r="R43" s="515">
        <v>6279.9125999999997</v>
      </c>
      <c r="S43" s="515">
        <v>0</v>
      </c>
      <c r="T43" s="515">
        <v>0</v>
      </c>
      <c r="U43" s="515">
        <f t="shared" si="4"/>
        <v>248517.259624</v>
      </c>
      <c r="V43" s="516">
        <f t="shared" si="5"/>
        <v>0.58293264642861686</v>
      </c>
      <c r="W43" s="517">
        <f t="shared" si="6"/>
        <v>0.59</v>
      </c>
      <c r="X43" s="518">
        <f t="shared" si="7"/>
        <v>249627</v>
      </c>
      <c r="Y43" s="519">
        <v>1</v>
      </c>
      <c r="Z43" s="520">
        <f>+'FORMULARIO 1 - DETALLADO'!M24</f>
        <v>0.35</v>
      </c>
      <c r="AA43" s="521">
        <f t="shared" si="8"/>
        <v>0.35</v>
      </c>
      <c r="AB43" s="522">
        <f t="shared" si="9"/>
        <v>0.20649999999999999</v>
      </c>
    </row>
    <row r="44" spans="1:34">
      <c r="A44" s="464" t="s">
        <v>209</v>
      </c>
      <c r="B44" s="465" t="s">
        <v>175</v>
      </c>
      <c r="C44" s="455">
        <v>2.69</v>
      </c>
      <c r="D44" s="466">
        <v>4709934.45</v>
      </c>
      <c r="E44" s="456">
        <f t="shared" si="0"/>
        <v>156998</v>
      </c>
      <c r="F44" s="466">
        <f t="shared" si="1"/>
        <v>56519213.400000006</v>
      </c>
      <c r="G44" s="456">
        <v>0</v>
      </c>
      <c r="H44" s="456">
        <v>13083.151250000001</v>
      </c>
      <c r="I44" s="466">
        <f t="shared" si="2"/>
        <v>1569.9781500000001</v>
      </c>
      <c r="J44" s="456">
        <v>13083.151250000001</v>
      </c>
      <c r="K44" s="456">
        <f t="shared" si="3"/>
        <v>6541.5756250000004</v>
      </c>
      <c r="L44" s="456">
        <v>18839.737799999999</v>
      </c>
      <c r="M44" s="456">
        <v>13344.814275000001</v>
      </c>
      <c r="N44" s="456">
        <v>10927.047923999999</v>
      </c>
      <c r="O44" s="456">
        <v>3139.9562999999998</v>
      </c>
      <c r="P44" s="456"/>
      <c r="Q44" s="456">
        <v>4709.9344499999997</v>
      </c>
      <c r="R44" s="456">
        <v>6279.9125999999997</v>
      </c>
      <c r="S44" s="456">
        <v>0</v>
      </c>
      <c r="T44" s="456">
        <v>2466.1111111111113</v>
      </c>
      <c r="U44" s="456">
        <f t="shared" si="4"/>
        <v>250983.37073511112</v>
      </c>
      <c r="V44" s="457">
        <f t="shared" si="5"/>
        <v>0.59864056061294479</v>
      </c>
      <c r="W44" s="458">
        <f t="shared" si="6"/>
        <v>0.6</v>
      </c>
      <c r="X44" s="459">
        <f t="shared" si="7"/>
        <v>251197</v>
      </c>
      <c r="Y44" s="467"/>
      <c r="Z44" s="468">
        <v>0</v>
      </c>
      <c r="AA44" s="469">
        <f t="shared" si="8"/>
        <v>0</v>
      </c>
      <c r="AB44" s="463">
        <f t="shared" si="9"/>
        <v>0</v>
      </c>
    </row>
    <row r="45" spans="1:34">
      <c r="A45" s="464" t="s">
        <v>377</v>
      </c>
      <c r="B45" s="465" t="s">
        <v>175</v>
      </c>
      <c r="C45" s="455">
        <v>2.69</v>
      </c>
      <c r="D45" s="466">
        <v>4709934.45</v>
      </c>
      <c r="E45" s="456">
        <f t="shared" si="0"/>
        <v>156998</v>
      </c>
      <c r="F45" s="466">
        <f t="shared" si="1"/>
        <v>56519213.400000006</v>
      </c>
      <c r="G45" s="456">
        <v>0</v>
      </c>
      <c r="H45" s="456">
        <v>13083.151250000001</v>
      </c>
      <c r="I45" s="466">
        <f t="shared" si="2"/>
        <v>1569.9781500000001</v>
      </c>
      <c r="J45" s="456">
        <v>13083.151250000001</v>
      </c>
      <c r="K45" s="456">
        <f t="shared" si="3"/>
        <v>6541.5756250000004</v>
      </c>
      <c r="L45" s="456">
        <v>18839.737799999999</v>
      </c>
      <c r="M45" s="456">
        <v>13344.814275000001</v>
      </c>
      <c r="N45" s="456">
        <v>10927.047923999999</v>
      </c>
      <c r="O45" s="456">
        <v>3139.9562999999998</v>
      </c>
      <c r="P45" s="456"/>
      <c r="Q45" s="456">
        <v>4709.9344499999997</v>
      </c>
      <c r="R45" s="456">
        <v>6279.9125999999997</v>
      </c>
      <c r="S45" s="456">
        <v>0</v>
      </c>
      <c r="T45" s="456">
        <v>2466.1111111111113</v>
      </c>
      <c r="U45" s="456">
        <f t="shared" si="4"/>
        <v>250983.37073511112</v>
      </c>
      <c r="V45" s="457">
        <f t="shared" si="5"/>
        <v>0.59864056061294479</v>
      </c>
      <c r="W45" s="458">
        <f t="shared" si="6"/>
        <v>0.6</v>
      </c>
      <c r="X45" s="459">
        <f t="shared" si="7"/>
        <v>251197</v>
      </c>
      <c r="Y45" s="467"/>
      <c r="Z45" s="468">
        <v>0</v>
      </c>
      <c r="AA45" s="469">
        <f t="shared" si="8"/>
        <v>0</v>
      </c>
      <c r="AB45" s="463">
        <f t="shared" si="9"/>
        <v>0</v>
      </c>
    </row>
    <row r="46" spans="1:34">
      <c r="A46" s="464" t="s">
        <v>210</v>
      </c>
      <c r="B46" s="465" t="s">
        <v>175</v>
      </c>
      <c r="C46" s="455">
        <v>2.69</v>
      </c>
      <c r="D46" s="466">
        <v>4709934.45</v>
      </c>
      <c r="E46" s="456">
        <f t="shared" si="0"/>
        <v>156998</v>
      </c>
      <c r="F46" s="466">
        <f t="shared" si="1"/>
        <v>56519213.400000006</v>
      </c>
      <c r="G46" s="456">
        <v>0</v>
      </c>
      <c r="H46" s="456">
        <v>13083.151250000001</v>
      </c>
      <c r="I46" s="466">
        <f t="shared" si="2"/>
        <v>1569.9781500000001</v>
      </c>
      <c r="J46" s="456">
        <v>13083.151250000001</v>
      </c>
      <c r="K46" s="456">
        <f t="shared" si="3"/>
        <v>6541.5756250000004</v>
      </c>
      <c r="L46" s="456">
        <v>18839.737799999999</v>
      </c>
      <c r="M46" s="456">
        <v>13344.814275000001</v>
      </c>
      <c r="N46" s="456">
        <v>10927.047923999999</v>
      </c>
      <c r="O46" s="456">
        <v>3139.9562999999998</v>
      </c>
      <c r="P46" s="456"/>
      <c r="Q46" s="456">
        <v>4709.9344499999997</v>
      </c>
      <c r="R46" s="456">
        <v>6279.9125999999997</v>
      </c>
      <c r="S46" s="456">
        <v>0</v>
      </c>
      <c r="T46" s="456">
        <v>2466.1111111111113</v>
      </c>
      <c r="U46" s="456">
        <f t="shared" si="4"/>
        <v>250983.37073511112</v>
      </c>
      <c r="V46" s="457">
        <f t="shared" si="5"/>
        <v>0.59864056061294479</v>
      </c>
      <c r="W46" s="458">
        <f t="shared" si="6"/>
        <v>0.6</v>
      </c>
      <c r="X46" s="459">
        <f t="shared" si="7"/>
        <v>251197</v>
      </c>
      <c r="Y46" s="467"/>
      <c r="Z46" s="468">
        <v>0</v>
      </c>
      <c r="AA46" s="469">
        <f t="shared" si="8"/>
        <v>0</v>
      </c>
      <c r="AB46" s="463">
        <f t="shared" si="9"/>
        <v>0</v>
      </c>
    </row>
    <row r="47" spans="1:34" s="523" customFormat="1">
      <c r="A47" s="511" t="s">
        <v>211</v>
      </c>
      <c r="B47" s="512" t="s">
        <v>175</v>
      </c>
      <c r="C47" s="513">
        <v>2.69</v>
      </c>
      <c r="D47" s="514">
        <v>4709934.45</v>
      </c>
      <c r="E47" s="515">
        <f t="shared" si="0"/>
        <v>156998</v>
      </c>
      <c r="F47" s="514">
        <f t="shared" si="1"/>
        <v>56519213.400000006</v>
      </c>
      <c r="G47" s="515">
        <v>0</v>
      </c>
      <c r="H47" s="515">
        <v>13083.151250000001</v>
      </c>
      <c r="I47" s="514">
        <f t="shared" si="2"/>
        <v>1569.9781500000001</v>
      </c>
      <c r="J47" s="515">
        <v>13083.151250000001</v>
      </c>
      <c r="K47" s="515">
        <f t="shared" si="3"/>
        <v>6541.5756250000004</v>
      </c>
      <c r="L47" s="515">
        <v>18839.737799999999</v>
      </c>
      <c r="M47" s="515">
        <v>13344.814275000001</v>
      </c>
      <c r="N47" s="515">
        <v>10927.047923999999</v>
      </c>
      <c r="O47" s="515">
        <v>3139.9562999999998</v>
      </c>
      <c r="P47" s="515"/>
      <c r="Q47" s="515">
        <v>4709.9344499999997</v>
      </c>
      <c r="R47" s="515">
        <v>6279.9125999999997</v>
      </c>
      <c r="S47" s="515">
        <v>0</v>
      </c>
      <c r="T47" s="515">
        <v>2466.1111111111113</v>
      </c>
      <c r="U47" s="515">
        <f t="shared" si="4"/>
        <v>250983.37073511112</v>
      </c>
      <c r="V47" s="516">
        <f t="shared" si="5"/>
        <v>0.59864056061294479</v>
      </c>
      <c r="W47" s="517">
        <f t="shared" si="6"/>
        <v>0.6</v>
      </c>
      <c r="X47" s="518">
        <f t="shared" si="7"/>
        <v>251197</v>
      </c>
      <c r="Y47" s="519">
        <v>1</v>
      </c>
      <c r="Z47" s="520">
        <f>+'FORMULARIO 1 - DETALLADO'!M17</f>
        <v>1</v>
      </c>
      <c r="AA47" s="521">
        <f t="shared" si="8"/>
        <v>1</v>
      </c>
      <c r="AB47" s="522">
        <f t="shared" si="9"/>
        <v>0.6</v>
      </c>
    </row>
    <row r="48" spans="1:34">
      <c r="A48" s="464" t="s">
        <v>212</v>
      </c>
      <c r="B48" s="465" t="s">
        <v>175</v>
      </c>
      <c r="C48" s="455">
        <v>2.69</v>
      </c>
      <c r="D48" s="466">
        <v>4709934.45</v>
      </c>
      <c r="E48" s="456">
        <f t="shared" si="0"/>
        <v>156998</v>
      </c>
      <c r="F48" s="466">
        <f t="shared" si="1"/>
        <v>56519213.400000006</v>
      </c>
      <c r="G48" s="456">
        <v>0</v>
      </c>
      <c r="H48" s="456">
        <v>13083.151250000001</v>
      </c>
      <c r="I48" s="466">
        <f t="shared" si="2"/>
        <v>1569.9781500000001</v>
      </c>
      <c r="J48" s="456">
        <v>13083.151250000001</v>
      </c>
      <c r="K48" s="456">
        <f t="shared" si="3"/>
        <v>6541.5756250000004</v>
      </c>
      <c r="L48" s="456">
        <v>18839.737799999999</v>
      </c>
      <c r="M48" s="456">
        <v>13344.814275000001</v>
      </c>
      <c r="N48" s="456">
        <v>10927.047923999999</v>
      </c>
      <c r="O48" s="456">
        <v>3139.9562999999998</v>
      </c>
      <c r="P48" s="456"/>
      <c r="Q48" s="456">
        <v>4709.9344499999997</v>
      </c>
      <c r="R48" s="456">
        <v>6279.9125999999997</v>
      </c>
      <c r="S48" s="456">
        <v>0</v>
      </c>
      <c r="T48" s="456">
        <v>2466.1111111111113</v>
      </c>
      <c r="U48" s="456">
        <f t="shared" si="4"/>
        <v>250983.37073511112</v>
      </c>
      <c r="V48" s="457">
        <f t="shared" si="5"/>
        <v>0.59864056061294479</v>
      </c>
      <c r="W48" s="458">
        <f t="shared" si="6"/>
        <v>0.6</v>
      </c>
      <c r="X48" s="459">
        <f t="shared" si="7"/>
        <v>251197</v>
      </c>
      <c r="Y48" s="467">
        <v>0</v>
      </c>
      <c r="Z48" s="468">
        <f>+'FORMULARIO 1 - DETALLADO'!M22</f>
        <v>0.4</v>
      </c>
      <c r="AA48" s="469">
        <f t="shared" si="8"/>
        <v>0</v>
      </c>
      <c r="AB48" s="463">
        <f t="shared" si="9"/>
        <v>0</v>
      </c>
    </row>
    <row r="49" spans="1:28">
      <c r="A49" s="464" t="s">
        <v>213</v>
      </c>
      <c r="B49" s="465" t="s">
        <v>175</v>
      </c>
      <c r="C49" s="455">
        <v>2.69</v>
      </c>
      <c r="D49" s="466">
        <v>4709934.45</v>
      </c>
      <c r="E49" s="456">
        <f t="shared" si="0"/>
        <v>156998</v>
      </c>
      <c r="F49" s="466">
        <f t="shared" si="1"/>
        <v>56519213.400000006</v>
      </c>
      <c r="G49" s="456">
        <v>0</v>
      </c>
      <c r="H49" s="456">
        <v>13083.151250000001</v>
      </c>
      <c r="I49" s="466">
        <f t="shared" si="2"/>
        <v>1569.9781500000001</v>
      </c>
      <c r="J49" s="456">
        <v>13083.151250000001</v>
      </c>
      <c r="K49" s="456">
        <f t="shared" si="3"/>
        <v>6541.5756250000004</v>
      </c>
      <c r="L49" s="456">
        <v>18839.737799999999</v>
      </c>
      <c r="M49" s="456">
        <v>13344.814275000001</v>
      </c>
      <c r="N49" s="456">
        <v>10927.047923999999</v>
      </c>
      <c r="O49" s="456">
        <v>3139.9562999999998</v>
      </c>
      <c r="P49" s="456"/>
      <c r="Q49" s="456">
        <v>4709.9344499999997</v>
      </c>
      <c r="R49" s="456">
        <v>6279.9125999999997</v>
      </c>
      <c r="S49" s="456">
        <v>0</v>
      </c>
      <c r="T49" s="456">
        <v>2466.1111111111113</v>
      </c>
      <c r="U49" s="456">
        <f t="shared" si="4"/>
        <v>250983.37073511112</v>
      </c>
      <c r="V49" s="457">
        <f t="shared" si="5"/>
        <v>0.59864056061294479</v>
      </c>
      <c r="W49" s="458">
        <f t="shared" si="6"/>
        <v>0.6</v>
      </c>
      <c r="X49" s="459">
        <f t="shared" si="7"/>
        <v>251197</v>
      </c>
      <c r="Y49" s="467">
        <v>0</v>
      </c>
      <c r="Z49" s="468">
        <v>0</v>
      </c>
      <c r="AA49" s="469">
        <f t="shared" si="8"/>
        <v>0</v>
      </c>
      <c r="AB49" s="463">
        <f t="shared" si="9"/>
        <v>0</v>
      </c>
    </row>
    <row r="50" spans="1:28">
      <c r="A50" s="464" t="s">
        <v>214</v>
      </c>
      <c r="B50" s="465" t="s">
        <v>175</v>
      </c>
      <c r="C50" s="455">
        <v>2.69</v>
      </c>
      <c r="D50" s="466">
        <v>4709934.45</v>
      </c>
      <c r="E50" s="456">
        <f t="shared" si="0"/>
        <v>156998</v>
      </c>
      <c r="F50" s="466">
        <f t="shared" si="1"/>
        <v>56519213.400000006</v>
      </c>
      <c r="G50" s="456">
        <v>0</v>
      </c>
      <c r="H50" s="456">
        <v>13083.151250000001</v>
      </c>
      <c r="I50" s="466">
        <f t="shared" si="2"/>
        <v>1569.9781500000001</v>
      </c>
      <c r="J50" s="456">
        <v>13083.151250000001</v>
      </c>
      <c r="K50" s="456">
        <f t="shared" si="3"/>
        <v>6541.5756250000004</v>
      </c>
      <c r="L50" s="456">
        <v>18839.737799999999</v>
      </c>
      <c r="M50" s="456">
        <v>13344.814275000001</v>
      </c>
      <c r="N50" s="456">
        <v>10927.047923999999</v>
      </c>
      <c r="O50" s="456">
        <v>3139.9562999999998</v>
      </c>
      <c r="P50" s="456"/>
      <c r="Q50" s="456">
        <v>4709.9344499999997</v>
      </c>
      <c r="R50" s="456">
        <v>6279.9125999999997</v>
      </c>
      <c r="S50" s="456">
        <v>0</v>
      </c>
      <c r="T50" s="456">
        <v>2466.1111111111113</v>
      </c>
      <c r="U50" s="456">
        <f t="shared" si="4"/>
        <v>250983.37073511112</v>
      </c>
      <c r="V50" s="457">
        <f t="shared" si="5"/>
        <v>0.59864056061294479</v>
      </c>
      <c r="W50" s="458">
        <f t="shared" si="6"/>
        <v>0.6</v>
      </c>
      <c r="X50" s="459">
        <f t="shared" si="7"/>
        <v>251197</v>
      </c>
      <c r="Y50" s="467">
        <v>0</v>
      </c>
      <c r="Z50" s="468">
        <v>0</v>
      </c>
      <c r="AA50" s="469">
        <f t="shared" si="8"/>
        <v>0</v>
      </c>
      <c r="AB50" s="463">
        <f t="shared" si="9"/>
        <v>0</v>
      </c>
    </row>
    <row r="51" spans="1:28" ht="22.5">
      <c r="A51" s="464" t="s">
        <v>215</v>
      </c>
      <c r="B51" s="465">
        <v>0</v>
      </c>
      <c r="C51" s="455">
        <v>2.69</v>
      </c>
      <c r="D51" s="466">
        <v>4709934.45</v>
      </c>
      <c r="E51" s="456">
        <f t="shared" si="0"/>
        <v>156998</v>
      </c>
      <c r="F51" s="466">
        <f t="shared" si="1"/>
        <v>56519213.400000006</v>
      </c>
      <c r="G51" s="456">
        <v>0</v>
      </c>
      <c r="H51" s="456">
        <v>13083.151250000001</v>
      </c>
      <c r="I51" s="466">
        <f t="shared" si="2"/>
        <v>1569.9781500000001</v>
      </c>
      <c r="J51" s="456">
        <v>13083.151250000001</v>
      </c>
      <c r="K51" s="456">
        <f t="shared" si="3"/>
        <v>6541.5756250000004</v>
      </c>
      <c r="L51" s="456">
        <v>18839.737799999999</v>
      </c>
      <c r="M51" s="456">
        <v>13344.814275000001</v>
      </c>
      <c r="N51" s="456">
        <v>10927.047923999999</v>
      </c>
      <c r="O51" s="456">
        <v>3139.9562999999998</v>
      </c>
      <c r="P51" s="456"/>
      <c r="Q51" s="456">
        <v>4709.9344499999997</v>
      </c>
      <c r="R51" s="456">
        <v>6279.9125999999997</v>
      </c>
      <c r="S51" s="456">
        <v>0</v>
      </c>
      <c r="T51" s="456">
        <v>0</v>
      </c>
      <c r="U51" s="456">
        <f t="shared" si="4"/>
        <v>248517.259624</v>
      </c>
      <c r="V51" s="457">
        <f t="shared" si="5"/>
        <v>0.58293264642861686</v>
      </c>
      <c r="W51" s="458">
        <f t="shared" si="6"/>
        <v>0.59</v>
      </c>
      <c r="X51" s="459">
        <f t="shared" si="7"/>
        <v>249627</v>
      </c>
      <c r="Y51" s="467">
        <v>0</v>
      </c>
      <c r="Z51" s="468">
        <v>0</v>
      </c>
      <c r="AA51" s="469">
        <f t="shared" si="8"/>
        <v>0</v>
      </c>
      <c r="AB51" s="463">
        <f t="shared" si="9"/>
        <v>0</v>
      </c>
    </row>
    <row r="52" spans="1:28" s="523" customFormat="1">
      <c r="A52" s="511" t="s">
        <v>371</v>
      </c>
      <c r="B52" s="512" t="s">
        <v>175</v>
      </c>
      <c r="C52" s="513">
        <v>2.69</v>
      </c>
      <c r="D52" s="514">
        <v>4709934.45</v>
      </c>
      <c r="E52" s="515">
        <f t="shared" si="0"/>
        <v>156998</v>
      </c>
      <c r="F52" s="514">
        <f t="shared" si="1"/>
        <v>56519213.400000006</v>
      </c>
      <c r="G52" s="515">
        <v>0</v>
      </c>
      <c r="H52" s="515">
        <v>13083.151250000001</v>
      </c>
      <c r="I52" s="514">
        <f t="shared" si="2"/>
        <v>1569.9781500000001</v>
      </c>
      <c r="J52" s="515">
        <v>13083.151250000001</v>
      </c>
      <c r="K52" s="515">
        <f t="shared" si="3"/>
        <v>6541.5756250000004</v>
      </c>
      <c r="L52" s="515">
        <v>18839.737799999999</v>
      </c>
      <c r="M52" s="515">
        <v>13344.814275000001</v>
      </c>
      <c r="N52" s="515">
        <v>10927.047923999999</v>
      </c>
      <c r="O52" s="515">
        <v>3139.9562999999998</v>
      </c>
      <c r="P52" s="515"/>
      <c r="Q52" s="515">
        <v>4709.9344499999997</v>
      </c>
      <c r="R52" s="515">
        <v>6279.9125999999997</v>
      </c>
      <c r="S52" s="515">
        <v>0</v>
      </c>
      <c r="T52" s="515">
        <v>2466.1111111111113</v>
      </c>
      <c r="U52" s="515">
        <f t="shared" si="4"/>
        <v>250983.37073511112</v>
      </c>
      <c r="V52" s="516">
        <f t="shared" si="5"/>
        <v>0.59864056061294479</v>
      </c>
      <c r="W52" s="517">
        <f t="shared" si="6"/>
        <v>0.6</v>
      </c>
      <c r="X52" s="518">
        <f t="shared" si="7"/>
        <v>251197</v>
      </c>
      <c r="Y52" s="519">
        <v>1</v>
      </c>
      <c r="Z52" s="520">
        <f>+'FORMULARIO 1 - DETALLADO'!M21</f>
        <v>0</v>
      </c>
      <c r="AA52" s="521">
        <v>0.33</v>
      </c>
      <c r="AB52" s="522">
        <f t="shared" si="9"/>
        <v>0.19800000000000001</v>
      </c>
    </row>
    <row r="53" spans="1:28" ht="22.5">
      <c r="A53" s="464" t="s">
        <v>216</v>
      </c>
      <c r="B53" s="465" t="s">
        <v>175</v>
      </c>
      <c r="C53" s="455">
        <v>2.69</v>
      </c>
      <c r="D53" s="466">
        <v>4709934.45</v>
      </c>
      <c r="E53" s="456">
        <f t="shared" si="0"/>
        <v>156998</v>
      </c>
      <c r="F53" s="466">
        <f t="shared" si="1"/>
        <v>56519213.400000006</v>
      </c>
      <c r="G53" s="456">
        <v>0</v>
      </c>
      <c r="H53" s="456">
        <v>13083.151250000001</v>
      </c>
      <c r="I53" s="466">
        <f t="shared" si="2"/>
        <v>1569.9781500000001</v>
      </c>
      <c r="J53" s="456">
        <v>13083.151250000001</v>
      </c>
      <c r="K53" s="456">
        <f t="shared" si="3"/>
        <v>6541.5756250000004</v>
      </c>
      <c r="L53" s="456">
        <v>18839.737799999999</v>
      </c>
      <c r="M53" s="456">
        <v>13344.814275000001</v>
      </c>
      <c r="N53" s="456">
        <v>10927.047923999999</v>
      </c>
      <c r="O53" s="456">
        <v>3139.9562999999998</v>
      </c>
      <c r="P53" s="456"/>
      <c r="Q53" s="456">
        <v>4709.9344499999997</v>
      </c>
      <c r="R53" s="456">
        <v>6279.9125999999997</v>
      </c>
      <c r="S53" s="456">
        <v>0</v>
      </c>
      <c r="T53" s="456">
        <v>2466.1111111111113</v>
      </c>
      <c r="U53" s="456">
        <f t="shared" si="4"/>
        <v>250983.37073511112</v>
      </c>
      <c r="V53" s="457">
        <f t="shared" si="5"/>
        <v>0.59864056061294479</v>
      </c>
      <c r="W53" s="458">
        <f t="shared" si="6"/>
        <v>0.6</v>
      </c>
      <c r="X53" s="459">
        <f t="shared" si="7"/>
        <v>251197</v>
      </c>
      <c r="Y53" s="467">
        <v>1</v>
      </c>
      <c r="Z53" s="468">
        <v>0</v>
      </c>
      <c r="AA53" s="469">
        <f t="shared" si="8"/>
        <v>0</v>
      </c>
      <c r="AB53" s="463">
        <f t="shared" si="9"/>
        <v>0</v>
      </c>
    </row>
    <row r="54" spans="1:28">
      <c r="A54" s="464" t="s">
        <v>217</v>
      </c>
      <c r="B54" s="465" t="s">
        <v>175</v>
      </c>
      <c r="C54" s="455">
        <v>2.69</v>
      </c>
      <c r="D54" s="466">
        <v>4709934.45</v>
      </c>
      <c r="E54" s="456">
        <f t="shared" si="0"/>
        <v>156998</v>
      </c>
      <c r="F54" s="466">
        <f t="shared" si="1"/>
        <v>56519213.400000006</v>
      </c>
      <c r="G54" s="456">
        <v>0</v>
      </c>
      <c r="H54" s="456">
        <v>13083.151250000001</v>
      </c>
      <c r="I54" s="466">
        <f t="shared" si="2"/>
        <v>1569.9781500000001</v>
      </c>
      <c r="J54" s="456">
        <v>13083.151250000001</v>
      </c>
      <c r="K54" s="456">
        <f t="shared" si="3"/>
        <v>6541.5756250000004</v>
      </c>
      <c r="L54" s="456">
        <v>18839.737799999999</v>
      </c>
      <c r="M54" s="456">
        <v>13344.814275000001</v>
      </c>
      <c r="N54" s="456">
        <v>10927.047923999999</v>
      </c>
      <c r="O54" s="456">
        <v>3139.9562999999998</v>
      </c>
      <c r="P54" s="456"/>
      <c r="Q54" s="456">
        <v>4709.9344499999997</v>
      </c>
      <c r="R54" s="456">
        <v>6279.9125999999997</v>
      </c>
      <c r="S54" s="456">
        <v>0</v>
      </c>
      <c r="T54" s="456">
        <v>2466.1111111111113</v>
      </c>
      <c r="U54" s="456">
        <f t="shared" si="4"/>
        <v>250983.37073511112</v>
      </c>
      <c r="V54" s="457">
        <f t="shared" si="5"/>
        <v>0.59864056061294479</v>
      </c>
      <c r="W54" s="458">
        <f t="shared" si="6"/>
        <v>0.6</v>
      </c>
      <c r="X54" s="459">
        <f t="shared" si="7"/>
        <v>251197</v>
      </c>
      <c r="Y54" s="467">
        <v>0</v>
      </c>
      <c r="Z54" s="468">
        <v>0</v>
      </c>
      <c r="AA54" s="469">
        <f t="shared" si="8"/>
        <v>0</v>
      </c>
      <c r="AB54" s="463">
        <f t="shared" si="9"/>
        <v>0</v>
      </c>
    </row>
    <row r="55" spans="1:28" s="523" customFormat="1" ht="24" customHeight="1">
      <c r="A55" s="511" t="s">
        <v>372</v>
      </c>
      <c r="B55" s="512" t="s">
        <v>175</v>
      </c>
      <c r="C55" s="513">
        <v>2.69</v>
      </c>
      <c r="D55" s="514">
        <v>4709934.45</v>
      </c>
      <c r="E55" s="515">
        <f t="shared" si="0"/>
        <v>156998</v>
      </c>
      <c r="F55" s="514">
        <f t="shared" si="1"/>
        <v>56519213.400000006</v>
      </c>
      <c r="G55" s="515">
        <v>0</v>
      </c>
      <c r="H55" s="515">
        <v>13083.151250000001</v>
      </c>
      <c r="I55" s="514">
        <f t="shared" si="2"/>
        <v>1569.9781500000001</v>
      </c>
      <c r="J55" s="515">
        <v>13083.151250000001</v>
      </c>
      <c r="K55" s="515">
        <f t="shared" si="3"/>
        <v>6541.5756250000004</v>
      </c>
      <c r="L55" s="515">
        <v>18839.737799999999</v>
      </c>
      <c r="M55" s="515">
        <v>13344.814275000001</v>
      </c>
      <c r="N55" s="515">
        <v>10927.047923999999</v>
      </c>
      <c r="O55" s="515">
        <v>3139.9562999999998</v>
      </c>
      <c r="P55" s="515"/>
      <c r="Q55" s="515">
        <v>4709.9344499999997</v>
      </c>
      <c r="R55" s="515">
        <v>6279.9125999999997</v>
      </c>
      <c r="S55" s="515">
        <v>0</v>
      </c>
      <c r="T55" s="515">
        <v>2466.1111111111113</v>
      </c>
      <c r="U55" s="515">
        <f t="shared" si="4"/>
        <v>250983.37073511112</v>
      </c>
      <c r="V55" s="516">
        <f t="shared" si="5"/>
        <v>0.59864056061294479</v>
      </c>
      <c r="W55" s="517">
        <f t="shared" si="6"/>
        <v>0.6</v>
      </c>
      <c r="X55" s="518">
        <f t="shared" si="7"/>
        <v>251197</v>
      </c>
      <c r="Y55" s="519">
        <v>1</v>
      </c>
      <c r="Z55" s="520">
        <f>+'FORMULARIO 1 - DETALLADO'!M16</f>
        <v>1</v>
      </c>
      <c r="AA55" s="521">
        <f t="shared" si="8"/>
        <v>1</v>
      </c>
      <c r="AB55" s="522">
        <f t="shared" si="9"/>
        <v>0.6</v>
      </c>
    </row>
    <row r="56" spans="1:28">
      <c r="A56" s="464" t="s">
        <v>218</v>
      </c>
      <c r="B56" s="465" t="s">
        <v>175</v>
      </c>
      <c r="C56" s="455">
        <v>2.69</v>
      </c>
      <c r="D56" s="466">
        <v>4709934.45</v>
      </c>
      <c r="E56" s="456">
        <f t="shared" si="0"/>
        <v>156998</v>
      </c>
      <c r="F56" s="466">
        <f t="shared" si="1"/>
        <v>56519213.400000006</v>
      </c>
      <c r="G56" s="456">
        <v>0</v>
      </c>
      <c r="H56" s="456">
        <v>13083.151250000001</v>
      </c>
      <c r="I56" s="466">
        <f t="shared" si="2"/>
        <v>1569.9781500000001</v>
      </c>
      <c r="J56" s="456">
        <v>13083.151250000001</v>
      </c>
      <c r="K56" s="456">
        <f t="shared" si="3"/>
        <v>6541.5756250000004</v>
      </c>
      <c r="L56" s="456">
        <v>18839.737799999999</v>
      </c>
      <c r="M56" s="456">
        <v>13344.814275000001</v>
      </c>
      <c r="N56" s="456">
        <v>10927.047923999999</v>
      </c>
      <c r="O56" s="456">
        <v>3139.9562999999998</v>
      </c>
      <c r="P56" s="456"/>
      <c r="Q56" s="456">
        <v>4709.9344499999997</v>
      </c>
      <c r="R56" s="456">
        <v>6279.9125999999997</v>
      </c>
      <c r="S56" s="456">
        <v>0</v>
      </c>
      <c r="T56" s="456">
        <v>2466.1111111111113</v>
      </c>
      <c r="U56" s="456">
        <f t="shared" si="4"/>
        <v>250983.37073511112</v>
      </c>
      <c r="V56" s="457">
        <f t="shared" si="5"/>
        <v>0.59864056061294479</v>
      </c>
      <c r="W56" s="458">
        <f t="shared" si="6"/>
        <v>0.6</v>
      </c>
      <c r="X56" s="459">
        <f t="shared" si="7"/>
        <v>251197</v>
      </c>
      <c r="Y56" s="467">
        <v>0</v>
      </c>
      <c r="Z56" s="468">
        <v>0</v>
      </c>
      <c r="AA56" s="469">
        <f t="shared" si="8"/>
        <v>0</v>
      </c>
      <c r="AB56" s="463">
        <f t="shared" si="9"/>
        <v>0</v>
      </c>
    </row>
    <row r="57" spans="1:28">
      <c r="A57" s="464" t="s">
        <v>219</v>
      </c>
      <c r="B57" s="465" t="s">
        <v>175</v>
      </c>
      <c r="C57" s="455">
        <v>2.69</v>
      </c>
      <c r="D57" s="466">
        <v>4709934.45</v>
      </c>
      <c r="E57" s="456">
        <f t="shared" si="0"/>
        <v>156998</v>
      </c>
      <c r="F57" s="466">
        <f t="shared" si="1"/>
        <v>56519213.400000006</v>
      </c>
      <c r="G57" s="456">
        <v>0</v>
      </c>
      <c r="H57" s="456">
        <v>13083.151250000001</v>
      </c>
      <c r="I57" s="466">
        <f t="shared" si="2"/>
        <v>1569.9781500000001</v>
      </c>
      <c r="J57" s="456">
        <v>13083.151250000001</v>
      </c>
      <c r="K57" s="456">
        <f t="shared" si="3"/>
        <v>6541.5756250000004</v>
      </c>
      <c r="L57" s="456">
        <v>18839.737799999999</v>
      </c>
      <c r="M57" s="456">
        <v>13344.814275000001</v>
      </c>
      <c r="N57" s="456">
        <v>10927.047923999999</v>
      </c>
      <c r="O57" s="456">
        <v>3139.9562999999998</v>
      </c>
      <c r="P57" s="456"/>
      <c r="Q57" s="456">
        <v>4709.9344499999997</v>
      </c>
      <c r="R57" s="456">
        <v>6279.9125999999997</v>
      </c>
      <c r="S57" s="456">
        <v>0</v>
      </c>
      <c r="T57" s="456">
        <v>2466.1111111111113</v>
      </c>
      <c r="U57" s="456">
        <f t="shared" si="4"/>
        <v>250983.37073511112</v>
      </c>
      <c r="V57" s="457">
        <f t="shared" si="5"/>
        <v>0.59864056061294479</v>
      </c>
      <c r="W57" s="458">
        <f t="shared" si="6"/>
        <v>0.6</v>
      </c>
      <c r="X57" s="459">
        <f t="shared" si="7"/>
        <v>251197</v>
      </c>
      <c r="Y57" s="467">
        <v>0</v>
      </c>
      <c r="Z57" s="468">
        <v>0</v>
      </c>
      <c r="AA57" s="469">
        <f t="shared" si="8"/>
        <v>0</v>
      </c>
      <c r="AB57" s="463">
        <f t="shared" si="9"/>
        <v>0</v>
      </c>
    </row>
    <row r="58" spans="1:28">
      <c r="A58" s="464" t="s">
        <v>220</v>
      </c>
      <c r="B58" s="465" t="s">
        <v>175</v>
      </c>
      <c r="C58" s="455">
        <v>2.7</v>
      </c>
      <c r="D58" s="466">
        <v>4727443.5</v>
      </c>
      <c r="E58" s="456">
        <f t="shared" si="0"/>
        <v>157581</v>
      </c>
      <c r="F58" s="466">
        <f t="shared" si="1"/>
        <v>56729322</v>
      </c>
      <c r="G58" s="456">
        <v>0</v>
      </c>
      <c r="H58" s="456">
        <v>13131.7875</v>
      </c>
      <c r="I58" s="466">
        <f t="shared" si="2"/>
        <v>1575.8145</v>
      </c>
      <c r="J58" s="456">
        <v>13131.7875</v>
      </c>
      <c r="K58" s="456">
        <f t="shared" si="3"/>
        <v>6565.8937500000002</v>
      </c>
      <c r="L58" s="456">
        <v>18909.774000000001</v>
      </c>
      <c r="M58" s="456">
        <v>13394.423250000003</v>
      </c>
      <c r="N58" s="456">
        <v>10967.66892</v>
      </c>
      <c r="O58" s="456">
        <v>3151.6290000000004</v>
      </c>
      <c r="P58" s="456"/>
      <c r="Q58" s="456">
        <v>4727.4435000000003</v>
      </c>
      <c r="R58" s="456">
        <v>6303.2580000000007</v>
      </c>
      <c r="S58" s="456">
        <v>0</v>
      </c>
      <c r="T58" s="456">
        <v>2466.1111111111113</v>
      </c>
      <c r="U58" s="456">
        <f t="shared" si="4"/>
        <v>251906.59103111111</v>
      </c>
      <c r="V58" s="457">
        <f t="shared" si="5"/>
        <v>0.59858479785704555</v>
      </c>
      <c r="W58" s="458">
        <f t="shared" si="6"/>
        <v>0.6</v>
      </c>
      <c r="X58" s="459">
        <f t="shared" si="7"/>
        <v>252130</v>
      </c>
      <c r="Y58" s="467"/>
      <c r="Z58" s="468">
        <v>0</v>
      </c>
      <c r="AA58" s="469">
        <f t="shared" si="8"/>
        <v>0</v>
      </c>
      <c r="AB58" s="463">
        <f t="shared" si="9"/>
        <v>0</v>
      </c>
    </row>
    <row r="59" spans="1:28">
      <c r="A59" s="464" t="s">
        <v>221</v>
      </c>
      <c r="B59" s="465" t="s">
        <v>175</v>
      </c>
      <c r="C59" s="455">
        <v>2.7</v>
      </c>
      <c r="D59" s="466">
        <v>4727443.5</v>
      </c>
      <c r="E59" s="456">
        <f t="shared" si="0"/>
        <v>157581</v>
      </c>
      <c r="F59" s="466">
        <f t="shared" si="1"/>
        <v>56729322</v>
      </c>
      <c r="G59" s="456">
        <v>0</v>
      </c>
      <c r="H59" s="456">
        <v>13131.7875</v>
      </c>
      <c r="I59" s="466">
        <f t="shared" si="2"/>
        <v>1575.8145</v>
      </c>
      <c r="J59" s="456">
        <v>13131.7875</v>
      </c>
      <c r="K59" s="456">
        <f t="shared" si="3"/>
        <v>6565.8937500000002</v>
      </c>
      <c r="L59" s="456">
        <v>18909.774000000001</v>
      </c>
      <c r="M59" s="456">
        <v>13394.423250000003</v>
      </c>
      <c r="N59" s="456">
        <v>10967.66892</v>
      </c>
      <c r="O59" s="456">
        <v>3151.6290000000004</v>
      </c>
      <c r="P59" s="456"/>
      <c r="Q59" s="456">
        <v>4727.4435000000003</v>
      </c>
      <c r="R59" s="456">
        <v>6303.2580000000007</v>
      </c>
      <c r="S59" s="456">
        <v>0</v>
      </c>
      <c r="T59" s="456">
        <v>2466.1111111111113</v>
      </c>
      <c r="U59" s="456">
        <f t="shared" si="4"/>
        <v>251906.59103111111</v>
      </c>
      <c r="V59" s="457">
        <f t="shared" si="5"/>
        <v>0.59858479785704555</v>
      </c>
      <c r="W59" s="458">
        <f t="shared" si="6"/>
        <v>0.6</v>
      </c>
      <c r="X59" s="459">
        <f t="shared" si="7"/>
        <v>252130</v>
      </c>
      <c r="Y59" s="467"/>
      <c r="Z59" s="468">
        <v>0</v>
      </c>
      <c r="AA59" s="469">
        <f t="shared" si="8"/>
        <v>0</v>
      </c>
      <c r="AB59" s="463">
        <f t="shared" si="9"/>
        <v>0</v>
      </c>
    </row>
    <row r="60" spans="1:28" s="523" customFormat="1" ht="33.75">
      <c r="A60" s="511" t="s">
        <v>222</v>
      </c>
      <c r="B60" s="512" t="s">
        <v>175</v>
      </c>
      <c r="C60" s="513">
        <v>3.26</v>
      </c>
      <c r="D60" s="514">
        <v>5707950.2999999998</v>
      </c>
      <c r="E60" s="515">
        <f t="shared" si="0"/>
        <v>190265</v>
      </c>
      <c r="F60" s="514">
        <f t="shared" si="1"/>
        <v>68495403.599999994</v>
      </c>
      <c r="G60" s="515">
        <v>0</v>
      </c>
      <c r="H60" s="515">
        <v>15855.4175</v>
      </c>
      <c r="I60" s="514">
        <f t="shared" si="2"/>
        <v>1902.6500999999998</v>
      </c>
      <c r="J60" s="515">
        <v>15855.4175</v>
      </c>
      <c r="K60" s="515">
        <f t="shared" si="3"/>
        <v>7927.7087499999998</v>
      </c>
      <c r="L60" s="515">
        <v>22831.801199999998</v>
      </c>
      <c r="M60" s="515">
        <v>16172.52585</v>
      </c>
      <c r="N60" s="515">
        <v>13242.444695999999</v>
      </c>
      <c r="O60" s="515">
        <v>3805.3001999999997</v>
      </c>
      <c r="P60" s="515"/>
      <c r="Q60" s="515">
        <v>5707.9502999999995</v>
      </c>
      <c r="R60" s="515">
        <v>7610.6003999999994</v>
      </c>
      <c r="S60" s="515">
        <v>0</v>
      </c>
      <c r="T60" s="515">
        <v>2466.1111111111113</v>
      </c>
      <c r="U60" s="515">
        <f t="shared" si="4"/>
        <v>303642.92760711111</v>
      </c>
      <c r="V60" s="516">
        <f t="shared" si="5"/>
        <v>0.59589481831714242</v>
      </c>
      <c r="W60" s="517">
        <f t="shared" si="6"/>
        <v>0.6</v>
      </c>
      <c r="X60" s="518">
        <f t="shared" si="7"/>
        <v>304424</v>
      </c>
      <c r="Y60" s="519">
        <v>1</v>
      </c>
      <c r="Z60" s="520">
        <f>+'FORMULARIO 1 - DETALLADO'!M18</f>
        <v>0</v>
      </c>
      <c r="AA60" s="521">
        <f t="shared" si="8"/>
        <v>0</v>
      </c>
      <c r="AB60" s="522">
        <f t="shared" si="9"/>
        <v>0</v>
      </c>
    </row>
    <row r="61" spans="1:28" ht="33.75">
      <c r="A61" s="464" t="s">
        <v>223</v>
      </c>
      <c r="B61" s="465" t="s">
        <v>175</v>
      </c>
      <c r="C61" s="455">
        <v>3.26</v>
      </c>
      <c r="D61" s="466">
        <v>5707950.2999999998</v>
      </c>
      <c r="E61" s="456">
        <f t="shared" si="0"/>
        <v>190265</v>
      </c>
      <c r="F61" s="466">
        <f t="shared" si="1"/>
        <v>68495403.599999994</v>
      </c>
      <c r="G61" s="456">
        <v>0</v>
      </c>
      <c r="H61" s="456">
        <v>15855.4175</v>
      </c>
      <c r="I61" s="466">
        <f t="shared" si="2"/>
        <v>1902.6500999999998</v>
      </c>
      <c r="J61" s="456">
        <v>15855.4175</v>
      </c>
      <c r="K61" s="456">
        <f t="shared" si="3"/>
        <v>7927.7087499999998</v>
      </c>
      <c r="L61" s="456">
        <v>22831.801199999998</v>
      </c>
      <c r="M61" s="456">
        <v>16172.52585</v>
      </c>
      <c r="N61" s="456">
        <v>13242.444695999999</v>
      </c>
      <c r="O61" s="456">
        <v>3805.3001999999997</v>
      </c>
      <c r="P61" s="456"/>
      <c r="Q61" s="456">
        <v>5707.9502999999995</v>
      </c>
      <c r="R61" s="456">
        <v>7610.6003999999994</v>
      </c>
      <c r="S61" s="456">
        <v>0</v>
      </c>
      <c r="T61" s="456">
        <v>2466.1111111111113</v>
      </c>
      <c r="U61" s="456">
        <f t="shared" si="4"/>
        <v>303642.92760711111</v>
      </c>
      <c r="V61" s="457">
        <f t="shared" si="5"/>
        <v>0.59589481831714242</v>
      </c>
      <c r="W61" s="458">
        <f t="shared" si="6"/>
        <v>0.6</v>
      </c>
      <c r="X61" s="459">
        <f t="shared" si="7"/>
        <v>304424</v>
      </c>
      <c r="Y61" s="467">
        <v>0</v>
      </c>
      <c r="Z61" s="468">
        <f>+'FORMULARIO 1 - DETALLADO'!M20</f>
        <v>0</v>
      </c>
      <c r="AA61" s="469">
        <f t="shared" si="8"/>
        <v>0</v>
      </c>
      <c r="AB61" s="463">
        <f t="shared" si="9"/>
        <v>0</v>
      </c>
    </row>
    <row r="62" spans="1:28" s="523" customFormat="1" ht="33.75">
      <c r="A62" s="511" t="s">
        <v>224</v>
      </c>
      <c r="B62" s="512" t="s">
        <v>175</v>
      </c>
      <c r="C62" s="513">
        <v>3.26</v>
      </c>
      <c r="D62" s="514">
        <v>5707950.2999999998</v>
      </c>
      <c r="E62" s="515">
        <f t="shared" si="0"/>
        <v>190265</v>
      </c>
      <c r="F62" s="514">
        <f t="shared" si="1"/>
        <v>68495403.599999994</v>
      </c>
      <c r="G62" s="515">
        <v>0</v>
      </c>
      <c r="H62" s="515">
        <v>15855.4175</v>
      </c>
      <c r="I62" s="514">
        <f t="shared" si="2"/>
        <v>1902.6500999999998</v>
      </c>
      <c r="J62" s="515">
        <v>15855.4175</v>
      </c>
      <c r="K62" s="515">
        <f t="shared" si="3"/>
        <v>7927.7087499999998</v>
      </c>
      <c r="L62" s="515">
        <v>22831.801199999998</v>
      </c>
      <c r="M62" s="515">
        <v>16172.52585</v>
      </c>
      <c r="N62" s="515">
        <v>13242.444695999999</v>
      </c>
      <c r="O62" s="515">
        <v>3805.3001999999997</v>
      </c>
      <c r="P62" s="515"/>
      <c r="Q62" s="515">
        <v>5707.9502999999995</v>
      </c>
      <c r="R62" s="515">
        <v>7610.6003999999994</v>
      </c>
      <c r="S62" s="515">
        <v>0</v>
      </c>
      <c r="T62" s="515">
        <v>2466.1111111111113</v>
      </c>
      <c r="U62" s="515">
        <f t="shared" si="4"/>
        <v>303642.92760711111</v>
      </c>
      <c r="V62" s="516">
        <f t="shared" si="5"/>
        <v>0.59589481831714242</v>
      </c>
      <c r="W62" s="517">
        <f t="shared" si="6"/>
        <v>0.6</v>
      </c>
      <c r="X62" s="518">
        <f t="shared" si="7"/>
        <v>304424</v>
      </c>
      <c r="Y62" s="519">
        <v>1</v>
      </c>
      <c r="Z62" s="520">
        <f>+'FORMULARIO 1 - DETALLADO'!M19</f>
        <v>0</v>
      </c>
      <c r="AA62" s="521">
        <f t="shared" si="8"/>
        <v>0</v>
      </c>
      <c r="AB62" s="522">
        <f t="shared" si="9"/>
        <v>0</v>
      </c>
    </row>
    <row r="63" spans="1:28" ht="45">
      <c r="A63" s="464" t="s">
        <v>225</v>
      </c>
      <c r="B63" s="465" t="s">
        <v>175</v>
      </c>
      <c r="C63" s="455">
        <v>3.26</v>
      </c>
      <c r="D63" s="466">
        <v>5707950.2999999998</v>
      </c>
      <c r="E63" s="456">
        <f t="shared" si="0"/>
        <v>190265</v>
      </c>
      <c r="F63" s="466">
        <f t="shared" si="1"/>
        <v>68495403.599999994</v>
      </c>
      <c r="G63" s="456">
        <v>0</v>
      </c>
      <c r="H63" s="456">
        <v>15855.4175</v>
      </c>
      <c r="I63" s="466">
        <f t="shared" si="2"/>
        <v>1902.6500999999998</v>
      </c>
      <c r="J63" s="456">
        <v>15855.4175</v>
      </c>
      <c r="K63" s="456">
        <f t="shared" si="3"/>
        <v>7927.7087499999998</v>
      </c>
      <c r="L63" s="456">
        <v>22831.801199999998</v>
      </c>
      <c r="M63" s="456">
        <v>16172.52585</v>
      </c>
      <c r="N63" s="456">
        <v>13242.444695999999</v>
      </c>
      <c r="O63" s="456">
        <v>3805.3001999999997</v>
      </c>
      <c r="P63" s="456"/>
      <c r="Q63" s="456">
        <v>5707.9502999999995</v>
      </c>
      <c r="R63" s="456">
        <v>7610.6003999999994</v>
      </c>
      <c r="S63" s="456">
        <v>0</v>
      </c>
      <c r="T63" s="456">
        <v>2466.1111111111113</v>
      </c>
      <c r="U63" s="456">
        <f t="shared" si="4"/>
        <v>303642.92760711111</v>
      </c>
      <c r="V63" s="457">
        <f t="shared" si="5"/>
        <v>0.59589481831714242</v>
      </c>
      <c r="W63" s="458">
        <f t="shared" si="6"/>
        <v>0.6</v>
      </c>
      <c r="X63" s="459">
        <f t="shared" si="7"/>
        <v>304424</v>
      </c>
      <c r="Y63" s="467"/>
      <c r="Z63" s="468">
        <v>0</v>
      </c>
      <c r="AA63" s="469">
        <f t="shared" si="8"/>
        <v>0</v>
      </c>
      <c r="AB63" s="463">
        <f t="shared" si="9"/>
        <v>0</v>
      </c>
    </row>
    <row r="64" spans="1:28" ht="33.75">
      <c r="A64" s="464" t="s">
        <v>226</v>
      </c>
      <c r="B64" s="465" t="s">
        <v>175</v>
      </c>
      <c r="C64" s="455">
        <v>3.26</v>
      </c>
      <c r="D64" s="466">
        <v>5707950.2999999998</v>
      </c>
      <c r="E64" s="456">
        <f t="shared" si="0"/>
        <v>190265</v>
      </c>
      <c r="F64" s="466">
        <f t="shared" si="1"/>
        <v>68495403.599999994</v>
      </c>
      <c r="G64" s="456">
        <v>0</v>
      </c>
      <c r="H64" s="456">
        <v>15855.4175</v>
      </c>
      <c r="I64" s="466">
        <f t="shared" si="2"/>
        <v>1902.6500999999998</v>
      </c>
      <c r="J64" s="456">
        <v>15855.4175</v>
      </c>
      <c r="K64" s="456">
        <f t="shared" si="3"/>
        <v>7927.7087499999998</v>
      </c>
      <c r="L64" s="456">
        <v>22831.801199999998</v>
      </c>
      <c r="M64" s="456">
        <v>16172.52585</v>
      </c>
      <c r="N64" s="456">
        <v>13242.444695999999</v>
      </c>
      <c r="O64" s="456">
        <v>3805.3001999999997</v>
      </c>
      <c r="P64" s="456"/>
      <c r="Q64" s="456">
        <v>5707.9502999999995</v>
      </c>
      <c r="R64" s="456">
        <v>7610.6003999999994</v>
      </c>
      <c r="S64" s="456">
        <v>0</v>
      </c>
      <c r="T64" s="456">
        <v>2466.1111111111113</v>
      </c>
      <c r="U64" s="456">
        <f t="shared" si="4"/>
        <v>303642.92760711111</v>
      </c>
      <c r="V64" s="457">
        <f t="shared" si="5"/>
        <v>0.59589481831714242</v>
      </c>
      <c r="W64" s="458">
        <f t="shared" si="6"/>
        <v>0.6</v>
      </c>
      <c r="X64" s="459">
        <f t="shared" si="7"/>
        <v>304424</v>
      </c>
      <c r="Y64" s="467"/>
      <c r="Z64" s="468">
        <v>0</v>
      </c>
      <c r="AA64" s="469">
        <f t="shared" si="8"/>
        <v>0</v>
      </c>
      <c r="AB64" s="463">
        <f t="shared" si="9"/>
        <v>0</v>
      </c>
    </row>
    <row r="65" spans="1:29">
      <c r="A65" s="464" t="s">
        <v>378</v>
      </c>
      <c r="B65" s="465" t="s">
        <v>175</v>
      </c>
      <c r="C65" s="455">
        <v>3.26</v>
      </c>
      <c r="D65" s="466">
        <v>5707950.2999999998</v>
      </c>
      <c r="E65" s="456">
        <f t="shared" si="0"/>
        <v>190265</v>
      </c>
      <c r="F65" s="466">
        <f t="shared" si="1"/>
        <v>68495403.599999994</v>
      </c>
      <c r="G65" s="456">
        <v>0</v>
      </c>
      <c r="H65" s="456">
        <v>15855.4175</v>
      </c>
      <c r="I65" s="466">
        <f t="shared" si="2"/>
        <v>1902.6500999999998</v>
      </c>
      <c r="J65" s="456">
        <v>15855.4175</v>
      </c>
      <c r="K65" s="456">
        <f t="shared" si="3"/>
        <v>7927.7087499999998</v>
      </c>
      <c r="L65" s="456">
        <v>22831.801199999998</v>
      </c>
      <c r="M65" s="456">
        <v>16172.52585</v>
      </c>
      <c r="N65" s="456">
        <v>13242.444695999999</v>
      </c>
      <c r="O65" s="456">
        <v>3805.3001999999997</v>
      </c>
      <c r="P65" s="456"/>
      <c r="Q65" s="456">
        <v>5707.9502999999995</v>
      </c>
      <c r="R65" s="456">
        <v>7610.6003999999994</v>
      </c>
      <c r="S65" s="456">
        <v>0</v>
      </c>
      <c r="T65" s="456">
        <v>2466.1111111111113</v>
      </c>
      <c r="U65" s="456">
        <f t="shared" si="4"/>
        <v>303642.92760711111</v>
      </c>
      <c r="V65" s="457">
        <f t="shared" si="5"/>
        <v>0.59589481831714242</v>
      </c>
      <c r="W65" s="458">
        <f t="shared" si="6"/>
        <v>0.6</v>
      </c>
      <c r="X65" s="459">
        <f t="shared" si="7"/>
        <v>304424</v>
      </c>
      <c r="Y65" s="467"/>
      <c r="Z65" s="468">
        <v>0</v>
      </c>
      <c r="AA65" s="469">
        <f t="shared" si="8"/>
        <v>0</v>
      </c>
      <c r="AB65" s="463">
        <f t="shared" si="9"/>
        <v>0</v>
      </c>
    </row>
    <row r="66" spans="1:29">
      <c r="A66" s="464" t="s">
        <v>373</v>
      </c>
      <c r="B66" s="465" t="s">
        <v>175</v>
      </c>
      <c r="C66" s="455">
        <v>3.26</v>
      </c>
      <c r="D66" s="466">
        <v>5707950.2999999998</v>
      </c>
      <c r="E66" s="456">
        <f t="shared" si="0"/>
        <v>190265</v>
      </c>
      <c r="F66" s="466">
        <f t="shared" si="1"/>
        <v>68495403.599999994</v>
      </c>
      <c r="G66" s="456">
        <v>0</v>
      </c>
      <c r="H66" s="456">
        <v>15855.4175</v>
      </c>
      <c r="I66" s="466">
        <f t="shared" si="2"/>
        <v>1902.6500999999998</v>
      </c>
      <c r="J66" s="456">
        <v>15855.4175</v>
      </c>
      <c r="K66" s="456">
        <f t="shared" si="3"/>
        <v>7927.7087499999998</v>
      </c>
      <c r="L66" s="456">
        <v>22831.801199999998</v>
      </c>
      <c r="M66" s="456">
        <v>16172.52585</v>
      </c>
      <c r="N66" s="456">
        <v>13242.444695999999</v>
      </c>
      <c r="O66" s="456">
        <v>3805.3001999999997</v>
      </c>
      <c r="P66" s="456"/>
      <c r="Q66" s="456">
        <v>5707.9502999999995</v>
      </c>
      <c r="R66" s="456">
        <v>7610.6003999999994</v>
      </c>
      <c r="S66" s="456">
        <v>0</v>
      </c>
      <c r="T66" s="456">
        <v>2466.1111111111113</v>
      </c>
      <c r="U66" s="456">
        <f t="shared" si="4"/>
        <v>303642.92760711111</v>
      </c>
      <c r="V66" s="457">
        <f t="shared" si="5"/>
        <v>0.59589481831714242</v>
      </c>
      <c r="W66" s="458">
        <f t="shared" si="6"/>
        <v>0.6</v>
      </c>
      <c r="X66" s="459">
        <f t="shared" si="7"/>
        <v>304424</v>
      </c>
      <c r="Y66" s="467">
        <v>0</v>
      </c>
      <c r="Z66" s="468">
        <v>0</v>
      </c>
      <c r="AA66" s="469">
        <f t="shared" si="8"/>
        <v>0</v>
      </c>
      <c r="AB66" s="463">
        <f t="shared" si="9"/>
        <v>0</v>
      </c>
      <c r="AC66" s="472"/>
    </row>
    <row r="67" spans="1:29">
      <c r="A67" s="464" t="s">
        <v>227</v>
      </c>
      <c r="B67" s="465" t="s">
        <v>175</v>
      </c>
      <c r="C67" s="455">
        <v>4.46</v>
      </c>
      <c r="D67" s="466">
        <v>7809036.2999999998</v>
      </c>
      <c r="E67" s="456">
        <f t="shared" si="0"/>
        <v>260301</v>
      </c>
      <c r="F67" s="466">
        <f t="shared" si="1"/>
        <v>93708435.599999994</v>
      </c>
      <c r="G67" s="456">
        <v>0</v>
      </c>
      <c r="H67" s="456">
        <v>21691.767499999998</v>
      </c>
      <c r="I67" s="466">
        <f t="shared" si="2"/>
        <v>2603.0120999999995</v>
      </c>
      <c r="J67" s="456">
        <v>21691.767499999998</v>
      </c>
      <c r="K67" s="456">
        <f t="shared" si="3"/>
        <v>10845.883749999999</v>
      </c>
      <c r="L67" s="456">
        <v>31236.145199999995</v>
      </c>
      <c r="M67" s="456">
        <v>22125.602849999999</v>
      </c>
      <c r="N67" s="456">
        <v>18116.964215999997</v>
      </c>
      <c r="O67" s="456">
        <v>5206.0241999999998</v>
      </c>
      <c r="P67" s="456"/>
      <c r="Q67" s="456">
        <v>7809.0362999999988</v>
      </c>
      <c r="R67" s="456">
        <v>10412.0484</v>
      </c>
      <c r="S67" s="456">
        <v>0</v>
      </c>
      <c r="T67" s="456">
        <v>2466.1111111111113</v>
      </c>
      <c r="U67" s="456">
        <f t="shared" si="4"/>
        <v>414505.36312711111</v>
      </c>
      <c r="V67" s="457">
        <f t="shared" si="5"/>
        <v>0.59240787829132846</v>
      </c>
      <c r="W67" s="458">
        <f t="shared" si="6"/>
        <v>0.6</v>
      </c>
      <c r="X67" s="459">
        <f t="shared" si="7"/>
        <v>416482</v>
      </c>
      <c r="Y67" s="467"/>
      <c r="Z67" s="468">
        <v>0</v>
      </c>
      <c r="AA67" s="469">
        <f t="shared" si="8"/>
        <v>0</v>
      </c>
      <c r="AB67" s="463">
        <f t="shared" si="9"/>
        <v>0</v>
      </c>
      <c r="AC67" s="472"/>
    </row>
    <row r="68" spans="1:29" s="523" customFormat="1">
      <c r="A68" s="511" t="s">
        <v>374</v>
      </c>
      <c r="B68" s="512" t="s">
        <v>175</v>
      </c>
      <c r="C68" s="513">
        <v>4.46</v>
      </c>
      <c r="D68" s="514">
        <v>7809036.2999999998</v>
      </c>
      <c r="E68" s="515">
        <f t="shared" ref="E68:E71" si="10">ROUND(+D68/30,0)</f>
        <v>260301</v>
      </c>
      <c r="F68" s="514">
        <f t="shared" ref="F68:F71" si="11">+D68*12</f>
        <v>93708435.599999994</v>
      </c>
      <c r="G68" s="515">
        <v>0</v>
      </c>
      <c r="H68" s="515">
        <v>21691.767499999998</v>
      </c>
      <c r="I68" s="514">
        <f t="shared" ref="I68:I71" si="12">+H68*0.12</f>
        <v>2603.0120999999995</v>
      </c>
      <c r="J68" s="515">
        <v>21691.767499999998</v>
      </c>
      <c r="K68" s="515">
        <f t="shared" ref="K68:K71" si="13">(+D68/2)/360</f>
        <v>10845.883749999999</v>
      </c>
      <c r="L68" s="515">
        <v>31236.145199999995</v>
      </c>
      <c r="M68" s="515">
        <v>22125.602849999999</v>
      </c>
      <c r="N68" s="515">
        <v>18116.964215999997</v>
      </c>
      <c r="O68" s="515">
        <v>5206.0241999999998</v>
      </c>
      <c r="P68" s="515"/>
      <c r="Q68" s="515">
        <v>7809.0362999999988</v>
      </c>
      <c r="R68" s="515">
        <v>10412.0484</v>
      </c>
      <c r="S68" s="515">
        <v>0</v>
      </c>
      <c r="T68" s="515">
        <v>2466.1111111111113</v>
      </c>
      <c r="U68" s="515">
        <f t="shared" ref="U68:U71" si="14">SUM(G68:T68)+E68</f>
        <v>414505.36312711111</v>
      </c>
      <c r="V68" s="516">
        <f t="shared" ref="V68:V71" si="15">+U68/E68-1</f>
        <v>0.59240787829132846</v>
      </c>
      <c r="W68" s="517">
        <f t="shared" ref="W68:W71" si="16">+ROUNDUP(V68,2)</f>
        <v>0.6</v>
      </c>
      <c r="X68" s="518">
        <f t="shared" ref="X68:X71" si="17">ROUND(W68*E68+E68,0)</f>
        <v>416482</v>
      </c>
      <c r="Y68" s="519">
        <v>1</v>
      </c>
      <c r="Z68" s="520">
        <f>+'FORMULARIO 1 - DETALLADO'!M15</f>
        <v>0.4</v>
      </c>
      <c r="AA68" s="521">
        <f t="shared" ref="AA68:AA71" si="18">+Y68*Z68</f>
        <v>0.4</v>
      </c>
      <c r="AB68" s="522">
        <f t="shared" ref="AB68:AB71" si="19">+W68*AA68</f>
        <v>0.24</v>
      </c>
    </row>
    <row r="69" spans="1:29" ht="22.5">
      <c r="A69" s="464" t="s">
        <v>375</v>
      </c>
      <c r="B69" s="465" t="s">
        <v>175</v>
      </c>
      <c r="C69" s="455">
        <v>6.3230000000000004</v>
      </c>
      <c r="D69" s="466">
        <v>11070972.315000001</v>
      </c>
      <c r="E69" s="456">
        <f t="shared" si="10"/>
        <v>369032</v>
      </c>
      <c r="F69" s="466">
        <f t="shared" si="11"/>
        <v>132851667.78000002</v>
      </c>
      <c r="G69" s="456">
        <v>0</v>
      </c>
      <c r="H69" s="456">
        <v>30752.700875000002</v>
      </c>
      <c r="I69" s="466">
        <f t="shared" si="12"/>
        <v>3690.3241050000001</v>
      </c>
      <c r="J69" s="456">
        <v>30752.700875000002</v>
      </c>
      <c r="K69" s="456">
        <f t="shared" si="13"/>
        <v>15376.350437500001</v>
      </c>
      <c r="L69" s="456">
        <v>44283.889260000004</v>
      </c>
      <c r="M69" s="456">
        <v>31367.754892500005</v>
      </c>
      <c r="N69" s="456">
        <v>25684.6557708</v>
      </c>
      <c r="O69" s="456">
        <v>7380.6482099999994</v>
      </c>
      <c r="P69" s="456"/>
      <c r="Q69" s="456">
        <v>11070.972315000001</v>
      </c>
      <c r="R69" s="456">
        <v>14761.296419999999</v>
      </c>
      <c r="S69" s="456">
        <v>0</v>
      </c>
      <c r="T69" s="456">
        <v>2466.1111111111113</v>
      </c>
      <c r="U69" s="456">
        <f t="shared" si="14"/>
        <v>586619.40427191113</v>
      </c>
      <c r="V69" s="457">
        <f t="shared" si="15"/>
        <v>0.58961663018901111</v>
      </c>
      <c r="W69" s="458">
        <f t="shared" si="16"/>
        <v>0.59</v>
      </c>
      <c r="X69" s="459">
        <f t="shared" si="17"/>
        <v>586761</v>
      </c>
      <c r="Y69" s="467"/>
      <c r="Z69" s="468">
        <v>0</v>
      </c>
      <c r="AA69" s="469">
        <f t="shared" si="18"/>
        <v>0</v>
      </c>
      <c r="AB69" s="463">
        <f t="shared" si="19"/>
        <v>0</v>
      </c>
    </row>
    <row r="70" spans="1:29">
      <c r="A70" s="464"/>
      <c r="B70" s="465"/>
      <c r="C70" s="455"/>
      <c r="D70" s="466"/>
      <c r="E70" s="456"/>
      <c r="F70" s="466"/>
      <c r="G70" s="456"/>
      <c r="H70" s="456"/>
      <c r="I70" s="466"/>
      <c r="J70" s="456"/>
      <c r="K70" s="456"/>
      <c r="L70" s="456"/>
      <c r="M70" s="456"/>
      <c r="N70" s="456"/>
      <c r="O70" s="456"/>
      <c r="P70" s="456"/>
      <c r="Q70" s="456"/>
      <c r="R70" s="456"/>
      <c r="S70" s="456"/>
      <c r="T70" s="456"/>
      <c r="U70" s="456"/>
      <c r="V70" s="457"/>
      <c r="W70" s="458"/>
      <c r="X70" s="459"/>
      <c r="Y70" s="467"/>
      <c r="Z70" s="468"/>
      <c r="AA70" s="469"/>
      <c r="AB70" s="463"/>
    </row>
    <row r="71" spans="1:29" ht="12" thickBot="1">
      <c r="A71" s="464" t="s">
        <v>228</v>
      </c>
      <c r="B71" s="465" t="s">
        <v>175</v>
      </c>
      <c r="C71" s="455">
        <v>4.46</v>
      </c>
      <c r="D71" s="466">
        <v>7809036.2999999998</v>
      </c>
      <c r="E71" s="466">
        <f t="shared" si="10"/>
        <v>260301</v>
      </c>
      <c r="F71" s="466">
        <f t="shared" si="11"/>
        <v>93708435.599999994</v>
      </c>
      <c r="G71" s="466">
        <v>0</v>
      </c>
      <c r="H71" s="466">
        <v>21691.767499999998</v>
      </c>
      <c r="I71" s="466">
        <f t="shared" si="12"/>
        <v>2603.0120999999995</v>
      </c>
      <c r="J71" s="466">
        <v>21691.767499999998</v>
      </c>
      <c r="K71" s="466">
        <f t="shared" si="13"/>
        <v>10845.883749999999</v>
      </c>
      <c r="L71" s="466">
        <v>31236.145199999995</v>
      </c>
      <c r="M71" s="466">
        <v>22125.602849999999</v>
      </c>
      <c r="N71" s="466">
        <v>18116.964215999997</v>
      </c>
      <c r="O71" s="466">
        <v>5206.0241999999998</v>
      </c>
      <c r="P71" s="456"/>
      <c r="Q71" s="466">
        <v>7809.0362999999988</v>
      </c>
      <c r="R71" s="466">
        <v>10412.0484</v>
      </c>
      <c r="S71" s="466">
        <v>0</v>
      </c>
      <c r="T71" s="466">
        <v>2466.1111111111113</v>
      </c>
      <c r="U71" s="466">
        <f t="shared" si="14"/>
        <v>414505.36312711111</v>
      </c>
      <c r="V71" s="473">
        <f t="shared" si="15"/>
        <v>0.59240787829132846</v>
      </c>
      <c r="W71" s="458">
        <f t="shared" si="16"/>
        <v>0.6</v>
      </c>
      <c r="X71" s="459">
        <f t="shared" si="17"/>
        <v>416482</v>
      </c>
      <c r="Y71" s="467"/>
      <c r="Z71" s="468">
        <v>0</v>
      </c>
      <c r="AA71" s="469">
        <f t="shared" si="18"/>
        <v>0</v>
      </c>
      <c r="AB71" s="474">
        <f t="shared" si="19"/>
        <v>0</v>
      </c>
    </row>
    <row r="72" spans="1:29" s="479" customFormat="1" ht="12" thickBot="1">
      <c r="A72" s="39" t="s">
        <v>114</v>
      </c>
      <c r="B72" s="475"/>
      <c r="C72" s="476"/>
      <c r="D72" s="477"/>
      <c r="E72" s="478"/>
      <c r="F72" s="477"/>
      <c r="G72" s="477"/>
      <c r="H72" s="477"/>
      <c r="I72" s="477"/>
      <c r="J72" s="477"/>
      <c r="K72" s="477"/>
      <c r="L72" s="477"/>
      <c r="M72" s="477"/>
      <c r="N72" s="477"/>
      <c r="O72" s="477"/>
      <c r="P72" s="477"/>
      <c r="Q72" s="477"/>
      <c r="R72" s="477"/>
      <c r="S72" s="477"/>
      <c r="T72" s="477"/>
      <c r="U72" s="477"/>
      <c r="V72" s="477"/>
      <c r="W72" s="40"/>
      <c r="X72" s="40"/>
      <c r="Y72" s="40"/>
      <c r="Z72" s="40"/>
      <c r="AA72" s="41">
        <f>SUM(AA7:AA71)</f>
        <v>4.1800000000000006</v>
      </c>
      <c r="AB72" s="41">
        <f>SUM(AB7:AB71)</f>
        <v>2.5910000000000002</v>
      </c>
    </row>
    <row r="73" spans="1:29" s="479" customFormat="1" ht="12" thickBot="1">
      <c r="A73" s="39" t="s">
        <v>113</v>
      </c>
      <c r="B73" s="480"/>
      <c r="C73" s="481"/>
      <c r="D73" s="482"/>
      <c r="E73" s="483"/>
      <c r="F73" s="484"/>
      <c r="G73" s="484"/>
      <c r="H73" s="484"/>
      <c r="I73" s="484"/>
      <c r="J73" s="484"/>
      <c r="K73" s="484"/>
      <c r="L73" s="484"/>
      <c r="M73" s="484"/>
      <c r="N73" s="484"/>
      <c r="O73" s="484"/>
      <c r="P73" s="484"/>
      <c r="Q73" s="484"/>
      <c r="R73" s="484"/>
      <c r="S73" s="484"/>
      <c r="T73" s="484"/>
      <c r="U73" s="484"/>
      <c r="V73" s="484"/>
      <c r="W73" s="485" t="s">
        <v>115</v>
      </c>
      <c r="X73" s="486" t="s">
        <v>115</v>
      </c>
      <c r="Y73" s="487"/>
      <c r="Z73" s="488"/>
      <c r="AA73" s="725">
        <f>ROUND(+AB72/AA72,2)</f>
        <v>0.62</v>
      </c>
      <c r="AB73" s="726"/>
      <c r="AC73" s="484"/>
    </row>
    <row r="74" spans="1:29" s="479" customFormat="1">
      <c r="A74" s="484"/>
      <c r="B74" s="489"/>
      <c r="C74" s="490"/>
      <c r="D74" s="484"/>
      <c r="E74" s="491"/>
      <c r="F74" s="484"/>
      <c r="G74" s="484"/>
      <c r="H74" s="484"/>
      <c r="I74" s="484"/>
      <c r="J74" s="484"/>
      <c r="K74" s="484"/>
      <c r="L74" s="484"/>
      <c r="M74" s="484"/>
      <c r="N74" s="484"/>
      <c r="O74" s="484"/>
      <c r="P74" s="484"/>
      <c r="Q74" s="484"/>
      <c r="R74" s="484"/>
      <c r="S74" s="484"/>
      <c r="T74" s="484"/>
      <c r="U74" s="484"/>
      <c r="V74" s="484"/>
      <c r="W74" s="484"/>
      <c r="X74" s="492"/>
      <c r="Y74" s="484"/>
      <c r="Z74" s="484"/>
      <c r="AA74" s="484"/>
      <c r="AB74" s="493"/>
      <c r="AC74" s="484"/>
    </row>
    <row r="75" spans="1:29" s="479" customFormat="1" ht="12">
      <c r="A75" s="494"/>
      <c r="B75" s="489"/>
      <c r="C75" s="490"/>
      <c r="D75" s="495"/>
      <c r="E75" s="496"/>
      <c r="F75" s="484"/>
      <c r="G75" s="484"/>
      <c r="H75" s="484"/>
      <c r="I75" s="484"/>
      <c r="J75" s="484"/>
      <c r="K75" s="484"/>
      <c r="L75" s="484"/>
      <c r="M75" s="484"/>
      <c r="N75" s="484"/>
      <c r="O75" s="484"/>
      <c r="P75" s="484"/>
      <c r="Q75" s="484"/>
      <c r="R75" s="484"/>
      <c r="S75" s="484"/>
      <c r="T75" s="484"/>
      <c r="U75" s="484"/>
      <c r="V75" s="484"/>
      <c r="W75" s="497"/>
      <c r="X75" s="492"/>
      <c r="Y75" s="484"/>
      <c r="Z75" s="484"/>
      <c r="AA75" s="484"/>
      <c r="AB75" s="493"/>
      <c r="AC75" s="484"/>
    </row>
    <row r="76" spans="1:29" s="479" customFormat="1">
      <c r="A76" s="381" t="s">
        <v>116</v>
      </c>
      <c r="B76" s="489"/>
      <c r="C76" s="490"/>
      <c r="D76" s="484"/>
      <c r="E76" s="496"/>
      <c r="F76" s="484"/>
      <c r="G76" s="484"/>
      <c r="H76" s="484"/>
      <c r="I76" s="484"/>
      <c r="J76" s="484"/>
      <c r="K76" s="484"/>
      <c r="L76" s="484"/>
      <c r="M76" s="484"/>
      <c r="N76" s="484"/>
      <c r="O76" s="484"/>
      <c r="P76" s="484"/>
      <c r="Q76" s="484"/>
      <c r="R76" s="484"/>
      <c r="S76" s="484"/>
      <c r="T76" s="484"/>
      <c r="U76" s="484"/>
      <c r="V76" s="484"/>
      <c r="W76" s="497"/>
      <c r="X76" s="492"/>
      <c r="Y76" s="484"/>
      <c r="Z76" s="484"/>
      <c r="AA76" s="484"/>
      <c r="AB76" s="493"/>
      <c r="AC76" s="484"/>
    </row>
    <row r="77" spans="1:29" s="479" customFormat="1">
      <c r="A77" s="382"/>
      <c r="B77" s="489"/>
      <c r="C77" s="490"/>
      <c r="D77" s="484"/>
      <c r="E77" s="496"/>
      <c r="F77" s="484"/>
      <c r="G77" s="484"/>
      <c r="H77" s="484"/>
      <c r="I77" s="484"/>
      <c r="J77" s="484"/>
      <c r="K77" s="484"/>
      <c r="L77" s="484"/>
      <c r="M77" s="484"/>
      <c r="N77" s="484"/>
      <c r="O77" s="484"/>
      <c r="P77" s="484"/>
      <c r="Q77" s="484"/>
      <c r="R77" s="484"/>
      <c r="S77" s="484"/>
      <c r="T77" s="484"/>
      <c r="U77" s="484"/>
      <c r="V77" s="484"/>
      <c r="W77" s="497"/>
      <c r="X77" s="492"/>
      <c r="Y77" s="484"/>
      <c r="Z77" s="484"/>
      <c r="AA77" s="484"/>
      <c r="AB77" s="493"/>
      <c r="AC77" s="484"/>
    </row>
    <row r="78" spans="1:29" s="479" customFormat="1" ht="12" thickBot="1">
      <c r="A78" s="383"/>
      <c r="B78" s="489"/>
      <c r="C78" s="490"/>
      <c r="D78" s="484"/>
      <c r="E78" s="496"/>
      <c r="F78" s="484"/>
      <c r="G78" s="484"/>
      <c r="H78" s="484"/>
      <c r="I78" s="484"/>
      <c r="J78" s="484"/>
      <c r="K78" s="484"/>
      <c r="L78" s="484"/>
      <c r="M78" s="484"/>
      <c r="N78" s="484"/>
      <c r="O78" s="484"/>
      <c r="P78" s="484"/>
      <c r="Q78" s="484"/>
      <c r="R78" s="484"/>
      <c r="S78" s="484"/>
      <c r="T78" s="484"/>
      <c r="U78" s="484"/>
      <c r="V78" s="484"/>
      <c r="W78" s="497"/>
      <c r="X78" s="492"/>
      <c r="Y78" s="484"/>
      <c r="Z78" s="484"/>
      <c r="AA78" s="484"/>
      <c r="AB78" s="493"/>
      <c r="AC78" s="484"/>
    </row>
    <row r="79" spans="1:29">
      <c r="A79" s="498"/>
      <c r="B79" s="499"/>
      <c r="C79" s="500"/>
      <c r="D79" s="498"/>
      <c r="E79" s="496"/>
      <c r="F79" s="498"/>
      <c r="G79" s="498"/>
      <c r="H79" s="498"/>
      <c r="I79" s="498"/>
      <c r="J79" s="498"/>
      <c r="K79" s="498"/>
      <c r="L79" s="498"/>
      <c r="M79" s="498"/>
      <c r="N79" s="498"/>
      <c r="O79" s="498"/>
      <c r="P79" s="498"/>
      <c r="Q79" s="498"/>
      <c r="R79" s="498"/>
      <c r="S79" s="498"/>
      <c r="T79" s="498"/>
      <c r="U79" s="498"/>
      <c r="V79" s="498"/>
      <c r="W79" s="501"/>
      <c r="X79" s="502"/>
      <c r="Y79" s="498"/>
      <c r="Z79" s="498"/>
      <c r="AA79" s="498"/>
      <c r="AB79" s="503"/>
      <c r="AC79" s="498"/>
    </row>
    <row r="80" spans="1:29">
      <c r="A80" s="498"/>
      <c r="B80" s="499"/>
      <c r="C80" s="500"/>
      <c r="D80" s="498"/>
      <c r="E80" s="496"/>
      <c r="F80" s="498"/>
      <c r="G80" s="498"/>
      <c r="H80" s="498"/>
      <c r="I80" s="498"/>
      <c r="J80" s="498"/>
      <c r="K80" s="498"/>
      <c r="L80" s="498"/>
      <c r="M80" s="498"/>
      <c r="N80" s="498"/>
      <c r="O80" s="498"/>
      <c r="P80" s="498"/>
      <c r="Q80" s="498"/>
      <c r="R80" s="498"/>
      <c r="S80" s="498"/>
      <c r="T80" s="498"/>
      <c r="U80" s="498"/>
      <c r="V80" s="498"/>
      <c r="W80" s="501"/>
      <c r="X80" s="502"/>
      <c r="Y80" s="498"/>
      <c r="Z80" s="498"/>
      <c r="AA80" s="498"/>
      <c r="AB80" s="503"/>
      <c r="AC80" s="498"/>
    </row>
    <row r="81" spans="1:29">
      <c r="A81" s="498"/>
      <c r="B81" s="499"/>
      <c r="C81" s="500"/>
      <c r="D81" s="498"/>
      <c r="E81" s="496"/>
      <c r="F81" s="498"/>
      <c r="G81" s="498"/>
      <c r="H81" s="498"/>
      <c r="I81" s="498"/>
      <c r="J81" s="498"/>
      <c r="K81" s="498"/>
      <c r="L81" s="498"/>
      <c r="M81" s="498"/>
      <c r="N81" s="498"/>
      <c r="O81" s="498"/>
      <c r="P81" s="498"/>
      <c r="Q81" s="498"/>
      <c r="R81" s="498"/>
      <c r="S81" s="498"/>
      <c r="T81" s="498"/>
      <c r="U81" s="498"/>
      <c r="V81" s="498"/>
      <c r="W81" s="501"/>
      <c r="X81" s="502"/>
      <c r="Y81" s="498"/>
      <c r="Z81" s="498"/>
      <c r="AA81" s="498"/>
      <c r="AB81" s="503"/>
      <c r="AC81" s="498"/>
    </row>
    <row r="82" spans="1:29">
      <c r="A82" s="498"/>
      <c r="B82" s="499"/>
      <c r="C82" s="500"/>
      <c r="D82" s="498"/>
      <c r="E82" s="496"/>
      <c r="F82" s="498"/>
      <c r="G82" s="498"/>
      <c r="H82" s="498"/>
      <c r="I82" s="498"/>
      <c r="J82" s="498"/>
      <c r="K82" s="498"/>
      <c r="L82" s="498"/>
      <c r="M82" s="498"/>
      <c r="N82" s="498"/>
      <c r="O82" s="498"/>
      <c r="P82" s="498"/>
      <c r="Q82" s="498"/>
      <c r="R82" s="498"/>
      <c r="S82" s="498"/>
      <c r="T82" s="498"/>
      <c r="U82" s="498"/>
      <c r="V82" s="498"/>
      <c r="W82" s="501"/>
      <c r="X82" s="502"/>
      <c r="Y82" s="498"/>
      <c r="Z82" s="498"/>
      <c r="AA82" s="498"/>
      <c r="AB82" s="503"/>
      <c r="AC82" s="498"/>
    </row>
    <row r="83" spans="1:29">
      <c r="A83" s="498"/>
      <c r="B83" s="499"/>
      <c r="C83" s="500"/>
      <c r="D83" s="498"/>
      <c r="E83" s="496"/>
      <c r="F83" s="498"/>
      <c r="G83" s="498"/>
      <c r="H83" s="498"/>
      <c r="I83" s="498"/>
      <c r="J83" s="498"/>
      <c r="K83" s="498"/>
      <c r="L83" s="498"/>
      <c r="M83" s="498"/>
      <c r="N83" s="498"/>
      <c r="O83" s="498"/>
      <c r="P83" s="498"/>
      <c r="Q83" s="498"/>
      <c r="R83" s="498"/>
      <c r="S83" s="498"/>
      <c r="T83" s="498"/>
      <c r="U83" s="498"/>
      <c r="V83" s="498"/>
      <c r="W83" s="501"/>
      <c r="X83" s="502"/>
      <c r="Y83" s="498"/>
      <c r="Z83" s="498"/>
      <c r="AA83" s="498"/>
      <c r="AB83" s="503"/>
      <c r="AC83" s="498"/>
    </row>
    <row r="84" spans="1:29">
      <c r="A84" s="498"/>
      <c r="B84" s="499"/>
      <c r="C84" s="500"/>
      <c r="D84" s="498"/>
      <c r="E84" s="496"/>
      <c r="F84" s="498"/>
      <c r="G84" s="498"/>
      <c r="H84" s="498"/>
      <c r="I84" s="498"/>
      <c r="J84" s="498"/>
      <c r="K84" s="498"/>
      <c r="L84" s="498"/>
      <c r="M84" s="498"/>
      <c r="N84" s="498"/>
      <c r="O84" s="498"/>
      <c r="P84" s="498"/>
      <c r="Q84" s="498"/>
      <c r="R84" s="498"/>
      <c r="S84" s="498"/>
      <c r="T84" s="498"/>
      <c r="U84" s="498"/>
      <c r="V84" s="498"/>
      <c r="W84" s="501"/>
      <c r="X84" s="502"/>
      <c r="Y84" s="498"/>
      <c r="Z84" s="498"/>
      <c r="AA84" s="498"/>
      <c r="AB84" s="503"/>
      <c r="AC84" s="498"/>
    </row>
    <row r="85" spans="1:29">
      <c r="A85" s="498"/>
      <c r="B85" s="499"/>
      <c r="C85" s="500"/>
      <c r="D85" s="498"/>
      <c r="E85" s="496"/>
      <c r="F85" s="498"/>
      <c r="G85" s="498"/>
      <c r="H85" s="498"/>
      <c r="I85" s="498"/>
      <c r="J85" s="498"/>
      <c r="K85" s="498"/>
      <c r="L85" s="498"/>
      <c r="M85" s="498"/>
      <c r="N85" s="498"/>
      <c r="O85" s="498"/>
      <c r="P85" s="498"/>
      <c r="Q85" s="498"/>
      <c r="R85" s="498"/>
      <c r="S85" s="498"/>
      <c r="T85" s="498"/>
      <c r="U85" s="498"/>
      <c r="V85" s="498"/>
      <c r="W85" s="501"/>
      <c r="X85" s="502"/>
      <c r="Y85" s="498"/>
      <c r="Z85" s="498"/>
      <c r="AA85" s="498"/>
      <c r="AB85" s="503"/>
      <c r="AC85" s="498"/>
    </row>
    <row r="86" spans="1:29">
      <c r="A86" s="498"/>
      <c r="B86" s="499"/>
      <c r="C86" s="500"/>
      <c r="D86" s="498"/>
      <c r="E86" s="499"/>
      <c r="F86" s="498"/>
      <c r="G86" s="498"/>
      <c r="H86" s="498"/>
      <c r="I86" s="498"/>
      <c r="J86" s="498"/>
      <c r="K86" s="498"/>
      <c r="L86" s="498"/>
      <c r="M86" s="498"/>
      <c r="N86" s="498"/>
      <c r="O86" s="498"/>
      <c r="P86" s="498"/>
      <c r="Q86" s="498"/>
      <c r="R86" s="498"/>
      <c r="S86" s="498"/>
      <c r="T86" s="498"/>
      <c r="U86" s="498"/>
      <c r="V86" s="498"/>
      <c r="W86" s="498"/>
      <c r="X86" s="504"/>
      <c r="Y86" s="498"/>
      <c r="Z86" s="498"/>
      <c r="AA86" s="498"/>
      <c r="AB86" s="503"/>
      <c r="AC86" s="498"/>
    </row>
    <row r="87" spans="1:29">
      <c r="A87" s="498"/>
      <c r="B87" s="499"/>
      <c r="C87" s="500"/>
      <c r="D87" s="498"/>
      <c r="E87" s="496"/>
      <c r="F87" s="498"/>
      <c r="G87" s="498"/>
      <c r="H87" s="498"/>
      <c r="I87" s="498"/>
      <c r="J87" s="498"/>
      <c r="K87" s="498"/>
      <c r="L87" s="498"/>
      <c r="M87" s="498"/>
      <c r="N87" s="498"/>
      <c r="O87" s="498"/>
      <c r="P87" s="498"/>
      <c r="Q87" s="498"/>
      <c r="R87" s="498"/>
      <c r="S87" s="498"/>
      <c r="T87" s="498"/>
      <c r="U87" s="498"/>
      <c r="V87" s="498"/>
      <c r="W87" s="501"/>
      <c r="X87" s="502"/>
      <c r="Y87" s="498"/>
      <c r="Z87" s="498"/>
      <c r="AA87" s="498"/>
      <c r="AB87" s="503"/>
      <c r="AC87" s="498"/>
    </row>
    <row r="88" spans="1:29">
      <c r="A88" s="498"/>
      <c r="B88" s="499"/>
      <c r="C88" s="500"/>
      <c r="D88" s="498"/>
      <c r="E88" s="496"/>
      <c r="F88" s="498"/>
      <c r="G88" s="498"/>
      <c r="H88" s="498"/>
      <c r="I88" s="498"/>
      <c r="J88" s="498"/>
      <c r="K88" s="498"/>
      <c r="L88" s="498"/>
      <c r="M88" s="498"/>
      <c r="N88" s="498"/>
      <c r="O88" s="498"/>
      <c r="P88" s="498"/>
      <c r="Q88" s="498"/>
      <c r="R88" s="498"/>
      <c r="S88" s="498"/>
      <c r="T88" s="498"/>
      <c r="U88" s="498"/>
      <c r="V88" s="498"/>
      <c r="W88" s="501"/>
      <c r="X88" s="502"/>
      <c r="Y88" s="498"/>
      <c r="Z88" s="498"/>
      <c r="AA88" s="498"/>
      <c r="AB88" s="503"/>
      <c r="AC88" s="498"/>
    </row>
    <row r="89" spans="1:29">
      <c r="A89" s="498"/>
      <c r="B89" s="499"/>
      <c r="C89" s="500"/>
      <c r="D89" s="498"/>
      <c r="E89" s="499"/>
      <c r="F89" s="498"/>
      <c r="G89" s="498"/>
      <c r="H89" s="498"/>
      <c r="I89" s="498"/>
      <c r="J89" s="498"/>
      <c r="K89" s="498"/>
      <c r="L89" s="498"/>
      <c r="M89" s="498"/>
      <c r="N89" s="498"/>
      <c r="O89" s="498"/>
      <c r="P89" s="498"/>
      <c r="Q89" s="498"/>
      <c r="R89" s="498"/>
      <c r="S89" s="498"/>
      <c r="T89" s="498"/>
      <c r="U89" s="498"/>
      <c r="V89" s="498"/>
      <c r="W89" s="498"/>
      <c r="X89" s="504"/>
      <c r="Y89" s="498"/>
      <c r="Z89" s="498"/>
      <c r="AA89" s="498"/>
      <c r="AB89" s="503"/>
      <c r="AC89" s="498"/>
    </row>
    <row r="90" spans="1:29">
      <c r="A90" s="498"/>
      <c r="B90" s="499"/>
      <c r="C90" s="500"/>
      <c r="D90" s="498"/>
      <c r="E90" s="499"/>
      <c r="F90" s="498"/>
      <c r="G90" s="498"/>
      <c r="H90" s="498"/>
      <c r="I90" s="498"/>
      <c r="J90" s="498"/>
      <c r="K90" s="498"/>
      <c r="L90" s="498"/>
      <c r="M90" s="498"/>
      <c r="N90" s="498"/>
      <c r="O90" s="498"/>
      <c r="P90" s="498"/>
      <c r="Q90" s="498"/>
      <c r="R90" s="498"/>
      <c r="S90" s="498"/>
      <c r="T90" s="498"/>
      <c r="U90" s="498"/>
      <c r="V90" s="498"/>
      <c r="W90" s="501"/>
      <c r="X90" s="504"/>
      <c r="Y90" s="498"/>
      <c r="Z90" s="498"/>
      <c r="AA90" s="498"/>
      <c r="AB90" s="503"/>
      <c r="AC90" s="498"/>
    </row>
    <row r="91" spans="1:29">
      <c r="A91" s="498"/>
      <c r="B91" s="499"/>
      <c r="C91" s="500"/>
      <c r="D91" s="498"/>
      <c r="E91" s="499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8"/>
      <c r="V91" s="498"/>
      <c r="W91" s="501"/>
      <c r="X91" s="504"/>
      <c r="Y91" s="498"/>
      <c r="Z91" s="498"/>
      <c r="AA91" s="498"/>
      <c r="AB91" s="503"/>
      <c r="AC91" s="498"/>
    </row>
    <row r="92" spans="1:29">
      <c r="A92" s="498"/>
      <c r="B92" s="499"/>
      <c r="C92" s="500"/>
      <c r="D92" s="498"/>
      <c r="E92" s="499"/>
      <c r="F92" s="498"/>
      <c r="G92" s="498"/>
      <c r="H92" s="498"/>
      <c r="I92" s="498"/>
      <c r="J92" s="498"/>
      <c r="K92" s="498"/>
      <c r="L92" s="498"/>
      <c r="M92" s="498"/>
      <c r="N92" s="498"/>
      <c r="O92" s="498"/>
      <c r="P92" s="498"/>
      <c r="Q92" s="498"/>
      <c r="R92" s="498"/>
      <c r="S92" s="498"/>
      <c r="T92" s="498"/>
      <c r="U92" s="498"/>
      <c r="V92" s="498"/>
      <c r="W92" s="501"/>
      <c r="X92" s="504"/>
      <c r="Y92" s="498"/>
      <c r="Z92" s="498"/>
      <c r="AA92" s="498"/>
      <c r="AB92" s="503"/>
      <c r="AC92" s="498"/>
    </row>
    <row r="93" spans="1:29">
      <c r="A93" s="498"/>
      <c r="B93" s="499"/>
      <c r="C93" s="500"/>
      <c r="D93" s="498"/>
      <c r="E93" s="499"/>
      <c r="F93" s="498"/>
      <c r="G93" s="498"/>
      <c r="H93" s="498"/>
      <c r="I93" s="498"/>
      <c r="J93" s="498"/>
      <c r="K93" s="498"/>
      <c r="L93" s="498"/>
      <c r="M93" s="498"/>
      <c r="N93" s="498"/>
      <c r="O93" s="498"/>
      <c r="P93" s="498"/>
      <c r="Q93" s="498"/>
      <c r="R93" s="498"/>
      <c r="S93" s="498"/>
      <c r="T93" s="498"/>
      <c r="U93" s="498"/>
      <c r="V93" s="498"/>
      <c r="W93" s="498"/>
      <c r="X93" s="504"/>
      <c r="Y93" s="498"/>
      <c r="Z93" s="498"/>
      <c r="AA93" s="498"/>
      <c r="AB93" s="503"/>
      <c r="AC93" s="498"/>
    </row>
    <row r="94" spans="1:29">
      <c r="A94" s="498"/>
      <c r="B94" s="499"/>
      <c r="C94" s="500"/>
      <c r="D94" s="498"/>
      <c r="E94" s="499"/>
      <c r="F94" s="498"/>
      <c r="G94" s="498"/>
      <c r="H94" s="498"/>
      <c r="I94" s="498"/>
      <c r="J94" s="498"/>
      <c r="K94" s="498"/>
      <c r="L94" s="498"/>
      <c r="M94" s="498"/>
      <c r="N94" s="498"/>
      <c r="O94" s="498"/>
      <c r="P94" s="498"/>
      <c r="Q94" s="498"/>
      <c r="R94" s="498"/>
      <c r="S94" s="498"/>
      <c r="T94" s="498"/>
      <c r="U94" s="498"/>
      <c r="V94" s="498"/>
      <c r="W94" s="501"/>
      <c r="X94" s="504"/>
      <c r="Y94" s="498"/>
      <c r="Z94" s="498"/>
      <c r="AA94" s="498"/>
      <c r="AB94" s="503"/>
      <c r="AC94" s="498"/>
    </row>
    <row r="95" spans="1:29">
      <c r="A95" s="498"/>
      <c r="B95" s="499"/>
      <c r="C95" s="500"/>
      <c r="D95" s="498"/>
      <c r="E95" s="499"/>
      <c r="F95" s="498"/>
      <c r="G95" s="498"/>
      <c r="H95" s="498"/>
      <c r="I95" s="498"/>
      <c r="J95" s="498"/>
      <c r="K95" s="498"/>
      <c r="L95" s="498"/>
      <c r="M95" s="498"/>
      <c r="N95" s="498"/>
      <c r="O95" s="498"/>
      <c r="P95" s="498"/>
      <c r="Q95" s="498"/>
      <c r="R95" s="498"/>
      <c r="S95" s="498"/>
      <c r="T95" s="498"/>
      <c r="U95" s="498"/>
      <c r="V95" s="498"/>
      <c r="W95" s="498"/>
      <c r="X95" s="504"/>
      <c r="Y95" s="498"/>
      <c r="Z95" s="498"/>
      <c r="AA95" s="498"/>
      <c r="AB95" s="503"/>
      <c r="AC95" s="498"/>
    </row>
    <row r="96" spans="1:29">
      <c r="A96" s="498"/>
      <c r="B96" s="499"/>
      <c r="C96" s="500"/>
      <c r="D96" s="498"/>
      <c r="E96" s="499"/>
      <c r="F96" s="498"/>
      <c r="G96" s="498"/>
      <c r="H96" s="498"/>
      <c r="I96" s="498"/>
      <c r="J96" s="498"/>
      <c r="K96" s="498"/>
      <c r="L96" s="498"/>
      <c r="M96" s="498"/>
      <c r="N96" s="498"/>
      <c r="O96" s="498"/>
      <c r="P96" s="498"/>
      <c r="Q96" s="498"/>
      <c r="R96" s="498"/>
      <c r="S96" s="498"/>
      <c r="T96" s="498"/>
      <c r="U96" s="498"/>
      <c r="V96" s="498"/>
      <c r="W96" s="498"/>
      <c r="X96" s="504"/>
      <c r="Y96" s="498"/>
      <c r="Z96" s="498"/>
      <c r="AA96" s="498"/>
      <c r="AB96" s="503"/>
      <c r="AC96" s="498"/>
    </row>
    <row r="97" spans="1:29">
      <c r="A97" s="498"/>
      <c r="B97" s="499"/>
      <c r="C97" s="500"/>
      <c r="D97" s="498"/>
      <c r="E97" s="499"/>
      <c r="F97" s="498"/>
      <c r="G97" s="498"/>
      <c r="H97" s="498"/>
      <c r="I97" s="498"/>
      <c r="J97" s="498"/>
      <c r="K97" s="498"/>
      <c r="L97" s="498"/>
      <c r="M97" s="498"/>
      <c r="N97" s="498"/>
      <c r="O97" s="498"/>
      <c r="P97" s="498"/>
      <c r="Q97" s="498"/>
      <c r="R97" s="498"/>
      <c r="S97" s="498"/>
      <c r="T97" s="498"/>
      <c r="U97" s="498"/>
      <c r="V97" s="498"/>
      <c r="W97" s="498"/>
      <c r="X97" s="504"/>
      <c r="Y97" s="498"/>
      <c r="Z97" s="498"/>
      <c r="AA97" s="498"/>
      <c r="AB97" s="503"/>
      <c r="AC97" s="498"/>
    </row>
    <row r="98" spans="1:29">
      <c r="A98" s="498"/>
      <c r="B98" s="499"/>
      <c r="C98" s="500"/>
      <c r="D98" s="498"/>
      <c r="E98" s="499"/>
      <c r="F98" s="498"/>
      <c r="G98" s="498"/>
      <c r="H98" s="498"/>
      <c r="I98" s="498"/>
      <c r="J98" s="498"/>
      <c r="K98" s="498"/>
      <c r="L98" s="498"/>
      <c r="M98" s="498"/>
      <c r="N98" s="498"/>
      <c r="O98" s="498"/>
      <c r="P98" s="498"/>
      <c r="Q98" s="498"/>
      <c r="R98" s="498"/>
      <c r="S98" s="498"/>
      <c r="T98" s="498"/>
      <c r="U98" s="498"/>
      <c r="V98" s="498"/>
      <c r="W98" s="498"/>
      <c r="X98" s="504"/>
      <c r="Y98" s="498"/>
      <c r="Z98" s="498"/>
      <c r="AA98" s="498"/>
      <c r="AB98" s="503"/>
      <c r="AC98" s="498"/>
    </row>
    <row r="99" spans="1:29">
      <c r="A99" s="498"/>
      <c r="B99" s="499"/>
      <c r="C99" s="500"/>
      <c r="D99" s="498"/>
      <c r="E99" s="499"/>
      <c r="F99" s="498"/>
      <c r="G99" s="498"/>
      <c r="H99" s="498"/>
      <c r="I99" s="498"/>
      <c r="J99" s="498"/>
      <c r="K99" s="498"/>
      <c r="L99" s="498"/>
      <c r="M99" s="498"/>
      <c r="N99" s="498"/>
      <c r="O99" s="498"/>
      <c r="P99" s="498"/>
      <c r="Q99" s="498"/>
      <c r="R99" s="498"/>
      <c r="S99" s="498"/>
      <c r="T99" s="498"/>
      <c r="U99" s="498"/>
      <c r="V99" s="498"/>
      <c r="W99" s="498"/>
      <c r="X99" s="504"/>
      <c r="Y99" s="498"/>
      <c r="Z99" s="498"/>
      <c r="AA99" s="498"/>
      <c r="AB99" s="503"/>
      <c r="AC99" s="498"/>
    </row>
    <row r="100" spans="1:29">
      <c r="A100" s="498"/>
      <c r="B100" s="499"/>
      <c r="C100" s="500"/>
      <c r="D100" s="498"/>
      <c r="E100" s="499"/>
      <c r="F100" s="498"/>
      <c r="G100" s="498"/>
      <c r="H100" s="498"/>
      <c r="I100" s="498"/>
      <c r="J100" s="498"/>
      <c r="K100" s="498"/>
      <c r="L100" s="498"/>
      <c r="M100" s="498"/>
      <c r="N100" s="498"/>
      <c r="O100" s="498"/>
      <c r="P100" s="498"/>
      <c r="Q100" s="498"/>
      <c r="R100" s="498"/>
      <c r="S100" s="498"/>
      <c r="T100" s="498"/>
      <c r="U100" s="498"/>
      <c r="V100" s="498"/>
      <c r="W100" s="498"/>
      <c r="X100" s="504"/>
      <c r="Y100" s="498"/>
      <c r="Z100" s="498"/>
      <c r="AA100" s="498"/>
      <c r="AB100" s="503"/>
      <c r="AC100" s="498"/>
    </row>
    <row r="101" spans="1:29">
      <c r="A101" s="498"/>
      <c r="B101" s="499"/>
      <c r="C101" s="500"/>
      <c r="D101" s="498"/>
      <c r="E101" s="499"/>
      <c r="F101" s="498"/>
      <c r="G101" s="498"/>
      <c r="H101" s="498"/>
      <c r="I101" s="498"/>
      <c r="J101" s="498"/>
      <c r="K101" s="498"/>
      <c r="L101" s="498"/>
      <c r="M101" s="498"/>
      <c r="N101" s="498"/>
      <c r="O101" s="498"/>
      <c r="P101" s="498"/>
      <c r="Q101" s="498"/>
      <c r="R101" s="498"/>
      <c r="S101" s="498"/>
      <c r="T101" s="498"/>
      <c r="U101" s="498"/>
      <c r="V101" s="498"/>
      <c r="W101" s="498"/>
      <c r="X101" s="504"/>
      <c r="Y101" s="498"/>
      <c r="Z101" s="498"/>
      <c r="AA101" s="498"/>
      <c r="AB101" s="503"/>
      <c r="AC101" s="498"/>
    </row>
    <row r="102" spans="1:29">
      <c r="A102" s="498"/>
      <c r="B102" s="499"/>
      <c r="C102" s="500"/>
      <c r="D102" s="498"/>
      <c r="E102" s="499"/>
      <c r="F102" s="498"/>
      <c r="G102" s="498"/>
      <c r="H102" s="498"/>
      <c r="I102" s="498"/>
      <c r="J102" s="498"/>
      <c r="K102" s="498"/>
      <c r="L102" s="498"/>
      <c r="M102" s="498"/>
      <c r="N102" s="498"/>
      <c r="O102" s="498"/>
      <c r="P102" s="498"/>
      <c r="Q102" s="498"/>
      <c r="R102" s="498"/>
      <c r="S102" s="498"/>
      <c r="T102" s="498"/>
      <c r="U102" s="498"/>
      <c r="V102" s="498"/>
      <c r="W102" s="498"/>
      <c r="X102" s="504"/>
      <c r="Y102" s="498"/>
      <c r="Z102" s="498"/>
      <c r="AA102" s="498"/>
      <c r="AB102" s="503"/>
      <c r="AC102" s="498"/>
    </row>
    <row r="103" spans="1:29">
      <c r="A103" s="498"/>
      <c r="B103" s="499"/>
      <c r="C103" s="500"/>
      <c r="D103" s="498"/>
      <c r="E103" s="499"/>
      <c r="F103" s="498"/>
      <c r="G103" s="498"/>
      <c r="H103" s="498"/>
      <c r="I103" s="498"/>
      <c r="J103" s="498"/>
      <c r="K103" s="498"/>
      <c r="L103" s="498"/>
      <c r="M103" s="498"/>
      <c r="N103" s="498"/>
      <c r="O103" s="498"/>
      <c r="P103" s="498"/>
      <c r="Q103" s="498"/>
      <c r="R103" s="498"/>
      <c r="S103" s="498"/>
      <c r="T103" s="498"/>
      <c r="U103" s="498"/>
      <c r="V103" s="498"/>
      <c r="W103" s="498"/>
      <c r="X103" s="504"/>
      <c r="Y103" s="498"/>
      <c r="Z103" s="498"/>
      <c r="AA103" s="498"/>
      <c r="AB103" s="503"/>
      <c r="AC103" s="498"/>
    </row>
    <row r="104" spans="1:29">
      <c r="A104" s="498"/>
      <c r="B104" s="499"/>
      <c r="C104" s="500"/>
      <c r="D104" s="498"/>
      <c r="E104" s="499"/>
      <c r="F104" s="498"/>
      <c r="G104" s="498"/>
      <c r="H104" s="498"/>
      <c r="I104" s="498"/>
      <c r="J104" s="498"/>
      <c r="K104" s="498"/>
      <c r="L104" s="498"/>
      <c r="M104" s="498"/>
      <c r="N104" s="498"/>
      <c r="O104" s="498"/>
      <c r="P104" s="498"/>
      <c r="Q104" s="498"/>
      <c r="R104" s="498"/>
      <c r="S104" s="498"/>
      <c r="T104" s="498"/>
      <c r="U104" s="498"/>
      <c r="V104" s="498"/>
      <c r="W104" s="498"/>
      <c r="X104" s="504"/>
      <c r="Y104" s="498"/>
      <c r="Z104" s="498"/>
      <c r="AA104" s="498"/>
      <c r="AB104" s="503"/>
      <c r="AC104" s="498"/>
    </row>
    <row r="105" spans="1:29">
      <c r="A105" s="498"/>
      <c r="B105" s="499"/>
      <c r="C105" s="500"/>
      <c r="D105" s="498"/>
      <c r="E105" s="499"/>
      <c r="F105" s="498"/>
      <c r="G105" s="498"/>
      <c r="H105" s="498"/>
      <c r="I105" s="498"/>
      <c r="J105" s="498"/>
      <c r="K105" s="498"/>
      <c r="L105" s="498"/>
      <c r="M105" s="498"/>
      <c r="N105" s="498"/>
      <c r="O105" s="498"/>
      <c r="P105" s="498"/>
      <c r="Q105" s="498"/>
      <c r="R105" s="498"/>
      <c r="S105" s="498"/>
      <c r="T105" s="498"/>
      <c r="U105" s="498"/>
      <c r="V105" s="498"/>
      <c r="W105" s="498"/>
      <c r="X105" s="504"/>
      <c r="Y105" s="498"/>
      <c r="Z105" s="498"/>
      <c r="AA105" s="498"/>
      <c r="AB105" s="503"/>
      <c r="AC105" s="498"/>
    </row>
    <row r="106" spans="1:29">
      <c r="A106" s="498"/>
      <c r="B106" s="499"/>
      <c r="C106" s="500"/>
      <c r="D106" s="498"/>
      <c r="E106" s="499"/>
      <c r="F106" s="498"/>
      <c r="G106" s="498"/>
      <c r="H106" s="498"/>
      <c r="I106" s="498"/>
      <c r="J106" s="498"/>
      <c r="K106" s="498"/>
      <c r="L106" s="498"/>
      <c r="M106" s="498"/>
      <c r="N106" s="498"/>
      <c r="O106" s="498"/>
      <c r="P106" s="498"/>
      <c r="Q106" s="498"/>
      <c r="R106" s="498"/>
      <c r="S106" s="498"/>
      <c r="T106" s="498"/>
      <c r="U106" s="498"/>
      <c r="V106" s="498"/>
      <c r="W106" s="498"/>
      <c r="X106" s="504"/>
      <c r="Y106" s="498"/>
      <c r="Z106" s="498"/>
      <c r="AA106" s="498"/>
      <c r="AB106" s="503"/>
      <c r="AC106" s="498"/>
    </row>
    <row r="107" spans="1:29">
      <c r="A107" s="498"/>
      <c r="B107" s="499"/>
      <c r="C107" s="500"/>
      <c r="D107" s="498"/>
      <c r="E107" s="499"/>
      <c r="F107" s="498"/>
      <c r="G107" s="498"/>
      <c r="H107" s="498"/>
      <c r="I107" s="498"/>
      <c r="J107" s="498"/>
      <c r="K107" s="498"/>
      <c r="L107" s="498"/>
      <c r="M107" s="498"/>
      <c r="N107" s="498"/>
      <c r="O107" s="498"/>
      <c r="P107" s="498"/>
      <c r="Q107" s="498"/>
      <c r="R107" s="498"/>
      <c r="S107" s="498"/>
      <c r="T107" s="498"/>
      <c r="U107" s="498"/>
      <c r="V107" s="498"/>
      <c r="W107" s="498"/>
      <c r="X107" s="504"/>
      <c r="Y107" s="498"/>
      <c r="Z107" s="498"/>
      <c r="AA107" s="498"/>
      <c r="AB107" s="503"/>
      <c r="AC107" s="498"/>
    </row>
    <row r="108" spans="1:29">
      <c r="A108" s="498"/>
      <c r="B108" s="499"/>
      <c r="C108" s="500"/>
      <c r="D108" s="498"/>
      <c r="E108" s="499"/>
      <c r="F108" s="498"/>
      <c r="G108" s="498"/>
      <c r="H108" s="498"/>
      <c r="I108" s="498"/>
      <c r="J108" s="498"/>
      <c r="K108" s="498"/>
      <c r="L108" s="498"/>
      <c r="M108" s="498"/>
      <c r="N108" s="498"/>
      <c r="O108" s="498"/>
      <c r="P108" s="498"/>
      <c r="Q108" s="498"/>
      <c r="R108" s="498"/>
      <c r="S108" s="498"/>
      <c r="T108" s="498"/>
      <c r="U108" s="498"/>
      <c r="V108" s="498"/>
      <c r="W108" s="498"/>
      <c r="X108" s="504"/>
      <c r="Y108" s="498"/>
      <c r="Z108" s="498"/>
      <c r="AA108" s="498"/>
      <c r="AB108" s="503"/>
      <c r="AC108" s="498"/>
    </row>
    <row r="109" spans="1:29">
      <c r="A109" s="498"/>
      <c r="B109" s="499"/>
      <c r="C109" s="500"/>
      <c r="D109" s="498"/>
      <c r="E109" s="499"/>
      <c r="F109" s="498"/>
      <c r="G109" s="498"/>
      <c r="H109" s="498"/>
      <c r="I109" s="498"/>
      <c r="J109" s="498"/>
      <c r="K109" s="498"/>
      <c r="L109" s="498"/>
      <c r="M109" s="498"/>
      <c r="N109" s="498"/>
      <c r="O109" s="498"/>
      <c r="P109" s="498"/>
      <c r="Q109" s="498"/>
      <c r="R109" s="498"/>
      <c r="S109" s="498"/>
      <c r="T109" s="498"/>
      <c r="U109" s="498"/>
      <c r="V109" s="498"/>
      <c r="W109" s="498"/>
      <c r="X109" s="504"/>
      <c r="Y109" s="498"/>
      <c r="Z109" s="498"/>
      <c r="AA109" s="498"/>
      <c r="AB109" s="503"/>
      <c r="AC109" s="498"/>
    </row>
    <row r="110" spans="1:29">
      <c r="A110" s="498"/>
      <c r="B110" s="499"/>
      <c r="C110" s="500"/>
      <c r="D110" s="498"/>
      <c r="E110" s="499"/>
      <c r="F110" s="498"/>
      <c r="G110" s="498"/>
      <c r="H110" s="498"/>
      <c r="I110" s="498"/>
      <c r="J110" s="498"/>
      <c r="K110" s="498"/>
      <c r="L110" s="498"/>
      <c r="M110" s="498"/>
      <c r="N110" s="498"/>
      <c r="O110" s="498"/>
      <c r="P110" s="498"/>
      <c r="Q110" s="498"/>
      <c r="R110" s="498"/>
      <c r="S110" s="498"/>
      <c r="T110" s="498"/>
      <c r="U110" s="498"/>
      <c r="V110" s="498"/>
      <c r="W110" s="498"/>
      <c r="X110" s="504"/>
      <c r="Y110" s="498"/>
      <c r="Z110" s="498"/>
      <c r="AA110" s="498"/>
      <c r="AB110" s="503"/>
      <c r="AC110" s="498"/>
    </row>
    <row r="111" spans="1:29">
      <c r="A111" s="498"/>
      <c r="B111" s="499"/>
      <c r="C111" s="500"/>
      <c r="D111" s="498"/>
      <c r="E111" s="499"/>
      <c r="F111" s="498"/>
      <c r="G111" s="498"/>
      <c r="H111" s="498"/>
      <c r="I111" s="498"/>
      <c r="J111" s="498"/>
      <c r="K111" s="498"/>
      <c r="L111" s="498"/>
      <c r="M111" s="498"/>
      <c r="N111" s="498"/>
      <c r="O111" s="498"/>
      <c r="P111" s="498"/>
      <c r="Q111" s="498"/>
      <c r="R111" s="498"/>
      <c r="S111" s="498"/>
      <c r="T111" s="498"/>
      <c r="U111" s="498"/>
      <c r="V111" s="498"/>
      <c r="W111" s="498"/>
      <c r="X111" s="504"/>
      <c r="Y111" s="498"/>
      <c r="Z111" s="498"/>
      <c r="AA111" s="498"/>
      <c r="AB111" s="503"/>
      <c r="AC111" s="498"/>
    </row>
    <row r="112" spans="1:29">
      <c r="A112" s="498"/>
      <c r="B112" s="499"/>
      <c r="C112" s="500"/>
      <c r="D112" s="498"/>
      <c r="E112" s="499"/>
      <c r="F112" s="498"/>
      <c r="G112" s="498"/>
      <c r="H112" s="498"/>
      <c r="I112" s="498"/>
      <c r="J112" s="498"/>
      <c r="K112" s="498"/>
      <c r="L112" s="498"/>
      <c r="M112" s="498"/>
      <c r="N112" s="498"/>
      <c r="O112" s="498"/>
      <c r="P112" s="498"/>
      <c r="Q112" s="498"/>
      <c r="R112" s="498"/>
      <c r="S112" s="498"/>
      <c r="T112" s="498"/>
      <c r="U112" s="498"/>
      <c r="V112" s="498"/>
      <c r="W112" s="498"/>
      <c r="X112" s="504"/>
      <c r="Y112" s="498"/>
      <c r="Z112" s="498"/>
      <c r="AA112" s="498"/>
      <c r="AB112" s="503"/>
      <c r="AC112" s="498"/>
    </row>
    <row r="113" spans="1:29">
      <c r="A113" s="498"/>
      <c r="B113" s="499"/>
      <c r="C113" s="500"/>
      <c r="D113" s="498"/>
      <c r="E113" s="499"/>
      <c r="F113" s="498"/>
      <c r="G113" s="498"/>
      <c r="H113" s="498"/>
      <c r="I113" s="498"/>
      <c r="J113" s="498"/>
      <c r="K113" s="498"/>
      <c r="L113" s="498"/>
      <c r="M113" s="498"/>
      <c r="N113" s="498"/>
      <c r="O113" s="498"/>
      <c r="P113" s="498"/>
      <c r="Q113" s="498"/>
      <c r="R113" s="498"/>
      <c r="S113" s="498"/>
      <c r="T113" s="498"/>
      <c r="U113" s="498"/>
      <c r="V113" s="498"/>
      <c r="W113" s="498"/>
      <c r="X113" s="504"/>
      <c r="Y113" s="498"/>
      <c r="Z113" s="498"/>
      <c r="AA113" s="498"/>
      <c r="AB113" s="503"/>
      <c r="AC113" s="498"/>
    </row>
    <row r="114" spans="1:29">
      <c r="A114" s="498"/>
      <c r="B114" s="499"/>
      <c r="C114" s="500"/>
      <c r="D114" s="498"/>
      <c r="E114" s="499"/>
      <c r="F114" s="498"/>
      <c r="G114" s="498"/>
      <c r="H114" s="498"/>
      <c r="I114" s="498"/>
      <c r="J114" s="498"/>
      <c r="K114" s="498"/>
      <c r="L114" s="498"/>
      <c r="M114" s="498"/>
      <c r="N114" s="498"/>
      <c r="O114" s="498"/>
      <c r="P114" s="498"/>
      <c r="Q114" s="498"/>
      <c r="R114" s="498"/>
      <c r="S114" s="498"/>
      <c r="T114" s="498"/>
      <c r="U114" s="498"/>
      <c r="V114" s="498"/>
      <c r="W114" s="498"/>
      <c r="X114" s="504"/>
      <c r="Y114" s="498"/>
      <c r="Z114" s="498"/>
      <c r="AA114" s="498"/>
      <c r="AB114" s="503"/>
      <c r="AC114" s="498"/>
    </row>
    <row r="115" spans="1:29">
      <c r="A115" s="498"/>
      <c r="B115" s="499"/>
      <c r="C115" s="500"/>
      <c r="D115" s="498"/>
      <c r="E115" s="499"/>
      <c r="F115" s="498"/>
      <c r="G115" s="498"/>
      <c r="H115" s="498"/>
      <c r="I115" s="498"/>
      <c r="J115" s="498"/>
      <c r="K115" s="498"/>
      <c r="L115" s="498"/>
      <c r="M115" s="498"/>
      <c r="N115" s="498"/>
      <c r="O115" s="498"/>
      <c r="P115" s="498"/>
      <c r="Q115" s="498"/>
      <c r="R115" s="498"/>
      <c r="S115" s="498"/>
      <c r="T115" s="498"/>
      <c r="U115" s="498"/>
      <c r="V115" s="498"/>
      <c r="W115" s="498"/>
      <c r="X115" s="504"/>
      <c r="Y115" s="498"/>
      <c r="Z115" s="498"/>
      <c r="AA115" s="498"/>
      <c r="AB115" s="503"/>
      <c r="AC115" s="498"/>
    </row>
    <row r="116" spans="1:29">
      <c r="A116" s="498"/>
      <c r="B116" s="499"/>
      <c r="C116" s="500"/>
      <c r="D116" s="498"/>
      <c r="E116" s="499"/>
      <c r="F116" s="498"/>
      <c r="G116" s="498"/>
      <c r="H116" s="498"/>
      <c r="I116" s="498"/>
      <c r="J116" s="498"/>
      <c r="K116" s="498"/>
      <c r="L116" s="498"/>
      <c r="M116" s="498"/>
      <c r="N116" s="498"/>
      <c r="O116" s="498"/>
      <c r="P116" s="498"/>
      <c r="Q116" s="498"/>
      <c r="R116" s="498"/>
      <c r="S116" s="498"/>
      <c r="T116" s="498"/>
      <c r="U116" s="498"/>
      <c r="V116" s="498"/>
      <c r="W116" s="498"/>
      <c r="X116" s="504"/>
      <c r="Y116" s="498"/>
      <c r="Z116" s="498"/>
      <c r="AA116" s="498"/>
      <c r="AB116" s="503"/>
      <c r="AC116" s="498"/>
    </row>
    <row r="117" spans="1:29">
      <c r="A117" s="498"/>
      <c r="B117" s="499"/>
      <c r="C117" s="500"/>
      <c r="D117" s="498"/>
      <c r="E117" s="499"/>
      <c r="F117" s="498"/>
      <c r="G117" s="498"/>
      <c r="H117" s="498"/>
      <c r="I117" s="498"/>
      <c r="J117" s="498"/>
      <c r="K117" s="498"/>
      <c r="L117" s="498"/>
      <c r="M117" s="498"/>
      <c r="N117" s="498"/>
      <c r="O117" s="498"/>
      <c r="P117" s="498"/>
      <c r="Q117" s="498"/>
      <c r="R117" s="498"/>
      <c r="S117" s="498"/>
      <c r="T117" s="498"/>
      <c r="U117" s="498"/>
      <c r="V117" s="498"/>
      <c r="W117" s="498"/>
      <c r="X117" s="504"/>
      <c r="Y117" s="498"/>
      <c r="Z117" s="498"/>
      <c r="AA117" s="498"/>
      <c r="AB117" s="503"/>
      <c r="AC117" s="498"/>
    </row>
    <row r="118" spans="1:29">
      <c r="A118" s="498"/>
      <c r="B118" s="499"/>
      <c r="C118" s="500"/>
      <c r="D118" s="498"/>
      <c r="E118" s="499"/>
      <c r="F118" s="498"/>
      <c r="G118" s="498"/>
      <c r="H118" s="498"/>
      <c r="I118" s="498"/>
      <c r="J118" s="498"/>
      <c r="K118" s="498"/>
      <c r="L118" s="498"/>
      <c r="M118" s="498"/>
      <c r="N118" s="498"/>
      <c r="O118" s="498"/>
      <c r="P118" s="498"/>
      <c r="Q118" s="498"/>
      <c r="R118" s="498"/>
      <c r="S118" s="498"/>
      <c r="T118" s="498"/>
      <c r="U118" s="498"/>
      <c r="V118" s="498"/>
      <c r="W118" s="498"/>
      <c r="X118" s="504"/>
      <c r="Y118" s="498"/>
      <c r="Z118" s="498"/>
      <c r="AA118" s="498"/>
      <c r="AB118" s="503"/>
      <c r="AC118" s="498"/>
    </row>
    <row r="119" spans="1:29">
      <c r="A119" s="498"/>
      <c r="B119" s="499"/>
      <c r="C119" s="500"/>
      <c r="D119" s="498"/>
      <c r="E119" s="499"/>
      <c r="F119" s="498"/>
      <c r="G119" s="498"/>
      <c r="H119" s="498"/>
      <c r="I119" s="498"/>
      <c r="J119" s="498"/>
      <c r="K119" s="498"/>
      <c r="L119" s="498"/>
      <c r="M119" s="498"/>
      <c r="N119" s="498"/>
      <c r="O119" s="498"/>
      <c r="P119" s="498"/>
      <c r="Q119" s="498"/>
      <c r="R119" s="498"/>
      <c r="S119" s="498"/>
      <c r="T119" s="498"/>
      <c r="U119" s="498"/>
      <c r="V119" s="498"/>
      <c r="W119" s="498"/>
      <c r="X119" s="504"/>
      <c r="Y119" s="498"/>
      <c r="Z119" s="498"/>
      <c r="AA119" s="498"/>
      <c r="AB119" s="503"/>
      <c r="AC119" s="498"/>
    </row>
    <row r="120" spans="1:29">
      <c r="A120" s="498"/>
      <c r="B120" s="499"/>
      <c r="C120" s="500"/>
      <c r="D120" s="498"/>
      <c r="E120" s="499"/>
      <c r="F120" s="498"/>
      <c r="G120" s="498"/>
      <c r="H120" s="498"/>
      <c r="I120" s="498"/>
      <c r="J120" s="498"/>
      <c r="K120" s="498"/>
      <c r="L120" s="498"/>
      <c r="M120" s="498"/>
      <c r="N120" s="498"/>
      <c r="O120" s="498"/>
      <c r="P120" s="498"/>
      <c r="Q120" s="498"/>
      <c r="R120" s="498"/>
      <c r="S120" s="498"/>
      <c r="T120" s="498"/>
      <c r="U120" s="498"/>
      <c r="V120" s="498"/>
      <c r="W120" s="498"/>
      <c r="X120" s="504"/>
      <c r="Y120" s="498"/>
      <c r="Z120" s="498"/>
      <c r="AA120" s="498"/>
      <c r="AB120" s="503"/>
      <c r="AC120" s="498"/>
    </row>
    <row r="121" spans="1:29">
      <c r="A121" s="498"/>
      <c r="B121" s="499"/>
      <c r="C121" s="500"/>
      <c r="D121" s="498"/>
      <c r="E121" s="499"/>
      <c r="F121" s="498"/>
      <c r="G121" s="498"/>
      <c r="H121" s="498"/>
      <c r="I121" s="498"/>
      <c r="J121" s="498"/>
      <c r="K121" s="498"/>
      <c r="L121" s="498"/>
      <c r="M121" s="498"/>
      <c r="N121" s="498"/>
      <c r="O121" s="498"/>
      <c r="P121" s="498"/>
      <c r="Q121" s="498"/>
      <c r="R121" s="498"/>
      <c r="S121" s="498"/>
      <c r="T121" s="498"/>
      <c r="U121" s="498"/>
      <c r="V121" s="498"/>
      <c r="W121" s="498"/>
      <c r="X121" s="504"/>
      <c r="Y121" s="498"/>
      <c r="Z121" s="498"/>
      <c r="AA121" s="498"/>
      <c r="AB121" s="503"/>
      <c r="AC121" s="498"/>
    </row>
    <row r="122" spans="1:29">
      <c r="A122" s="498"/>
      <c r="B122" s="499"/>
      <c r="C122" s="500"/>
      <c r="D122" s="498"/>
      <c r="E122" s="499"/>
      <c r="F122" s="498"/>
      <c r="G122" s="498"/>
      <c r="H122" s="498"/>
      <c r="I122" s="498"/>
      <c r="J122" s="498"/>
      <c r="K122" s="498"/>
      <c r="L122" s="498"/>
      <c r="M122" s="498"/>
      <c r="N122" s="498"/>
      <c r="O122" s="498"/>
      <c r="P122" s="498"/>
      <c r="Q122" s="498"/>
      <c r="R122" s="498"/>
      <c r="S122" s="498"/>
      <c r="T122" s="498"/>
      <c r="U122" s="498"/>
      <c r="V122" s="498"/>
      <c r="W122" s="498"/>
      <c r="X122" s="504"/>
      <c r="Y122" s="498"/>
      <c r="Z122" s="498"/>
      <c r="AA122" s="498"/>
      <c r="AB122" s="503"/>
      <c r="AC122" s="498"/>
    </row>
    <row r="123" spans="1:29">
      <c r="A123" s="498"/>
      <c r="B123" s="499"/>
      <c r="C123" s="500"/>
      <c r="D123" s="498"/>
      <c r="E123" s="499"/>
      <c r="F123" s="498"/>
      <c r="G123" s="498"/>
      <c r="H123" s="498"/>
      <c r="I123" s="498"/>
      <c r="J123" s="498"/>
      <c r="K123" s="498"/>
      <c r="L123" s="498"/>
      <c r="M123" s="498"/>
      <c r="N123" s="498"/>
      <c r="O123" s="498"/>
      <c r="P123" s="498"/>
      <c r="Q123" s="498"/>
      <c r="R123" s="498"/>
      <c r="S123" s="498"/>
      <c r="T123" s="498"/>
      <c r="U123" s="498"/>
      <c r="V123" s="498"/>
      <c r="W123" s="498"/>
      <c r="X123" s="504"/>
      <c r="Y123" s="498"/>
      <c r="Z123" s="498"/>
      <c r="AA123" s="498"/>
      <c r="AB123" s="503"/>
      <c r="AC123" s="498"/>
    </row>
    <row r="124" spans="1:29">
      <c r="A124" s="498"/>
      <c r="B124" s="499"/>
      <c r="C124" s="500"/>
      <c r="D124" s="498"/>
      <c r="E124" s="499"/>
      <c r="F124" s="498"/>
      <c r="G124" s="498"/>
      <c r="H124" s="498"/>
      <c r="I124" s="498"/>
      <c r="J124" s="498"/>
      <c r="K124" s="498"/>
      <c r="L124" s="498"/>
      <c r="M124" s="498"/>
      <c r="N124" s="498"/>
      <c r="O124" s="498"/>
      <c r="P124" s="498"/>
      <c r="Q124" s="498"/>
      <c r="R124" s="498"/>
      <c r="S124" s="498"/>
      <c r="T124" s="498"/>
      <c r="U124" s="498"/>
      <c r="V124" s="498"/>
      <c r="W124" s="498"/>
      <c r="X124" s="504"/>
      <c r="Y124" s="498"/>
      <c r="Z124" s="498"/>
      <c r="AA124" s="498"/>
      <c r="AB124" s="503"/>
      <c r="AC124" s="498"/>
    </row>
    <row r="125" spans="1:29">
      <c r="A125" s="498"/>
      <c r="B125" s="499"/>
      <c r="C125" s="500"/>
      <c r="D125" s="498"/>
      <c r="E125" s="499"/>
      <c r="F125" s="498"/>
      <c r="G125" s="498"/>
      <c r="H125" s="498"/>
      <c r="I125" s="498"/>
      <c r="J125" s="498"/>
      <c r="K125" s="498"/>
      <c r="L125" s="498"/>
      <c r="M125" s="498"/>
      <c r="N125" s="498"/>
      <c r="O125" s="498"/>
      <c r="P125" s="498"/>
      <c r="Q125" s="498"/>
      <c r="R125" s="498"/>
      <c r="S125" s="498"/>
      <c r="T125" s="498"/>
      <c r="U125" s="498"/>
      <c r="V125" s="498"/>
      <c r="W125" s="498"/>
      <c r="X125" s="504"/>
      <c r="Y125" s="498"/>
      <c r="Z125" s="498"/>
      <c r="AA125" s="498"/>
      <c r="AB125" s="503"/>
      <c r="AC125" s="498"/>
    </row>
    <row r="126" spans="1:29">
      <c r="A126" s="498"/>
      <c r="B126" s="499"/>
      <c r="C126" s="500"/>
      <c r="D126" s="498"/>
      <c r="E126" s="499"/>
      <c r="F126" s="498"/>
      <c r="G126" s="498"/>
      <c r="H126" s="498"/>
      <c r="I126" s="498"/>
      <c r="J126" s="498"/>
      <c r="K126" s="498"/>
      <c r="L126" s="498"/>
      <c r="M126" s="498"/>
      <c r="N126" s="498"/>
      <c r="O126" s="498"/>
      <c r="P126" s="498"/>
      <c r="Q126" s="498"/>
      <c r="R126" s="498"/>
      <c r="S126" s="498"/>
      <c r="T126" s="498"/>
      <c r="U126" s="498"/>
      <c r="V126" s="498"/>
      <c r="W126" s="498"/>
      <c r="X126" s="504"/>
      <c r="Y126" s="498"/>
      <c r="Z126" s="498"/>
      <c r="AA126" s="498"/>
      <c r="AB126" s="503"/>
      <c r="AC126" s="498"/>
    </row>
    <row r="127" spans="1:29">
      <c r="A127" s="498"/>
      <c r="B127" s="499"/>
      <c r="C127" s="500"/>
      <c r="D127" s="498"/>
      <c r="E127" s="499"/>
      <c r="F127" s="498"/>
      <c r="G127" s="498"/>
      <c r="H127" s="498"/>
      <c r="I127" s="498"/>
      <c r="J127" s="498"/>
      <c r="K127" s="498"/>
      <c r="L127" s="498"/>
      <c r="M127" s="498"/>
      <c r="N127" s="498"/>
      <c r="O127" s="498"/>
      <c r="P127" s="498"/>
      <c r="Q127" s="498"/>
      <c r="R127" s="498"/>
      <c r="S127" s="498"/>
      <c r="T127" s="498"/>
      <c r="U127" s="498"/>
      <c r="V127" s="498"/>
      <c r="W127" s="498"/>
      <c r="X127" s="504"/>
      <c r="Y127" s="498"/>
      <c r="Z127" s="498"/>
      <c r="AA127" s="498"/>
      <c r="AB127" s="503"/>
      <c r="AC127" s="498"/>
    </row>
    <row r="128" spans="1:29">
      <c r="A128" s="498"/>
      <c r="B128" s="499"/>
      <c r="C128" s="500"/>
      <c r="D128" s="498"/>
      <c r="E128" s="499"/>
      <c r="F128" s="498"/>
      <c r="G128" s="498"/>
      <c r="H128" s="498"/>
      <c r="I128" s="498"/>
      <c r="J128" s="498"/>
      <c r="K128" s="498"/>
      <c r="L128" s="498"/>
      <c r="M128" s="498"/>
      <c r="N128" s="498"/>
      <c r="O128" s="498"/>
      <c r="P128" s="498"/>
      <c r="Q128" s="498"/>
      <c r="R128" s="498"/>
      <c r="S128" s="498"/>
      <c r="T128" s="498"/>
      <c r="U128" s="498"/>
      <c r="V128" s="498"/>
      <c r="W128" s="498"/>
      <c r="X128" s="504"/>
      <c r="Y128" s="498"/>
      <c r="Z128" s="498"/>
      <c r="AA128" s="498"/>
      <c r="AB128" s="503"/>
      <c r="AC128" s="498"/>
    </row>
    <row r="129" spans="1:29">
      <c r="A129" s="498"/>
      <c r="B129" s="499"/>
      <c r="C129" s="500"/>
      <c r="D129" s="498"/>
      <c r="E129" s="499"/>
      <c r="F129" s="498"/>
      <c r="G129" s="498"/>
      <c r="H129" s="498"/>
      <c r="I129" s="498"/>
      <c r="J129" s="498"/>
      <c r="K129" s="498"/>
      <c r="L129" s="498"/>
      <c r="M129" s="498"/>
      <c r="N129" s="498"/>
      <c r="O129" s="498"/>
      <c r="P129" s="498"/>
      <c r="Q129" s="498"/>
      <c r="R129" s="498"/>
      <c r="S129" s="498"/>
      <c r="T129" s="498"/>
      <c r="U129" s="498"/>
      <c r="V129" s="498"/>
      <c r="W129" s="498"/>
      <c r="X129" s="504"/>
      <c r="Y129" s="498"/>
      <c r="Z129" s="498"/>
      <c r="AA129" s="498"/>
      <c r="AB129" s="503"/>
      <c r="AC129" s="498"/>
    </row>
    <row r="130" spans="1:29">
      <c r="A130" s="498"/>
      <c r="B130" s="499"/>
      <c r="C130" s="500"/>
      <c r="D130" s="498"/>
      <c r="E130" s="499"/>
      <c r="F130" s="498"/>
      <c r="G130" s="498"/>
      <c r="H130" s="498"/>
      <c r="I130" s="498"/>
      <c r="J130" s="498"/>
      <c r="K130" s="498"/>
      <c r="L130" s="498"/>
      <c r="M130" s="498"/>
      <c r="N130" s="498"/>
      <c r="O130" s="498"/>
      <c r="P130" s="498"/>
      <c r="Q130" s="498"/>
      <c r="R130" s="498"/>
      <c r="S130" s="498"/>
      <c r="T130" s="498"/>
      <c r="U130" s="498"/>
      <c r="V130" s="498"/>
      <c r="W130" s="498"/>
      <c r="X130" s="504"/>
      <c r="Y130" s="498"/>
      <c r="Z130" s="498"/>
      <c r="AA130" s="498"/>
      <c r="AB130" s="503"/>
      <c r="AC130" s="498"/>
    </row>
    <row r="131" spans="1:29">
      <c r="A131" s="498"/>
      <c r="B131" s="499"/>
      <c r="C131" s="500"/>
      <c r="D131" s="498"/>
      <c r="E131" s="499"/>
      <c r="F131" s="498"/>
      <c r="G131" s="498"/>
      <c r="H131" s="498"/>
      <c r="I131" s="498"/>
      <c r="J131" s="498"/>
      <c r="K131" s="498"/>
      <c r="L131" s="498"/>
      <c r="M131" s="498"/>
      <c r="N131" s="498"/>
      <c r="O131" s="498"/>
      <c r="P131" s="498"/>
      <c r="Q131" s="498"/>
      <c r="R131" s="498"/>
      <c r="S131" s="498"/>
      <c r="T131" s="498"/>
      <c r="U131" s="498"/>
      <c r="V131" s="498"/>
      <c r="W131" s="498"/>
      <c r="X131" s="504"/>
      <c r="Y131" s="498"/>
      <c r="Z131" s="498"/>
      <c r="AA131" s="498"/>
      <c r="AB131" s="503"/>
      <c r="AC131" s="498"/>
    </row>
    <row r="132" spans="1:29">
      <c r="A132" s="498"/>
      <c r="B132" s="499"/>
      <c r="C132" s="500"/>
      <c r="D132" s="498"/>
      <c r="E132" s="499"/>
      <c r="F132" s="498"/>
      <c r="G132" s="498"/>
      <c r="H132" s="498"/>
      <c r="I132" s="498"/>
      <c r="J132" s="498"/>
      <c r="K132" s="498"/>
      <c r="L132" s="498"/>
      <c r="M132" s="498"/>
      <c r="N132" s="498"/>
      <c r="O132" s="498"/>
      <c r="P132" s="498"/>
      <c r="Q132" s="498"/>
      <c r="R132" s="498"/>
      <c r="S132" s="498"/>
      <c r="T132" s="498"/>
      <c r="U132" s="498"/>
      <c r="V132" s="498"/>
      <c r="W132" s="498"/>
      <c r="X132" s="504"/>
      <c r="Y132" s="498"/>
      <c r="Z132" s="498"/>
      <c r="AA132" s="498"/>
      <c r="AB132" s="503"/>
      <c r="AC132" s="498"/>
    </row>
    <row r="133" spans="1:29">
      <c r="A133" s="498"/>
      <c r="B133" s="499"/>
      <c r="C133" s="500"/>
      <c r="D133" s="498"/>
      <c r="E133" s="499"/>
      <c r="F133" s="498"/>
      <c r="G133" s="498"/>
      <c r="H133" s="498"/>
      <c r="I133" s="498"/>
      <c r="J133" s="498"/>
      <c r="K133" s="498"/>
      <c r="L133" s="498"/>
      <c r="M133" s="498"/>
      <c r="N133" s="498"/>
      <c r="O133" s="498"/>
      <c r="P133" s="498"/>
      <c r="Q133" s="498"/>
      <c r="R133" s="498"/>
      <c r="S133" s="498"/>
      <c r="T133" s="498"/>
      <c r="U133" s="498"/>
      <c r="V133" s="498"/>
      <c r="W133" s="498"/>
      <c r="X133" s="504"/>
      <c r="Y133" s="498"/>
      <c r="Z133" s="498"/>
      <c r="AA133" s="498"/>
      <c r="AB133" s="503"/>
      <c r="AC133" s="498"/>
    </row>
    <row r="134" spans="1:29">
      <c r="A134" s="498"/>
      <c r="B134" s="499"/>
      <c r="C134" s="500"/>
      <c r="D134" s="498"/>
      <c r="E134" s="499"/>
      <c r="F134" s="498"/>
      <c r="G134" s="498"/>
      <c r="H134" s="498"/>
      <c r="I134" s="498"/>
      <c r="J134" s="498"/>
      <c r="K134" s="498"/>
      <c r="L134" s="498"/>
      <c r="M134" s="498"/>
      <c r="N134" s="498"/>
      <c r="O134" s="498"/>
      <c r="P134" s="498"/>
      <c r="Q134" s="498"/>
      <c r="R134" s="498"/>
      <c r="S134" s="498"/>
      <c r="T134" s="498"/>
      <c r="U134" s="498"/>
      <c r="V134" s="498"/>
      <c r="W134" s="498"/>
      <c r="X134" s="504"/>
      <c r="Y134" s="498"/>
      <c r="Z134" s="498"/>
      <c r="AA134" s="498"/>
      <c r="AB134" s="503"/>
      <c r="AC134" s="498"/>
    </row>
    <row r="135" spans="1:29">
      <c r="A135" s="498"/>
      <c r="B135" s="499"/>
      <c r="C135" s="500"/>
      <c r="D135" s="498"/>
      <c r="E135" s="499"/>
      <c r="F135" s="498"/>
      <c r="G135" s="498"/>
      <c r="H135" s="498"/>
      <c r="I135" s="498"/>
      <c r="J135" s="498"/>
      <c r="K135" s="498"/>
      <c r="L135" s="498"/>
      <c r="M135" s="498"/>
      <c r="N135" s="498"/>
      <c r="O135" s="498"/>
      <c r="P135" s="498"/>
      <c r="Q135" s="498"/>
      <c r="R135" s="498"/>
      <c r="S135" s="498"/>
      <c r="T135" s="498"/>
      <c r="U135" s="498"/>
      <c r="V135" s="498"/>
      <c r="W135" s="498"/>
      <c r="X135" s="504"/>
      <c r="Y135" s="498"/>
      <c r="Z135" s="498"/>
      <c r="AA135" s="498"/>
      <c r="AB135" s="503"/>
      <c r="AC135" s="498"/>
    </row>
    <row r="136" spans="1:29">
      <c r="A136" s="498"/>
      <c r="B136" s="499"/>
      <c r="C136" s="500"/>
      <c r="D136" s="498"/>
      <c r="E136" s="499"/>
      <c r="F136" s="498"/>
      <c r="G136" s="498"/>
      <c r="H136" s="498"/>
      <c r="I136" s="498"/>
      <c r="J136" s="498"/>
      <c r="K136" s="498"/>
      <c r="L136" s="498"/>
      <c r="M136" s="498"/>
      <c r="N136" s="498"/>
      <c r="O136" s="498"/>
      <c r="P136" s="498"/>
      <c r="Q136" s="498"/>
      <c r="R136" s="498"/>
      <c r="S136" s="498"/>
      <c r="T136" s="498"/>
      <c r="U136" s="498"/>
      <c r="V136" s="498"/>
      <c r="W136" s="498"/>
      <c r="X136" s="504"/>
      <c r="Y136" s="498"/>
      <c r="Z136" s="498"/>
      <c r="AA136" s="498"/>
      <c r="AB136" s="503"/>
      <c r="AC136" s="498"/>
    </row>
    <row r="137" spans="1:29">
      <c r="A137" s="498"/>
      <c r="B137" s="499"/>
      <c r="C137" s="500"/>
      <c r="D137" s="498"/>
      <c r="E137" s="499"/>
      <c r="F137" s="498"/>
      <c r="G137" s="498"/>
      <c r="H137" s="498"/>
      <c r="I137" s="498"/>
      <c r="J137" s="498"/>
      <c r="K137" s="498"/>
      <c r="L137" s="498"/>
      <c r="M137" s="498"/>
      <c r="N137" s="498"/>
      <c r="O137" s="498"/>
      <c r="P137" s="498"/>
      <c r="Q137" s="498"/>
      <c r="R137" s="498"/>
      <c r="S137" s="498"/>
      <c r="T137" s="498"/>
      <c r="U137" s="498"/>
      <c r="V137" s="498"/>
      <c r="W137" s="498"/>
      <c r="X137" s="504"/>
      <c r="Y137" s="498"/>
      <c r="Z137" s="498"/>
      <c r="AA137" s="498"/>
      <c r="AB137" s="503"/>
      <c r="AC137" s="498"/>
    </row>
    <row r="138" spans="1:29">
      <c r="A138" s="498"/>
      <c r="B138" s="499"/>
      <c r="C138" s="500"/>
      <c r="D138" s="498"/>
      <c r="E138" s="499"/>
      <c r="F138" s="498"/>
      <c r="G138" s="498"/>
      <c r="H138" s="498"/>
      <c r="I138" s="498"/>
      <c r="J138" s="498"/>
      <c r="K138" s="498"/>
      <c r="L138" s="498"/>
      <c r="M138" s="498"/>
      <c r="N138" s="498"/>
      <c r="O138" s="498"/>
      <c r="P138" s="498"/>
      <c r="Q138" s="498"/>
      <c r="R138" s="498"/>
      <c r="S138" s="498"/>
      <c r="T138" s="498"/>
      <c r="U138" s="498"/>
      <c r="V138" s="498"/>
      <c r="W138" s="498"/>
      <c r="X138" s="504"/>
      <c r="Y138" s="498"/>
      <c r="Z138" s="498"/>
      <c r="AA138" s="498"/>
      <c r="AB138" s="503"/>
      <c r="AC138" s="498"/>
    </row>
    <row r="139" spans="1:29">
      <c r="A139" s="498"/>
      <c r="B139" s="499"/>
      <c r="C139" s="500"/>
      <c r="D139" s="498"/>
      <c r="E139" s="499"/>
      <c r="F139" s="498"/>
      <c r="G139" s="498"/>
      <c r="H139" s="498"/>
      <c r="I139" s="498"/>
      <c r="J139" s="498"/>
      <c r="K139" s="498"/>
      <c r="L139" s="498"/>
      <c r="M139" s="498"/>
      <c r="N139" s="498"/>
      <c r="O139" s="498"/>
      <c r="P139" s="498"/>
      <c r="Q139" s="498"/>
      <c r="R139" s="498"/>
      <c r="S139" s="498"/>
      <c r="T139" s="498"/>
      <c r="U139" s="498"/>
      <c r="V139" s="498"/>
      <c r="W139" s="498"/>
      <c r="X139" s="504"/>
      <c r="Y139" s="498"/>
      <c r="Z139" s="498"/>
      <c r="AA139" s="498"/>
      <c r="AB139" s="503"/>
      <c r="AC139" s="498"/>
    </row>
    <row r="140" spans="1:29">
      <c r="A140" s="498"/>
      <c r="B140" s="499"/>
      <c r="C140" s="500"/>
      <c r="D140" s="498"/>
      <c r="E140" s="499"/>
      <c r="F140" s="498"/>
      <c r="G140" s="498"/>
      <c r="H140" s="498"/>
      <c r="I140" s="498"/>
      <c r="J140" s="498"/>
      <c r="K140" s="498"/>
      <c r="L140" s="498"/>
      <c r="M140" s="498"/>
      <c r="N140" s="498"/>
      <c r="O140" s="498"/>
      <c r="P140" s="498"/>
      <c r="Q140" s="498"/>
      <c r="R140" s="498"/>
      <c r="S140" s="498"/>
      <c r="T140" s="498"/>
      <c r="U140" s="498"/>
      <c r="V140" s="498"/>
      <c r="W140" s="498"/>
      <c r="X140" s="504"/>
      <c r="Y140" s="498"/>
      <c r="Z140" s="498"/>
      <c r="AA140" s="498"/>
      <c r="AB140" s="503"/>
      <c r="AC140" s="498"/>
    </row>
    <row r="141" spans="1:29">
      <c r="A141" s="498"/>
      <c r="B141" s="499"/>
      <c r="C141" s="500"/>
      <c r="D141" s="498"/>
      <c r="E141" s="499"/>
      <c r="F141" s="498"/>
      <c r="G141" s="498"/>
      <c r="H141" s="498"/>
      <c r="I141" s="498"/>
      <c r="J141" s="498"/>
      <c r="K141" s="498"/>
      <c r="L141" s="498"/>
      <c r="M141" s="498"/>
      <c r="N141" s="498"/>
      <c r="O141" s="498"/>
      <c r="P141" s="498"/>
      <c r="Q141" s="498"/>
      <c r="R141" s="498"/>
      <c r="S141" s="498"/>
      <c r="T141" s="498"/>
      <c r="U141" s="498"/>
      <c r="V141" s="498"/>
      <c r="W141" s="498"/>
      <c r="X141" s="504"/>
      <c r="Y141" s="498"/>
      <c r="Z141" s="498"/>
      <c r="AA141" s="498"/>
      <c r="AB141" s="503"/>
      <c r="AC141" s="498"/>
    </row>
    <row r="142" spans="1:29">
      <c r="A142" s="498"/>
      <c r="B142" s="499"/>
      <c r="C142" s="500"/>
      <c r="D142" s="498"/>
      <c r="E142" s="499"/>
      <c r="F142" s="498"/>
      <c r="G142" s="498"/>
      <c r="H142" s="498"/>
      <c r="I142" s="498"/>
      <c r="J142" s="498"/>
      <c r="K142" s="498"/>
      <c r="L142" s="498"/>
      <c r="M142" s="498"/>
      <c r="N142" s="498"/>
      <c r="O142" s="498"/>
      <c r="P142" s="498"/>
      <c r="Q142" s="498"/>
      <c r="R142" s="498"/>
      <c r="S142" s="498"/>
      <c r="T142" s="498"/>
      <c r="U142" s="498"/>
      <c r="V142" s="498"/>
      <c r="W142" s="498"/>
      <c r="X142" s="504"/>
      <c r="Y142" s="498"/>
      <c r="Z142" s="498"/>
      <c r="AA142" s="498"/>
      <c r="AB142" s="503"/>
      <c r="AC142" s="498"/>
    </row>
    <row r="143" spans="1:29">
      <c r="A143" s="498"/>
      <c r="B143" s="499"/>
      <c r="C143" s="500"/>
      <c r="D143" s="498"/>
      <c r="E143" s="499"/>
      <c r="F143" s="498"/>
      <c r="G143" s="498"/>
      <c r="H143" s="498"/>
      <c r="I143" s="498"/>
      <c r="J143" s="498"/>
      <c r="K143" s="498"/>
      <c r="L143" s="498"/>
      <c r="M143" s="498"/>
      <c r="N143" s="498"/>
      <c r="O143" s="498"/>
      <c r="P143" s="498"/>
      <c r="Q143" s="498"/>
      <c r="R143" s="498"/>
      <c r="S143" s="498"/>
      <c r="T143" s="498"/>
      <c r="U143" s="498"/>
      <c r="V143" s="498"/>
      <c r="W143" s="498"/>
      <c r="X143" s="504"/>
      <c r="Y143" s="498"/>
      <c r="Z143" s="498"/>
      <c r="AA143" s="498"/>
      <c r="AB143" s="503"/>
      <c r="AC143" s="498"/>
    </row>
    <row r="144" spans="1:29">
      <c r="A144" s="498"/>
      <c r="B144" s="499"/>
      <c r="C144" s="500"/>
      <c r="D144" s="498"/>
      <c r="E144" s="499"/>
      <c r="F144" s="498"/>
      <c r="G144" s="498"/>
      <c r="H144" s="498"/>
      <c r="I144" s="498"/>
      <c r="J144" s="498"/>
      <c r="K144" s="498"/>
      <c r="L144" s="498"/>
      <c r="M144" s="498"/>
      <c r="N144" s="498"/>
      <c r="O144" s="498"/>
      <c r="P144" s="498"/>
      <c r="Q144" s="498"/>
      <c r="R144" s="498"/>
      <c r="S144" s="498"/>
      <c r="T144" s="498"/>
      <c r="U144" s="498"/>
      <c r="V144" s="498"/>
      <c r="W144" s="498"/>
      <c r="X144" s="504"/>
      <c r="Y144" s="498"/>
      <c r="Z144" s="498"/>
      <c r="AA144" s="498"/>
      <c r="AB144" s="503"/>
      <c r="AC144" s="498"/>
    </row>
    <row r="145" spans="1:29">
      <c r="A145" s="498"/>
      <c r="B145" s="499"/>
      <c r="C145" s="500"/>
      <c r="D145" s="498"/>
      <c r="E145" s="499"/>
      <c r="F145" s="498"/>
      <c r="G145" s="498"/>
      <c r="H145" s="498"/>
      <c r="I145" s="498"/>
      <c r="J145" s="498"/>
      <c r="K145" s="498"/>
      <c r="L145" s="498"/>
      <c r="M145" s="498"/>
      <c r="N145" s="498"/>
      <c r="O145" s="498"/>
      <c r="P145" s="498"/>
      <c r="Q145" s="498"/>
      <c r="R145" s="498"/>
      <c r="S145" s="498"/>
      <c r="T145" s="498"/>
      <c r="U145" s="498"/>
      <c r="V145" s="498"/>
      <c r="W145" s="498"/>
      <c r="X145" s="504"/>
      <c r="Y145" s="498"/>
      <c r="Z145" s="498"/>
      <c r="AA145" s="498"/>
      <c r="AB145" s="503"/>
      <c r="AC145" s="498"/>
    </row>
    <row r="146" spans="1:29">
      <c r="A146" s="498"/>
      <c r="B146" s="499"/>
      <c r="C146" s="500"/>
      <c r="D146" s="498"/>
      <c r="E146" s="499"/>
      <c r="F146" s="498"/>
      <c r="G146" s="498"/>
      <c r="H146" s="498"/>
      <c r="I146" s="498"/>
      <c r="J146" s="498"/>
      <c r="K146" s="498"/>
      <c r="L146" s="498"/>
      <c r="M146" s="498"/>
      <c r="N146" s="498"/>
      <c r="O146" s="498"/>
      <c r="P146" s="498"/>
      <c r="Q146" s="498"/>
      <c r="R146" s="498"/>
      <c r="S146" s="498"/>
      <c r="T146" s="498"/>
      <c r="U146" s="498"/>
      <c r="V146" s="498"/>
      <c r="W146" s="498"/>
      <c r="X146" s="504"/>
      <c r="Y146" s="498"/>
      <c r="Z146" s="498"/>
      <c r="AA146" s="498"/>
      <c r="AB146" s="503"/>
      <c r="AC146" s="498"/>
    </row>
    <row r="147" spans="1:29">
      <c r="A147" s="498"/>
      <c r="B147" s="499"/>
      <c r="C147" s="500"/>
      <c r="D147" s="498"/>
      <c r="E147" s="499"/>
      <c r="F147" s="498"/>
      <c r="G147" s="498"/>
      <c r="H147" s="498"/>
      <c r="I147" s="498"/>
      <c r="J147" s="498"/>
      <c r="K147" s="498"/>
      <c r="L147" s="498"/>
      <c r="M147" s="498"/>
      <c r="N147" s="498"/>
      <c r="O147" s="498"/>
      <c r="P147" s="498"/>
      <c r="Q147" s="498"/>
      <c r="R147" s="498"/>
      <c r="S147" s="498"/>
      <c r="T147" s="498"/>
      <c r="U147" s="498"/>
      <c r="V147" s="498"/>
      <c r="W147" s="498"/>
      <c r="X147" s="504"/>
      <c r="Y147" s="498"/>
      <c r="Z147" s="498"/>
      <c r="AA147" s="498"/>
      <c r="AB147" s="503"/>
      <c r="AC147" s="498"/>
    </row>
    <row r="148" spans="1:29">
      <c r="A148" s="498"/>
      <c r="B148" s="499"/>
      <c r="C148" s="500"/>
      <c r="D148" s="498"/>
      <c r="E148" s="499"/>
      <c r="F148" s="498"/>
      <c r="G148" s="498"/>
      <c r="H148" s="498"/>
      <c r="I148" s="498"/>
      <c r="J148" s="498"/>
      <c r="K148" s="498"/>
      <c r="L148" s="498"/>
      <c r="M148" s="498"/>
      <c r="N148" s="498"/>
      <c r="O148" s="498"/>
      <c r="P148" s="498"/>
      <c r="Q148" s="498"/>
      <c r="R148" s="498"/>
      <c r="S148" s="498"/>
      <c r="T148" s="498"/>
      <c r="U148" s="498"/>
      <c r="V148" s="498"/>
      <c r="W148" s="498"/>
      <c r="X148" s="504"/>
      <c r="Y148" s="498"/>
      <c r="Z148" s="498"/>
      <c r="AA148" s="498"/>
      <c r="AB148" s="503"/>
      <c r="AC148" s="498"/>
    </row>
    <row r="149" spans="1:29">
      <c r="A149" s="498"/>
      <c r="B149" s="499"/>
      <c r="C149" s="500"/>
      <c r="D149" s="498"/>
      <c r="E149" s="499"/>
      <c r="F149" s="498"/>
      <c r="G149" s="498"/>
      <c r="H149" s="498"/>
      <c r="I149" s="498"/>
      <c r="J149" s="498"/>
      <c r="K149" s="498"/>
      <c r="L149" s="498"/>
      <c r="M149" s="498"/>
      <c r="N149" s="498"/>
      <c r="O149" s="498"/>
      <c r="P149" s="498"/>
      <c r="Q149" s="498"/>
      <c r="R149" s="498"/>
      <c r="S149" s="498"/>
      <c r="T149" s="498"/>
      <c r="U149" s="498"/>
      <c r="V149" s="498"/>
      <c r="W149" s="498"/>
      <c r="X149" s="504"/>
      <c r="Y149" s="498"/>
      <c r="Z149" s="498"/>
      <c r="AA149" s="498"/>
      <c r="AB149" s="503"/>
      <c r="AC149" s="498"/>
    </row>
    <row r="150" spans="1:29">
      <c r="A150" s="498"/>
      <c r="B150" s="499"/>
      <c r="C150" s="500"/>
      <c r="D150" s="498"/>
      <c r="E150" s="499"/>
      <c r="F150" s="498"/>
      <c r="G150" s="498"/>
      <c r="H150" s="498"/>
      <c r="I150" s="498"/>
      <c r="J150" s="498"/>
      <c r="K150" s="498"/>
      <c r="L150" s="498"/>
      <c r="M150" s="498"/>
      <c r="N150" s="498"/>
      <c r="O150" s="498"/>
      <c r="P150" s="498"/>
      <c r="Q150" s="498"/>
      <c r="R150" s="498"/>
      <c r="S150" s="498"/>
      <c r="T150" s="498"/>
      <c r="U150" s="498"/>
      <c r="V150" s="498"/>
      <c r="W150" s="498"/>
      <c r="X150" s="504"/>
      <c r="Y150" s="498"/>
      <c r="Z150" s="498"/>
      <c r="AA150" s="498"/>
      <c r="AB150" s="503"/>
      <c r="AC150" s="498"/>
    </row>
    <row r="151" spans="1:29">
      <c r="A151" s="498"/>
      <c r="B151" s="499"/>
      <c r="C151" s="500"/>
      <c r="D151" s="498"/>
      <c r="E151" s="499"/>
      <c r="F151" s="498"/>
      <c r="G151" s="498"/>
      <c r="H151" s="498"/>
      <c r="I151" s="498"/>
      <c r="J151" s="498"/>
      <c r="K151" s="498"/>
      <c r="L151" s="498"/>
      <c r="M151" s="498"/>
      <c r="N151" s="498"/>
      <c r="O151" s="498"/>
      <c r="P151" s="498"/>
      <c r="Q151" s="498"/>
      <c r="R151" s="498"/>
      <c r="S151" s="498"/>
      <c r="T151" s="498"/>
      <c r="U151" s="498"/>
      <c r="V151" s="498"/>
      <c r="W151" s="498"/>
      <c r="X151" s="504"/>
      <c r="Y151" s="498"/>
      <c r="Z151" s="498"/>
      <c r="AA151" s="498"/>
      <c r="AB151" s="503"/>
      <c r="AC151" s="498"/>
    </row>
    <row r="152" spans="1:29">
      <c r="A152" s="498"/>
      <c r="B152" s="499"/>
      <c r="C152" s="500"/>
      <c r="D152" s="498"/>
      <c r="E152" s="499"/>
      <c r="F152" s="498"/>
      <c r="G152" s="498"/>
      <c r="H152" s="498"/>
      <c r="I152" s="498"/>
      <c r="J152" s="498"/>
      <c r="K152" s="498"/>
      <c r="L152" s="498"/>
      <c r="M152" s="498"/>
      <c r="N152" s="498"/>
      <c r="O152" s="498"/>
      <c r="P152" s="498"/>
      <c r="Q152" s="498"/>
      <c r="R152" s="498"/>
      <c r="S152" s="498"/>
      <c r="T152" s="498"/>
      <c r="U152" s="498"/>
      <c r="V152" s="498"/>
      <c r="W152" s="498"/>
      <c r="X152" s="504"/>
      <c r="Y152" s="498"/>
      <c r="Z152" s="498"/>
      <c r="AA152" s="498"/>
      <c r="AB152" s="503"/>
      <c r="AC152" s="498"/>
    </row>
    <row r="153" spans="1:29">
      <c r="A153" s="498"/>
      <c r="B153" s="499"/>
      <c r="C153" s="500"/>
      <c r="D153" s="498"/>
      <c r="E153" s="499"/>
      <c r="F153" s="498"/>
      <c r="G153" s="498"/>
      <c r="H153" s="498"/>
      <c r="I153" s="498"/>
      <c r="J153" s="498"/>
      <c r="K153" s="498"/>
      <c r="L153" s="498"/>
      <c r="M153" s="498"/>
      <c r="N153" s="498"/>
      <c r="O153" s="498"/>
      <c r="P153" s="498"/>
      <c r="Q153" s="498"/>
      <c r="R153" s="498"/>
      <c r="S153" s="498"/>
      <c r="T153" s="498"/>
      <c r="U153" s="498"/>
      <c r="V153" s="498"/>
      <c r="W153" s="498"/>
      <c r="X153" s="504"/>
      <c r="Y153" s="498"/>
      <c r="Z153" s="498"/>
      <c r="AA153" s="498"/>
      <c r="AB153" s="503"/>
      <c r="AC153" s="498"/>
    </row>
    <row r="154" spans="1:29">
      <c r="A154" s="498"/>
      <c r="B154" s="499"/>
      <c r="C154" s="500"/>
      <c r="D154" s="498"/>
      <c r="E154" s="499"/>
      <c r="F154" s="498"/>
      <c r="G154" s="498"/>
      <c r="H154" s="498"/>
      <c r="I154" s="498"/>
      <c r="J154" s="498"/>
      <c r="K154" s="498"/>
      <c r="L154" s="498"/>
      <c r="M154" s="498"/>
      <c r="N154" s="498"/>
      <c r="O154" s="498"/>
      <c r="P154" s="498"/>
      <c r="Q154" s="498"/>
      <c r="R154" s="498"/>
      <c r="S154" s="498"/>
      <c r="T154" s="498"/>
      <c r="U154" s="498"/>
      <c r="V154" s="498"/>
      <c r="W154" s="498"/>
      <c r="X154" s="504"/>
      <c r="Y154" s="498"/>
      <c r="Z154" s="498"/>
      <c r="AA154" s="498"/>
      <c r="AB154" s="503"/>
      <c r="AC154" s="498"/>
    </row>
    <row r="155" spans="1:29">
      <c r="A155" s="498"/>
      <c r="B155" s="499"/>
      <c r="C155" s="500"/>
      <c r="D155" s="498"/>
      <c r="E155" s="499"/>
      <c r="F155" s="498"/>
      <c r="G155" s="498"/>
      <c r="H155" s="498"/>
      <c r="I155" s="498"/>
      <c r="J155" s="498"/>
      <c r="K155" s="498"/>
      <c r="L155" s="498"/>
      <c r="M155" s="498"/>
      <c r="N155" s="498"/>
      <c r="O155" s="498"/>
      <c r="P155" s="498"/>
      <c r="Q155" s="498"/>
      <c r="R155" s="498"/>
      <c r="S155" s="498"/>
      <c r="T155" s="498"/>
      <c r="U155" s="498"/>
      <c r="V155" s="498"/>
      <c r="W155" s="498"/>
      <c r="X155" s="504"/>
      <c r="Y155" s="498"/>
      <c r="Z155" s="498"/>
      <c r="AA155" s="498"/>
      <c r="AB155" s="503"/>
      <c r="AC155" s="498"/>
    </row>
  </sheetData>
  <autoFilter ref="A3:AC73" xr:uid="{B2B33905-2568-4FDE-8F1C-C7084A38A9F3}">
    <sortState xmlns:xlrd2="http://schemas.microsoft.com/office/spreadsheetml/2017/richdata2" ref="A4:AC72">
      <sortCondition ref="C3:C71"/>
    </sortState>
  </autoFilter>
  <mergeCells count="1">
    <mergeCell ref="AA73:AB73"/>
  </mergeCells>
  <hyperlinks>
    <hyperlink ref="H2" r:id="rId1" xr:uid="{5A0E93D7-09D9-4B8E-A900-754A9C49068F}"/>
    <hyperlink ref="I2" r:id="rId2" xr:uid="{D4513F69-8506-4A8B-A63F-91FE26A1FD50}"/>
    <hyperlink ref="J2" r:id="rId3" xr:uid="{597EA95D-74A5-4E69-927E-314CDF21ECF9}"/>
    <hyperlink ref="K2" r:id="rId4" xr:uid="{9A694725-3BC6-48B1-B15A-5F8735C547DA}"/>
    <hyperlink ref="L2" r:id="rId5" xr:uid="{E0BD4D04-5BAC-4AB8-AF27-17900F377FDE}"/>
    <hyperlink ref="M2" r:id="rId6" xr:uid="{9E9F20E1-54BD-49E3-A584-4BF87149C278}"/>
    <hyperlink ref="S2" r:id="rId7" xr:uid="{4409532D-B08E-48B0-8427-A1233E6B17A3}"/>
  </hyperlinks>
  <pageMargins left="0.7" right="0.7" top="0.75" bottom="0.75" header="0.3" footer="0.3"/>
  <pageSetup paperSize="9" orientation="portrait" r:id="rId8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D36C3-B661-4138-A60D-0CBE8AAEAA21}">
  <sheetPr>
    <pageSetUpPr fitToPage="1"/>
  </sheetPr>
  <dimension ref="A1:T22"/>
  <sheetViews>
    <sheetView topLeftCell="A7" workbookViewId="0"/>
  </sheetViews>
  <sheetFormatPr baseColWidth="10" defaultRowHeight="16.5"/>
  <cols>
    <col min="1" max="1" width="8.140625" customWidth="1"/>
    <col min="2" max="2" width="57" customWidth="1"/>
    <col min="3" max="20" width="4.42578125" customWidth="1"/>
  </cols>
  <sheetData>
    <row r="1" spans="1:20" ht="17.25" thickBot="1"/>
    <row r="2" spans="1:20" s="2" customFormat="1" ht="16.5" customHeight="1">
      <c r="A2" s="3"/>
      <c r="B2" s="730" t="s">
        <v>117</v>
      </c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402"/>
      <c r="Q2" s="402"/>
      <c r="R2" s="402"/>
      <c r="S2" s="402"/>
      <c r="T2" s="403"/>
    </row>
    <row r="3" spans="1:20" s="2" customFormat="1" ht="12.75">
      <c r="A3" s="6"/>
      <c r="B3" s="729" t="s">
        <v>118</v>
      </c>
      <c r="C3" s="729"/>
      <c r="D3" s="729"/>
      <c r="E3" s="729"/>
      <c r="F3" s="729"/>
      <c r="G3" s="729"/>
      <c r="H3" s="729"/>
      <c r="I3" s="729"/>
      <c r="J3" s="729"/>
      <c r="K3" s="729"/>
      <c r="L3" s="729"/>
      <c r="M3" s="729"/>
      <c r="N3" s="729"/>
      <c r="O3" s="729"/>
      <c r="T3" s="404"/>
    </row>
    <row r="4" spans="1:20" s="2" customFormat="1" ht="9.75" customHeight="1">
      <c r="A4" s="8"/>
      <c r="B4" s="132"/>
      <c r="C4" s="132"/>
      <c r="T4" s="404"/>
    </row>
    <row r="5" spans="1:20" s="2" customFormat="1" ht="12.75" customHeight="1">
      <c r="A5" s="9"/>
      <c r="B5" s="728" t="s">
        <v>362</v>
      </c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8"/>
      <c r="O5" s="728"/>
      <c r="T5" s="404"/>
    </row>
    <row r="6" spans="1:20" s="2" customFormat="1" ht="12.75">
      <c r="A6" s="6" t="s">
        <v>61</v>
      </c>
      <c r="B6" s="132"/>
      <c r="C6" s="132"/>
      <c r="T6" s="404"/>
    </row>
    <row r="7" spans="1:20" s="2" customFormat="1" ht="45.75" customHeight="1" thickBot="1">
      <c r="A7" s="130"/>
      <c r="B7" s="727" t="s">
        <v>364</v>
      </c>
      <c r="C7" s="727"/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T7" s="404"/>
    </row>
    <row r="8" spans="1:20" s="405" customFormat="1" ht="25.5">
      <c r="A8" s="414"/>
      <c r="B8" s="415" t="s">
        <v>62</v>
      </c>
      <c r="C8" s="416" t="s">
        <v>344</v>
      </c>
      <c r="D8" s="416" t="s">
        <v>345</v>
      </c>
      <c r="E8" s="416" t="s">
        <v>346</v>
      </c>
      <c r="F8" s="416" t="s">
        <v>347</v>
      </c>
      <c r="G8" s="416" t="s">
        <v>348</v>
      </c>
      <c r="H8" s="416" t="s">
        <v>349</v>
      </c>
      <c r="I8" s="416" t="s">
        <v>350</v>
      </c>
      <c r="J8" s="416" t="s">
        <v>351</v>
      </c>
      <c r="K8" s="416" t="s">
        <v>352</v>
      </c>
      <c r="L8" s="416" t="s">
        <v>353</v>
      </c>
      <c r="M8" s="416" t="s">
        <v>354</v>
      </c>
      <c r="N8" s="416" t="s">
        <v>355</v>
      </c>
      <c r="O8" s="416" t="s">
        <v>356</v>
      </c>
      <c r="P8" s="416" t="s">
        <v>357</v>
      </c>
      <c r="Q8" s="416" t="s">
        <v>358</v>
      </c>
      <c r="R8" s="416" t="s">
        <v>359</v>
      </c>
      <c r="S8" s="416" t="s">
        <v>360</v>
      </c>
      <c r="T8" s="417" t="s">
        <v>361</v>
      </c>
    </row>
    <row r="9" spans="1:20">
      <c r="A9" s="44"/>
      <c r="B9" s="407" t="s">
        <v>230</v>
      </c>
      <c r="C9" s="411"/>
      <c r="D9" s="406"/>
      <c r="E9" s="406"/>
      <c r="F9" s="406"/>
      <c r="G9" s="406"/>
      <c r="H9" s="406"/>
      <c r="I9" s="406"/>
      <c r="J9" s="406"/>
      <c r="K9" s="406"/>
      <c r="L9" s="406"/>
      <c r="M9" s="406"/>
      <c r="N9" s="406"/>
      <c r="O9" s="406"/>
      <c r="P9" s="406"/>
      <c r="Q9" s="406"/>
      <c r="R9" s="406"/>
      <c r="S9" s="406"/>
      <c r="T9" s="408"/>
    </row>
    <row r="10" spans="1:20">
      <c r="A10" s="44"/>
      <c r="B10" s="407" t="s">
        <v>303</v>
      </c>
      <c r="C10" s="411"/>
      <c r="D10" s="406"/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6"/>
      <c r="P10" s="406"/>
      <c r="Q10" s="406"/>
      <c r="R10" s="406"/>
      <c r="S10" s="406"/>
      <c r="T10" s="408"/>
    </row>
    <row r="11" spans="1:20">
      <c r="A11" s="44"/>
      <c r="B11" s="407" t="s">
        <v>211</v>
      </c>
      <c r="C11" s="411"/>
      <c r="D11" s="406"/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6"/>
      <c r="P11" s="406"/>
      <c r="Q11" s="406"/>
      <c r="R11" s="406"/>
      <c r="S11" s="406"/>
      <c r="T11" s="408"/>
    </row>
    <row r="12" spans="1:20">
      <c r="A12" s="44"/>
      <c r="B12" s="407" t="s">
        <v>231</v>
      </c>
      <c r="C12" s="411"/>
      <c r="D12" s="406"/>
      <c r="E12" s="406"/>
      <c r="F12" s="406"/>
      <c r="G12" s="406"/>
      <c r="H12" s="406"/>
      <c r="I12" s="406"/>
      <c r="J12" s="406"/>
      <c r="K12" s="406"/>
      <c r="L12" s="406"/>
      <c r="M12" s="406"/>
      <c r="N12" s="406"/>
      <c r="O12" s="406"/>
      <c r="P12" s="406"/>
      <c r="Q12" s="406"/>
      <c r="R12" s="406"/>
      <c r="S12" s="406"/>
      <c r="T12" s="408"/>
    </row>
    <row r="13" spans="1:20">
      <c r="A13" s="44"/>
      <c r="B13" s="407" t="s">
        <v>232</v>
      </c>
      <c r="C13" s="411"/>
      <c r="D13" s="406"/>
      <c r="E13" s="406"/>
      <c r="F13" s="406"/>
      <c r="G13" s="406"/>
      <c r="H13" s="406"/>
      <c r="I13" s="406"/>
      <c r="J13" s="406"/>
      <c r="K13" s="406"/>
      <c r="L13" s="406"/>
      <c r="M13" s="406"/>
      <c r="N13" s="406"/>
      <c r="O13" s="406"/>
      <c r="P13" s="406"/>
      <c r="Q13" s="406"/>
      <c r="R13" s="406"/>
      <c r="S13" s="406"/>
      <c r="T13" s="408"/>
    </row>
    <row r="14" spans="1:20">
      <c r="A14" s="44"/>
      <c r="B14" s="407" t="s">
        <v>233</v>
      </c>
      <c r="C14" s="411"/>
      <c r="D14" s="406"/>
      <c r="E14" s="406"/>
      <c r="F14" s="406"/>
      <c r="G14" s="406"/>
      <c r="H14" s="406"/>
      <c r="I14" s="406"/>
      <c r="J14" s="406"/>
      <c r="K14" s="406"/>
      <c r="L14" s="406"/>
      <c r="M14" s="406"/>
      <c r="N14" s="406"/>
      <c r="O14" s="406"/>
      <c r="P14" s="406"/>
      <c r="Q14" s="406"/>
      <c r="R14" s="406"/>
      <c r="S14" s="406"/>
      <c r="T14" s="408"/>
    </row>
    <row r="15" spans="1:20">
      <c r="A15" s="44"/>
      <c r="B15" s="407" t="s">
        <v>147</v>
      </c>
      <c r="C15" s="411"/>
      <c r="D15" s="406"/>
      <c r="E15" s="406"/>
      <c r="F15" s="406"/>
      <c r="G15" s="406"/>
      <c r="H15" s="406"/>
      <c r="I15" s="406"/>
      <c r="J15" s="406"/>
      <c r="K15" s="406"/>
      <c r="L15" s="406"/>
      <c r="M15" s="406"/>
      <c r="N15" s="406"/>
      <c r="O15" s="406"/>
      <c r="P15" s="406"/>
      <c r="Q15" s="406"/>
      <c r="R15" s="406"/>
      <c r="S15" s="406"/>
      <c r="T15" s="408"/>
    </row>
    <row r="16" spans="1:20">
      <c r="A16" s="44"/>
      <c r="B16" s="407" t="s">
        <v>212</v>
      </c>
      <c r="C16" s="411"/>
      <c r="D16" s="406"/>
      <c r="E16" s="406"/>
      <c r="F16" s="406"/>
      <c r="G16" s="406"/>
      <c r="H16" s="406"/>
      <c r="I16" s="406"/>
      <c r="J16" s="406"/>
      <c r="K16" s="406"/>
      <c r="L16" s="406"/>
      <c r="M16" s="406"/>
      <c r="N16" s="406"/>
      <c r="O16" s="406"/>
      <c r="P16" s="406"/>
      <c r="Q16" s="406"/>
      <c r="R16" s="406"/>
      <c r="S16" s="406"/>
      <c r="T16" s="408"/>
    </row>
    <row r="17" spans="1:20">
      <c r="A17" s="44"/>
      <c r="B17" s="407" t="s">
        <v>208</v>
      </c>
      <c r="C17" s="411"/>
      <c r="D17" s="406"/>
      <c r="E17" s="406"/>
      <c r="F17" s="406"/>
      <c r="G17" s="406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6"/>
      <c r="T17" s="408"/>
    </row>
    <row r="18" spans="1:20">
      <c r="A18" s="44"/>
      <c r="B18" s="407" t="s">
        <v>18</v>
      </c>
      <c r="C18" s="411"/>
      <c r="D18" s="406"/>
      <c r="E18" s="406"/>
      <c r="F18" s="406"/>
      <c r="G18" s="406"/>
      <c r="H18" s="406"/>
      <c r="I18" s="406"/>
      <c r="J18" s="406"/>
      <c r="K18" s="406"/>
      <c r="L18" s="406"/>
      <c r="M18" s="406"/>
      <c r="N18" s="406"/>
      <c r="O18" s="406"/>
      <c r="P18" s="406"/>
      <c r="Q18" s="406"/>
      <c r="R18" s="406"/>
      <c r="S18" s="406"/>
      <c r="T18" s="408"/>
    </row>
    <row r="19" spans="1:20">
      <c r="A19" s="44"/>
      <c r="B19" s="407" t="s">
        <v>235</v>
      </c>
      <c r="C19" s="411"/>
      <c r="D19" s="406"/>
      <c r="E19" s="406"/>
      <c r="F19" s="406"/>
      <c r="G19" s="406"/>
      <c r="H19" s="406"/>
      <c r="I19" s="406"/>
      <c r="J19" s="406"/>
      <c r="K19" s="406"/>
      <c r="L19" s="406"/>
      <c r="M19" s="406"/>
      <c r="N19" s="406"/>
      <c r="O19" s="406"/>
      <c r="P19" s="406"/>
      <c r="Q19" s="406"/>
      <c r="R19" s="406"/>
      <c r="S19" s="406"/>
      <c r="T19" s="408"/>
    </row>
    <row r="20" spans="1:20">
      <c r="A20" s="44"/>
      <c r="B20" s="407" t="s">
        <v>234</v>
      </c>
      <c r="C20" s="411"/>
      <c r="D20" s="406"/>
      <c r="E20" s="406"/>
      <c r="F20" s="406"/>
      <c r="G20" s="406"/>
      <c r="H20" s="406"/>
      <c r="I20" s="406"/>
      <c r="J20" s="406"/>
      <c r="K20" s="406"/>
      <c r="L20" s="406"/>
      <c r="M20" s="406"/>
      <c r="N20" s="406"/>
      <c r="O20" s="406"/>
      <c r="P20" s="406"/>
      <c r="Q20" s="406"/>
      <c r="R20" s="406"/>
      <c r="S20" s="406"/>
      <c r="T20" s="408"/>
    </row>
    <row r="21" spans="1:20">
      <c r="A21" s="44"/>
      <c r="B21" s="407" t="s">
        <v>22</v>
      </c>
      <c r="C21" s="411"/>
      <c r="D21" s="406"/>
      <c r="E21" s="406"/>
      <c r="F21" s="406"/>
      <c r="G21" s="406"/>
      <c r="H21" s="406"/>
      <c r="I21" s="406"/>
      <c r="J21" s="406"/>
      <c r="K21" s="406"/>
      <c r="L21" s="406"/>
      <c r="M21" s="406"/>
      <c r="N21" s="406"/>
      <c r="O21" s="406"/>
      <c r="P21" s="406"/>
      <c r="Q21" s="406"/>
      <c r="R21" s="406"/>
      <c r="S21" s="406"/>
      <c r="T21" s="408"/>
    </row>
    <row r="22" spans="1:20" ht="17.25" thickBot="1">
      <c r="A22" s="45"/>
      <c r="B22" s="413" t="s">
        <v>341</v>
      </c>
      <c r="C22" s="412"/>
      <c r="D22" s="409"/>
      <c r="E22" s="409"/>
      <c r="F22" s="409"/>
      <c r="G22" s="409"/>
      <c r="H22" s="409"/>
      <c r="I22" s="409"/>
      <c r="J22" s="409"/>
      <c r="K22" s="409"/>
      <c r="L22" s="409"/>
      <c r="M22" s="409"/>
      <c r="N22" s="409"/>
      <c r="O22" s="409"/>
      <c r="P22" s="409"/>
      <c r="Q22" s="409"/>
      <c r="R22" s="409"/>
      <c r="S22" s="409"/>
      <c r="T22" s="410"/>
    </row>
  </sheetData>
  <mergeCells count="4">
    <mergeCell ref="B7:O7"/>
    <mergeCell ref="B5:O5"/>
    <mergeCell ref="B3:O3"/>
    <mergeCell ref="B2:O2"/>
  </mergeCells>
  <phoneticPr fontId="30" type="noConversion"/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91D4A-1480-44FE-89D3-37C29D19F315}">
  <sheetPr>
    <tabColor rgb="FF92D050"/>
    <pageSetUpPr fitToPage="1"/>
  </sheetPr>
  <dimension ref="A1:G25"/>
  <sheetViews>
    <sheetView workbookViewId="0"/>
  </sheetViews>
  <sheetFormatPr baseColWidth="10" defaultColWidth="11.42578125" defaultRowHeight="15"/>
  <cols>
    <col min="1" max="1" width="11.42578125" style="340"/>
    <col min="2" max="2" width="49.85546875" style="340" customWidth="1"/>
    <col min="3" max="3" width="11.42578125" style="340"/>
    <col min="4" max="4" width="17.42578125" style="340" customWidth="1"/>
    <col min="5" max="5" width="11.42578125" style="340"/>
    <col min="6" max="6" width="20.7109375" style="340" customWidth="1"/>
    <col min="7" max="7" width="15.85546875" style="340" customWidth="1"/>
    <col min="8" max="16384" width="11.42578125" style="340"/>
  </cols>
  <sheetData>
    <row r="1" spans="1:7" s="2" customFormat="1" ht="16.5" customHeight="1">
      <c r="A1" s="336"/>
      <c r="B1" s="730" t="s">
        <v>117</v>
      </c>
      <c r="C1" s="730"/>
      <c r="D1" s="730"/>
      <c r="E1" s="730"/>
      <c r="F1" s="731"/>
    </row>
    <row r="2" spans="1:7" s="2" customFormat="1" ht="12.75">
      <c r="A2" s="24"/>
      <c r="B2" s="729" t="s">
        <v>118</v>
      </c>
      <c r="C2" s="729"/>
      <c r="D2" s="729"/>
      <c r="E2" s="729"/>
      <c r="F2" s="732"/>
    </row>
    <row r="3" spans="1:7" s="2" customFormat="1" ht="9.75" customHeight="1">
      <c r="A3" s="337"/>
      <c r="B3" s="132"/>
      <c r="F3" s="732"/>
    </row>
    <row r="4" spans="1:7" s="2" customFormat="1" ht="12.75" customHeight="1">
      <c r="A4" s="130"/>
      <c r="B4" s="728" t="s">
        <v>337</v>
      </c>
      <c r="C4" s="728"/>
      <c r="D4" s="728"/>
      <c r="E4" s="728"/>
      <c r="F4" s="732"/>
    </row>
    <row r="5" spans="1:7" s="2" customFormat="1" ht="12.75">
      <c r="A5" s="130"/>
      <c r="B5" s="132"/>
      <c r="F5" s="732"/>
    </row>
    <row r="6" spans="1:7" s="2" customFormat="1" ht="53.25" customHeight="1">
      <c r="A6" s="338" t="s">
        <v>61</v>
      </c>
      <c r="B6" s="734" t="s">
        <v>340</v>
      </c>
      <c r="C6" s="734"/>
      <c r="D6" s="734"/>
      <c r="E6" s="734"/>
      <c r="F6" s="732"/>
    </row>
    <row r="7" spans="1:7" ht="15.75" thickBot="1">
      <c r="A7" s="339"/>
      <c r="F7" s="733"/>
    </row>
    <row r="8" spans="1:7" ht="72" customHeight="1">
      <c r="A8" s="341" t="s">
        <v>58</v>
      </c>
      <c r="B8" s="342" t="s">
        <v>59</v>
      </c>
      <c r="C8" s="342" t="s">
        <v>50</v>
      </c>
      <c r="D8" s="343" t="s">
        <v>60</v>
      </c>
      <c r="E8" s="342" t="s">
        <v>109</v>
      </c>
      <c r="F8" s="344" t="s">
        <v>338</v>
      </c>
    </row>
    <row r="9" spans="1:7">
      <c r="A9" s="345"/>
      <c r="B9" s="346"/>
      <c r="C9" s="346"/>
      <c r="D9" s="347"/>
      <c r="E9" s="348"/>
      <c r="F9" s="349"/>
    </row>
    <row r="10" spans="1:7">
      <c r="A10" s="350">
        <v>1</v>
      </c>
      <c r="B10" s="351" t="s">
        <v>237</v>
      </c>
      <c r="C10" s="351" t="s">
        <v>236</v>
      </c>
      <c r="D10" s="285">
        <v>10084</v>
      </c>
      <c r="E10" s="352">
        <f>3*15</f>
        <v>45</v>
      </c>
      <c r="F10" s="353">
        <f t="shared" ref="F10:F19" si="0">ROUND(E10*D10,0)</f>
        <v>453780</v>
      </c>
    </row>
    <row r="11" spans="1:7" ht="26.25">
      <c r="A11" s="350">
        <v>2</v>
      </c>
      <c r="B11" s="351" t="s">
        <v>280</v>
      </c>
      <c r="C11" s="351" t="s">
        <v>236</v>
      </c>
      <c r="D11" s="285">
        <v>58823.53</v>
      </c>
      <c r="E11" s="352">
        <f>E10</f>
        <v>45</v>
      </c>
      <c r="F11" s="353">
        <f t="shared" si="0"/>
        <v>2647059</v>
      </c>
    </row>
    <row r="12" spans="1:7" ht="26.25">
      <c r="A12" s="350">
        <v>3</v>
      </c>
      <c r="B12" s="351" t="s">
        <v>238</v>
      </c>
      <c r="C12" s="351" t="s">
        <v>236</v>
      </c>
      <c r="D12" s="285">
        <v>210084.03</v>
      </c>
      <c r="E12" s="352">
        <v>5</v>
      </c>
      <c r="F12" s="353">
        <f t="shared" si="0"/>
        <v>1050420</v>
      </c>
    </row>
    <row r="13" spans="1:7">
      <c r="A13" s="350">
        <v>4</v>
      </c>
      <c r="B13" s="351" t="s">
        <v>281</v>
      </c>
      <c r="C13" s="351" t="s">
        <v>236</v>
      </c>
      <c r="D13" s="285">
        <v>378151.26</v>
      </c>
      <c r="E13" s="352">
        <v>2</v>
      </c>
      <c r="F13" s="353">
        <f t="shared" si="0"/>
        <v>756303</v>
      </c>
    </row>
    <row r="14" spans="1:7" ht="35.25" customHeight="1">
      <c r="A14" s="350">
        <v>5</v>
      </c>
      <c r="B14" s="351" t="s">
        <v>282</v>
      </c>
      <c r="C14" s="351" t="s">
        <v>236</v>
      </c>
      <c r="D14" s="285">
        <v>378151.26</v>
      </c>
      <c r="E14" s="352">
        <v>2</v>
      </c>
      <c r="F14" s="353">
        <f t="shared" si="0"/>
        <v>756303</v>
      </c>
    </row>
    <row r="15" spans="1:7">
      <c r="A15" s="350">
        <v>6</v>
      </c>
      <c r="B15" s="351" t="s">
        <v>239</v>
      </c>
      <c r="C15" s="351" t="s">
        <v>236</v>
      </c>
      <c r="D15" s="285">
        <v>168067.23</v>
      </c>
      <c r="E15" s="352">
        <f>E12</f>
        <v>5</v>
      </c>
      <c r="F15" s="353">
        <f t="shared" si="0"/>
        <v>840336</v>
      </c>
    </row>
    <row r="16" spans="1:7">
      <c r="A16" s="350">
        <v>7</v>
      </c>
      <c r="B16" s="351" t="s">
        <v>240</v>
      </c>
      <c r="C16" s="351" t="s">
        <v>236</v>
      </c>
      <c r="D16" s="354">
        <v>420168.07</v>
      </c>
      <c r="E16" s="352">
        <v>5</v>
      </c>
      <c r="F16" s="353">
        <f t="shared" si="0"/>
        <v>2100840</v>
      </c>
      <c r="G16" s="355"/>
    </row>
    <row r="17" spans="1:7">
      <c r="A17" s="350">
        <v>8</v>
      </c>
      <c r="B17" s="356" t="s">
        <v>283</v>
      </c>
      <c r="C17" s="351" t="s">
        <v>236</v>
      </c>
      <c r="D17" s="354">
        <v>58823.53</v>
      </c>
      <c r="E17" s="352">
        <v>100</v>
      </c>
      <c r="F17" s="353">
        <f t="shared" si="0"/>
        <v>5882353</v>
      </c>
    </row>
    <row r="18" spans="1:7">
      <c r="A18" s="350">
        <v>9</v>
      </c>
      <c r="B18" s="351" t="s">
        <v>241</v>
      </c>
      <c r="C18" s="351" t="s">
        <v>236</v>
      </c>
      <c r="D18" s="354">
        <v>16806.72</v>
      </c>
      <c r="E18" s="352">
        <v>45</v>
      </c>
      <c r="F18" s="353">
        <f t="shared" si="0"/>
        <v>756302</v>
      </c>
    </row>
    <row r="19" spans="1:7" ht="39">
      <c r="A19" s="350">
        <v>10</v>
      </c>
      <c r="B19" s="351" t="s">
        <v>304</v>
      </c>
      <c r="C19" s="351" t="s">
        <v>236</v>
      </c>
      <c r="D19" s="357">
        <v>168400</v>
      </c>
      <c r="E19" s="352">
        <v>300</v>
      </c>
      <c r="F19" s="353">
        <f t="shared" si="0"/>
        <v>50520000</v>
      </c>
      <c r="G19" s="355"/>
    </row>
    <row r="20" spans="1:7">
      <c r="A20" s="339"/>
      <c r="F20" s="358"/>
    </row>
    <row r="21" spans="1:7">
      <c r="A21" s="339"/>
      <c r="E21" s="348" t="s">
        <v>339</v>
      </c>
      <c r="F21" s="359">
        <f>SUM(F10:F20)</f>
        <v>65763696</v>
      </c>
      <c r="G21" s="377">
        <f>ROUND(F21/8,0)</f>
        <v>8220462</v>
      </c>
    </row>
    <row r="22" spans="1:7">
      <c r="A22" s="360"/>
      <c r="B22" s="361"/>
      <c r="F22" s="358"/>
    </row>
    <row r="23" spans="1:7">
      <c r="A23" s="362" t="s">
        <v>305</v>
      </c>
      <c r="B23" s="363"/>
      <c r="F23" s="364"/>
    </row>
    <row r="24" spans="1:7" ht="16.5">
      <c r="A24" s="365" t="e">
        <f>'FORMULARIO 1 - DETALLADO'!#REF!</f>
        <v>#REF!</v>
      </c>
      <c r="B24" s="363"/>
      <c r="F24" s="366"/>
    </row>
    <row r="25" spans="1:7" ht="15.75" thickBot="1">
      <c r="A25" s="367" t="s">
        <v>146</v>
      </c>
      <c r="B25" s="368"/>
      <c r="C25" s="369"/>
      <c r="D25" s="369"/>
      <c r="E25" s="369"/>
      <c r="F25" s="370"/>
    </row>
  </sheetData>
  <mergeCells count="5">
    <mergeCell ref="B1:E1"/>
    <mergeCell ref="F1:F7"/>
    <mergeCell ref="B2:E2"/>
    <mergeCell ref="B4:E4"/>
    <mergeCell ref="B6:E6"/>
  </mergeCells>
  <pageMargins left="0.7" right="0.7" top="0.75" bottom="0.75" header="0.3" footer="0.3"/>
  <pageSetup paperSize="14" scale="80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/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9d85dbaf-23eb-4e57-a637-93dcacc8b1a1"/>
    <ds:schemaRef ds:uri="a6cb9e4b-f1d1-4245-83ec-6cad768d538a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13A1E5B-6646-4103-9A04-650B3BFC0B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PLAN DE CARGAS</vt:lpstr>
      <vt:lpstr>PPTO_FASEII</vt:lpstr>
      <vt:lpstr>PRESUPUESTO</vt:lpstr>
      <vt:lpstr>FORMULARIO 1 - DETALLADO</vt:lpstr>
      <vt:lpstr> F. M-INTERFASEII (2)</vt:lpstr>
      <vt:lpstr> F. M-INTERFASEII</vt:lpstr>
      <vt:lpstr>FAC. PRES_INTER_2026</vt:lpstr>
      <vt:lpstr>CRONOGRAMA DE PERSONAL</vt:lpstr>
      <vt:lpstr>ENSAYOS OBRA</vt:lpstr>
      <vt:lpstr>' F. M-INTERFASEII'!Área_de_impresión</vt:lpstr>
      <vt:lpstr>' F. M-INTERFASEII (2)'!Área_de_impresión</vt:lpstr>
      <vt:lpstr>'ENSAYOS OBRA'!Área_de_impresión</vt:lpstr>
      <vt:lpstr>'FORMULARIO 1 - DETALLADO'!Área_de_impresión</vt:lpstr>
      <vt:lpstr>PPTO_FASEII!Área_de_impresión</vt:lpstr>
      <vt:lpstr>'FORMULARIO 1 - DETALLADO'!Títulos_a_imprimir</vt:lpstr>
      <vt:lpstr>PPTO_FASEII!Títulos_a_imprimir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Alcira Páez Durán</dc:creator>
  <cp:lastModifiedBy>Usuario</cp:lastModifiedBy>
  <cp:lastPrinted>2026-05-27T22:26:07Z</cp:lastPrinted>
  <dcterms:created xsi:type="dcterms:W3CDTF">2020-02-18T09:47:00Z</dcterms:created>
  <dcterms:modified xsi:type="dcterms:W3CDTF">2026-06-05T15:27:54Z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ICV">
    <vt:lpwstr>2711C0733A1A4B38914CF03F0410F562_12</vt:lpwstr>
  </property>
  <property fmtid="{D5CDD505-2E9C-101B-9397-08002B2CF9AE}" pid="4" name="KSOProductBuildVer">
    <vt:lpwstr>1033-12.2.0.13431</vt:lpwstr>
  </property>
  <property fmtid="{D5CDD505-2E9C-101B-9397-08002B2CF9AE}" pid="5" name="MSIP_Label_defa4170-0d19-0005-0004-bc88714345d2_Enabled">
    <vt:lpwstr>true</vt:lpwstr>
  </property>
  <property fmtid="{D5CDD505-2E9C-101B-9397-08002B2CF9AE}" pid="6" name="MSIP_Label_defa4170-0d19-0005-0004-bc88714345d2_SetDate">
    <vt:lpwstr>2026-06-01T21:24:45Z</vt:lpwstr>
  </property>
  <property fmtid="{D5CDD505-2E9C-101B-9397-08002B2CF9AE}" pid="7" name="MSIP_Label_defa4170-0d19-0005-0004-bc88714345d2_Method">
    <vt:lpwstr>Standard</vt:lpwstr>
  </property>
  <property fmtid="{D5CDD505-2E9C-101B-9397-08002B2CF9AE}" pid="8" name="MSIP_Label_defa4170-0d19-0005-0004-bc88714345d2_Name">
    <vt:lpwstr>defa4170-0d19-0005-0004-bc88714345d2</vt:lpwstr>
  </property>
  <property fmtid="{D5CDD505-2E9C-101B-9397-08002B2CF9AE}" pid="9" name="MSIP_Label_defa4170-0d19-0005-0004-bc88714345d2_SiteId">
    <vt:lpwstr>b87b4b02-1c94-4f8b-93f6-f026ad604eab</vt:lpwstr>
  </property>
  <property fmtid="{D5CDD505-2E9C-101B-9397-08002B2CF9AE}" pid="10" name="MSIP_Label_defa4170-0d19-0005-0004-bc88714345d2_ActionId">
    <vt:lpwstr>ea212db0-c193-4f76-ab1f-c1152df75c03</vt:lpwstr>
  </property>
  <property fmtid="{D5CDD505-2E9C-101B-9397-08002B2CF9AE}" pid="11" name="MSIP_Label_defa4170-0d19-0005-0004-bc88714345d2_ContentBits">
    <vt:lpwstr>0</vt:lpwstr>
  </property>
  <property fmtid="{D5CDD505-2E9C-101B-9397-08002B2CF9AE}" pid="12" name="MSIP_Label_defa4170-0d19-0005-0004-bc88714345d2_Tag">
    <vt:lpwstr>10, 3, 0, 1</vt:lpwstr>
  </property>
</Properties>
</file>