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3"/>
  <workbookPr/>
  <mc:AlternateContent xmlns:mc="http://schemas.openxmlformats.org/markup-compatibility/2006">
    <mc:Choice Requires="x15">
      <x15ac:absPath xmlns:x15ac="http://schemas.microsoft.com/office/spreadsheetml/2010/11/ac" url="/Users/faidycarolina/Desktop/AÑO 2026/CENAC MEDELLIN/SAMC VEHICULOS /"/>
    </mc:Choice>
  </mc:AlternateContent>
  <xr:revisionPtr revIDLastSave="0" documentId="13_ncr:1_{F762E0F3-B138-5B4B-809F-155F7EAE4F81}" xr6:coauthVersionLast="47" xr6:coauthVersionMax="47" xr10:uidLastSave="{00000000-0000-0000-0000-000000000000}"/>
  <bookViews>
    <workbookView xWindow="0" yWindow="760" windowWidth="29400" windowHeight="17240" xr2:uid="{00000000-000D-0000-FFFF-FFFF00000000}"/>
  </bookViews>
  <sheets>
    <sheet name="PRESUPUESTO X VEHICULO RPTOS" sheetId="1" r:id="rId1"/>
  </sheets>
  <externalReferences>
    <externalReference r:id="rId2"/>
  </externalReferences>
  <definedNames>
    <definedName name="_xlnm._FilterDatabase" localSheetId="0" hidden="1">'PRESUPUESTO X VEHICULO RPTOS'!#REF!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473" i="1" l="1"/>
  <c r="L463" i="1" l="1"/>
  <c r="J493" i="1"/>
  <c r="K473" i="1"/>
  <c r="J473" i="1"/>
  <c r="K491" i="1" l="1"/>
  <c r="L477" i="1"/>
  <c r="L491" i="1" s="1"/>
  <c r="K459" i="1"/>
  <c r="L451" i="1"/>
  <c r="K445" i="1"/>
  <c r="L445" i="1" s="1"/>
  <c r="K444" i="1"/>
  <c r="L444" i="1" s="1"/>
  <c r="K443" i="1"/>
  <c r="L443" i="1" s="1"/>
  <c r="K442" i="1"/>
  <c r="L442" i="1" s="1"/>
  <c r="L431" i="1"/>
  <c r="L432" i="1"/>
  <c r="L433" i="1"/>
  <c r="L434" i="1"/>
  <c r="L435" i="1"/>
  <c r="L436" i="1"/>
  <c r="L437" i="1"/>
  <c r="L438" i="1"/>
  <c r="L430" i="1"/>
  <c r="L426" i="1"/>
  <c r="L419" i="1"/>
  <c r="L420" i="1"/>
  <c r="L421" i="1"/>
  <c r="L422" i="1"/>
  <c r="L423" i="1"/>
  <c r="L424" i="1"/>
  <c r="L425" i="1"/>
  <c r="L418" i="1"/>
  <c r="J415" i="1"/>
  <c r="L399" i="1"/>
  <c r="L401" i="1"/>
  <c r="L402" i="1"/>
  <c r="L403" i="1"/>
  <c r="L404" i="1"/>
  <c r="L405" i="1"/>
  <c r="L406" i="1"/>
  <c r="L407" i="1"/>
  <c r="L408" i="1"/>
  <c r="L409" i="1"/>
  <c r="L410" i="1"/>
  <c r="L411" i="1"/>
  <c r="L412" i="1"/>
  <c r="L413" i="1"/>
  <c r="L414" i="1"/>
  <c r="L380" i="1"/>
  <c r="L381" i="1"/>
  <c r="L382" i="1"/>
  <c r="L383" i="1"/>
  <c r="L384" i="1"/>
  <c r="L385" i="1"/>
  <c r="L386" i="1"/>
  <c r="L387" i="1"/>
  <c r="L388" i="1"/>
  <c r="L389" i="1"/>
  <c r="L390" i="1"/>
  <c r="L391" i="1"/>
  <c r="L392" i="1"/>
  <c r="L393" i="1"/>
  <c r="L394" i="1"/>
  <c r="L395" i="1"/>
  <c r="L349" i="1"/>
  <c r="L350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L363" i="1"/>
  <c r="L364" i="1"/>
  <c r="L365" i="1"/>
  <c r="L366" i="1"/>
  <c r="L367" i="1"/>
  <c r="L368" i="1"/>
  <c r="L369" i="1"/>
  <c r="L370" i="1"/>
  <c r="L371" i="1"/>
  <c r="L372" i="1"/>
  <c r="L373" i="1"/>
  <c r="L374" i="1"/>
  <c r="L348" i="1"/>
  <c r="L344" i="1"/>
  <c r="L343" i="1"/>
  <c r="L342" i="1"/>
  <c r="K341" i="1"/>
  <c r="L341" i="1" s="1"/>
  <c r="K340" i="1"/>
  <c r="L340" i="1" s="1"/>
  <c r="K339" i="1"/>
  <c r="L339" i="1" s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12" i="1"/>
  <c r="L311" i="1"/>
  <c r="K310" i="1"/>
  <c r="L310" i="1" s="1"/>
  <c r="K309" i="1"/>
  <c r="K313" i="1" s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283" i="1"/>
  <c r="K273" i="1"/>
  <c r="L273" i="1" s="1"/>
  <c r="K274" i="1"/>
  <c r="L274" i="1" s="1"/>
  <c r="K275" i="1"/>
  <c r="L275" i="1" s="1"/>
  <c r="K276" i="1"/>
  <c r="L276" i="1" s="1"/>
  <c r="K277" i="1"/>
  <c r="L277" i="1" s="1"/>
  <c r="K278" i="1"/>
  <c r="L278" i="1" s="1"/>
  <c r="K272" i="1"/>
  <c r="L272" i="1" s="1"/>
  <c r="L267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40" i="1"/>
  <c r="L225" i="1"/>
  <c r="L210" i="1"/>
  <c r="L211" i="1"/>
  <c r="L212" i="1"/>
  <c r="L213" i="1"/>
  <c r="L214" i="1"/>
  <c r="L209" i="1"/>
  <c r="L215" i="1"/>
  <c r="L216" i="1"/>
  <c r="L217" i="1"/>
  <c r="L218" i="1"/>
  <c r="L219" i="1"/>
  <c r="L220" i="1"/>
  <c r="L221" i="1"/>
  <c r="L222" i="1"/>
  <c r="L223" i="1"/>
  <c r="L224" i="1"/>
  <c r="L226" i="1"/>
  <c r="L227" i="1"/>
  <c r="L228" i="1"/>
  <c r="L229" i="1"/>
  <c r="L230" i="1"/>
  <c r="L231" i="1"/>
  <c r="L232" i="1"/>
  <c r="L233" i="1"/>
  <c r="L234" i="1"/>
  <c r="L235" i="1"/>
  <c r="L236" i="1"/>
  <c r="L208" i="1"/>
  <c r="L202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3" i="1"/>
  <c r="L169" i="1"/>
  <c r="J166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J131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K106" i="1"/>
  <c r="L105" i="1"/>
  <c r="L106" i="1" s="1"/>
  <c r="K101" i="1"/>
  <c r="L101" i="1" s="1"/>
  <c r="L102" i="1" s="1"/>
  <c r="L279" i="1" l="1"/>
  <c r="L493" i="1" s="1"/>
  <c r="K166" i="1"/>
  <c r="K396" i="1"/>
  <c r="L309" i="1"/>
  <c r="L313" i="1" s="1"/>
  <c r="K131" i="1"/>
  <c r="K415" i="1"/>
  <c r="K439" i="1"/>
  <c r="K336" i="1"/>
  <c r="K345" i="1"/>
  <c r="L306" i="1"/>
  <c r="L446" i="1"/>
  <c r="L345" i="1"/>
  <c r="L268" i="1"/>
  <c r="L427" i="1"/>
  <c r="L375" i="1"/>
  <c r="L415" i="1"/>
  <c r="L237" i="1"/>
  <c r="L439" i="1"/>
  <c r="K446" i="1"/>
  <c r="K306" i="1"/>
  <c r="K375" i="1"/>
  <c r="L400" i="1"/>
  <c r="K268" i="1"/>
  <c r="K279" i="1"/>
  <c r="K493" i="1" s="1"/>
  <c r="L316" i="1"/>
  <c r="L336" i="1" s="1"/>
  <c r="L379" i="1"/>
  <c r="L396" i="1" s="1"/>
  <c r="L135" i="1"/>
  <c r="L166" i="1" s="1"/>
  <c r="K237" i="1"/>
  <c r="K427" i="1"/>
  <c r="L204" i="1"/>
  <c r="K102" i="1"/>
  <c r="L109" i="1"/>
  <c r="L131" i="1" s="1"/>
  <c r="K204" i="1"/>
  <c r="K97" i="1"/>
  <c r="L97" i="1" s="1"/>
  <c r="K96" i="1"/>
  <c r="K98" i="1" s="1"/>
  <c r="L92" i="1"/>
  <c r="L91" i="1"/>
  <c r="L90" i="1"/>
  <c r="K93" i="1"/>
  <c r="L86" i="1"/>
  <c r="L85" i="1"/>
  <c r="L83" i="1"/>
  <c r="L81" i="1"/>
  <c r="L80" i="1"/>
  <c r="L78" i="1"/>
  <c r="K84" i="1"/>
  <c r="L84" i="1" s="1"/>
  <c r="K82" i="1"/>
  <c r="L82" i="1" s="1"/>
  <c r="K79" i="1"/>
  <c r="L74" i="1"/>
  <c r="L73" i="1"/>
  <c r="L72" i="1"/>
  <c r="L71" i="1"/>
  <c r="L70" i="1"/>
  <c r="K75" i="1"/>
  <c r="L66" i="1"/>
  <c r="L65" i="1"/>
  <c r="L64" i="1"/>
  <c r="L63" i="1"/>
  <c r="K62" i="1"/>
  <c r="L62" i="1" s="1"/>
  <c r="K61" i="1"/>
  <c r="L61" i="1" s="1"/>
  <c r="L93" i="1" l="1"/>
  <c r="L75" i="1"/>
  <c r="K67" i="1"/>
  <c r="K87" i="1"/>
  <c r="K58" i="1"/>
  <c r="L67" i="1"/>
  <c r="L79" i="1"/>
  <c r="L87" i="1" s="1"/>
  <c r="L96" i="1"/>
  <c r="L98" i="1" s="1"/>
  <c r="L57" i="1" l="1"/>
  <c r="L56" i="1"/>
  <c r="L55" i="1"/>
  <c r="L54" i="1"/>
  <c r="L53" i="1"/>
  <c r="L52" i="1"/>
  <c r="L51" i="1"/>
  <c r="L50" i="1"/>
  <c r="L49" i="1"/>
  <c r="L48" i="1"/>
  <c r="L47" i="1"/>
  <c r="L46" i="1"/>
  <c r="L45" i="1"/>
  <c r="L44" i="1"/>
  <c r="L43" i="1"/>
  <c r="L42" i="1"/>
  <c r="L38" i="1"/>
  <c r="L37" i="1"/>
  <c r="L36" i="1"/>
  <c r="L35" i="1"/>
  <c r="L34" i="1"/>
  <c r="L33" i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K39" i="1"/>
  <c r="L12" i="1"/>
  <c r="L13" i="1"/>
  <c r="L14" i="1"/>
  <c r="L15" i="1"/>
  <c r="L16" i="1"/>
  <c r="K12" i="1"/>
  <c r="K11" i="1"/>
  <c r="K17" i="1" s="1"/>
  <c r="L58" i="1" l="1"/>
  <c r="L11" i="1"/>
  <c r="L39" i="1"/>
  <c r="J17" i="1" l="1"/>
  <c r="L17" i="1" s="1"/>
  <c r="J39" i="1"/>
  <c r="J58" i="1"/>
  <c r="J67" i="1"/>
  <c r="J75" i="1"/>
  <c r="J87" i="1"/>
  <c r="J93" i="1"/>
  <c r="J102" i="1"/>
  <c r="J106" i="1"/>
  <c r="J204" i="1"/>
  <c r="J313" i="1"/>
  <c r="J336" i="1"/>
  <c r="J345" i="1"/>
  <c r="J375" i="1"/>
  <c r="J427" i="1"/>
  <c r="J459" i="1"/>
  <c r="L459" i="1" s="1"/>
  <c r="J491" i="1"/>
  <c r="J396" i="1" l="1"/>
  <c r="J98" i="1"/>
  <c r="J279" i="1"/>
  <c r="J446" i="1"/>
  <c r="J306" i="1"/>
  <c r="J439" i="1"/>
  <c r="J237" i="1"/>
  <c r="J268" i="1"/>
</calcChain>
</file>

<file path=xl/sharedStrings.xml><?xml version="1.0" encoding="utf-8"?>
<sst xmlns="http://schemas.openxmlformats.org/spreadsheetml/2006/main" count="2668" uniqueCount="2146">
  <si>
    <t>GGORI</t>
  </si>
  <si>
    <t>GMCOR</t>
  </si>
  <si>
    <t>BAEEV4</t>
  </si>
  <si>
    <t>BINUT</t>
  </si>
  <si>
    <t>FUDAT</t>
  </si>
  <si>
    <t>BIDEH7</t>
  </si>
  <si>
    <t>BIPEB</t>
  </si>
  <si>
    <t>BIOSP</t>
  </si>
  <si>
    <t>ZONA4</t>
  </si>
  <si>
    <t>EJEBE</t>
  </si>
  <si>
    <t>BMMA7</t>
  </si>
  <si>
    <t>BAIMI7</t>
  </si>
  <si>
    <t>BAAID7</t>
  </si>
  <si>
    <t>BITER14</t>
  </si>
  <si>
    <t>BIBOM42</t>
  </si>
  <si>
    <t>BASPC14</t>
  </si>
  <si>
    <t>TOTAL …............................................................................................................................................</t>
  </si>
  <si>
    <t>3M2H207065</t>
  </si>
  <si>
    <t>EJ-00016</t>
  </si>
  <si>
    <t>UZM85E</t>
  </si>
  <si>
    <t>167500001592</t>
  </si>
  <si>
    <t>8004030000000000002654688</t>
  </si>
  <si>
    <t>CUATRIMOTO DEFENDER MAX XT (CAN AM)</t>
  </si>
  <si>
    <t>3M2H207071</t>
  </si>
  <si>
    <t>EF-000122</t>
  </si>
  <si>
    <t>S71275</t>
  </si>
  <si>
    <t>167500001598</t>
  </si>
  <si>
    <t>8004030000000000002889284</t>
  </si>
  <si>
    <t>SEMI TRAILER HIDROAMERICA TIPO CAMA BAJA DE TRES EJES HA CB60-3</t>
  </si>
  <si>
    <t>3M2H207073</t>
  </si>
  <si>
    <t>JKX705</t>
  </si>
  <si>
    <t>167500001600</t>
  </si>
  <si>
    <t>8004030000000000002889283</t>
  </si>
  <si>
    <t>TRACTO CAMION HINO DUTRO</t>
  </si>
  <si>
    <t>3M2H207072</t>
  </si>
  <si>
    <t>EL-00035</t>
  </si>
  <si>
    <t>JKX706</t>
  </si>
  <si>
    <t>167500001599</t>
  </si>
  <si>
    <t>8004030000000000002889288</t>
  </si>
  <si>
    <t>CAMION HINO DUTRO (CARROTALLER)</t>
  </si>
  <si>
    <t>3M2H207074</t>
  </si>
  <si>
    <t>EJ-00012</t>
  </si>
  <si>
    <t>YZU057</t>
  </si>
  <si>
    <t>167500001664</t>
  </si>
  <si>
    <t>8004030000000000002580525</t>
  </si>
  <si>
    <t>CAMIONETA RENAULT DUSTER DYNAMIQUE</t>
  </si>
  <si>
    <t>3M2H207066</t>
  </si>
  <si>
    <t>EK-00087</t>
  </si>
  <si>
    <t>FPZ038</t>
  </si>
  <si>
    <t>167500001593</t>
  </si>
  <si>
    <t>8004030000000000002660872</t>
  </si>
  <si>
    <t xml:space="preserve">CAMIONETA TOYOTA PRADO </t>
  </si>
  <si>
    <t>3M2H207063</t>
  </si>
  <si>
    <t>EL-00023</t>
  </si>
  <si>
    <t>GAK191</t>
  </si>
  <si>
    <t>167500001590</t>
  </si>
  <si>
    <t>8004030000000000002245110</t>
  </si>
  <si>
    <t>CAMIONETA NISSAN FRONTIER ACPM</t>
  </si>
  <si>
    <t>3M2H207070</t>
  </si>
  <si>
    <t>EL-0007</t>
  </si>
  <si>
    <t>FPX974</t>
  </si>
  <si>
    <t>167500001597</t>
  </si>
  <si>
    <t>8004030000000000002642268</t>
  </si>
  <si>
    <t xml:space="preserve">CAMION DE 7 A 12 TONELDAS CHEVROLET FTR </t>
  </si>
  <si>
    <t>3M2H207069</t>
  </si>
  <si>
    <t>EL-0008</t>
  </si>
  <si>
    <t>FPX973</t>
  </si>
  <si>
    <t>167500001596</t>
  </si>
  <si>
    <t>8004030000000000002642267</t>
  </si>
  <si>
    <t>3M2H207076</t>
  </si>
  <si>
    <t>EL-0009</t>
  </si>
  <si>
    <t>FPX966</t>
  </si>
  <si>
    <t>167500001738</t>
  </si>
  <si>
    <t>8004030000000000002654700</t>
  </si>
  <si>
    <t>CAMIÓN DE 3 A 7 TONELADAS CHEVROLET - NQR</t>
  </si>
  <si>
    <t>3M2H207077</t>
  </si>
  <si>
    <t>EL-0012</t>
  </si>
  <si>
    <t>FPX963</t>
  </si>
  <si>
    <t>167500001746</t>
  </si>
  <si>
    <t>8004030000000000002654702</t>
  </si>
  <si>
    <t>3M2H207068</t>
  </si>
  <si>
    <t>EL-0005</t>
  </si>
  <si>
    <t>FPX951</t>
  </si>
  <si>
    <t>167500001595</t>
  </si>
  <si>
    <t>8004030000000000002654699</t>
  </si>
  <si>
    <t>3M2H207067</t>
  </si>
  <si>
    <t>EL-0006</t>
  </si>
  <si>
    <t>FPX950</t>
  </si>
  <si>
    <t>167500001594</t>
  </si>
  <si>
    <t>8004030000000000002654698</t>
  </si>
  <si>
    <t>3M2H207064</t>
  </si>
  <si>
    <t>EL-00001</t>
  </si>
  <si>
    <t>GAK194</t>
  </si>
  <si>
    <t>167500001591</t>
  </si>
  <si>
    <t>8004030000000000002245112</t>
  </si>
  <si>
    <t>CAMIÓN DE 3 A 7 TONELADAS CHEVROLET - NPR</t>
  </si>
  <si>
    <t>CENTRO DE COSTO</t>
  </si>
  <si>
    <t>PLACA MILITAR</t>
  </si>
  <si>
    <t xml:space="preserve">PLACA CIVIL </t>
  </si>
  <si>
    <t xml:space="preserve"> ACTIVO FIJO</t>
  </si>
  <si>
    <t>NUMERO DE INVETARIO</t>
  </si>
  <si>
    <t>TIPO DE VEHICULO</t>
  </si>
  <si>
    <t>MODELO</t>
  </si>
  <si>
    <t>RECURSOS CEDE10 - BIDEH7</t>
  </si>
  <si>
    <t>TOTAL</t>
  </si>
  <si>
    <t>2CGF088536</t>
  </si>
  <si>
    <t>NMY698</t>
  </si>
  <si>
    <t>167500000665</t>
  </si>
  <si>
    <t>8004020000000000000169018</t>
  </si>
  <si>
    <t>CAMIONETA TOYOTA HILUX</t>
  </si>
  <si>
    <t>2CGF088434</t>
  </si>
  <si>
    <t>JNY420</t>
  </si>
  <si>
    <t>167500000550</t>
  </si>
  <si>
    <t>8004020000000000000153005</t>
  </si>
  <si>
    <t>AUTOMOVIL RENAULT LOGAN</t>
  </si>
  <si>
    <t>2CGF088433</t>
  </si>
  <si>
    <t>JNY419</t>
  </si>
  <si>
    <t>167500000549</t>
  </si>
  <si>
    <t>8004020000000000000153004</t>
  </si>
  <si>
    <t>2CGF088311</t>
  </si>
  <si>
    <t>YBK 035</t>
  </si>
  <si>
    <t>8004020000000000000122385</t>
  </si>
  <si>
    <t>AUTOMOVIL RENAULT CLIO</t>
  </si>
  <si>
    <t>2CGF088380</t>
  </si>
  <si>
    <t>FWX944</t>
  </si>
  <si>
    <t>167500000495</t>
  </si>
  <si>
    <t>8004020000000000000139546</t>
  </si>
  <si>
    <t>CAMIÓN - CHEVROLET NKR</t>
  </si>
  <si>
    <t>2CGF088195</t>
  </si>
  <si>
    <t>TPR 045</t>
  </si>
  <si>
    <t>8004020000000000000101708</t>
  </si>
  <si>
    <t>CAMIÓN - CHEVROLET NPR FURGÓN</t>
  </si>
  <si>
    <t>2CGF088219</t>
  </si>
  <si>
    <t>UTX 043</t>
  </si>
  <si>
    <t>8004020000000000000101735</t>
  </si>
  <si>
    <t>CAMIÓN - CHEVROLET NPR</t>
  </si>
  <si>
    <t>2CGF088193</t>
  </si>
  <si>
    <t>TPR 024</t>
  </si>
  <si>
    <t>8004020000000000000101721</t>
  </si>
  <si>
    <t>PARTIDA ESPECIAL PAA-RC10 2026 COGAM</t>
  </si>
  <si>
    <t xml:space="preserve">TOTAL </t>
  </si>
  <si>
    <t>2CGF088549</t>
  </si>
  <si>
    <t>FXV80H</t>
  </si>
  <si>
    <t>167500000009</t>
  </si>
  <si>
    <t>8004020000000000000101592</t>
  </si>
  <si>
    <t>MOTOCICLETA SUZUKI GIXXER FI ABS 155</t>
  </si>
  <si>
    <t>2CGF088522</t>
  </si>
  <si>
    <t>NMY676</t>
  </si>
  <si>
    <t>NMY675</t>
  </si>
  <si>
    <t>167500000366</t>
  </si>
  <si>
    <t>8004020000000000000114762</t>
  </si>
  <si>
    <t>2CGF088214</t>
  </si>
  <si>
    <t>UQP 798</t>
  </si>
  <si>
    <t>167500000004</t>
  </si>
  <si>
    <t>8004020000000000000101736</t>
  </si>
  <si>
    <t>CAMION CHEVROLET NPR</t>
  </si>
  <si>
    <t>2CGF088376</t>
  </si>
  <si>
    <t>FWX 939</t>
  </si>
  <si>
    <t>167500000494</t>
  </si>
  <si>
    <t>8004020000000000000139543</t>
  </si>
  <si>
    <t>CAMION CHEVROLET NKR</t>
  </si>
  <si>
    <t>2CGF088462</t>
  </si>
  <si>
    <t>JVN 352</t>
  </si>
  <si>
    <t>167500000608</t>
  </si>
  <si>
    <t>8004020000000000000156296</t>
  </si>
  <si>
    <t>CAMION CHEVROLET NRR</t>
  </si>
  <si>
    <t>2CGF088430</t>
  </si>
  <si>
    <t>JNY 416</t>
  </si>
  <si>
    <t>167500000574</t>
  </si>
  <si>
    <t>8004020000000000000153001</t>
  </si>
  <si>
    <t>2CGF088429</t>
  </si>
  <si>
    <t>JNY 415</t>
  </si>
  <si>
    <t>167500000573</t>
  </si>
  <si>
    <t>8004020000000000000153000</t>
  </si>
  <si>
    <t>2CGF088048</t>
  </si>
  <si>
    <t>EAN 953</t>
  </si>
  <si>
    <t>AUTOMOVIL CHEVROLET SPARK</t>
  </si>
  <si>
    <t>PLACA  MILITAR</t>
  </si>
  <si>
    <t>ACTIVO FIJO</t>
  </si>
  <si>
    <t xml:space="preserve">NUMERO DE INVETARIO </t>
  </si>
  <si>
    <t>PAA RECURSO 10</t>
  </si>
  <si>
    <t xml:space="preserve">3M2H206203 </t>
  </si>
  <si>
    <t>C12244</t>
  </si>
  <si>
    <t>KGF248</t>
  </si>
  <si>
    <t>167500001173</t>
  </si>
  <si>
    <t>8004030000000000001901730</t>
  </si>
  <si>
    <t xml:space="preserve">CAMIONETA CHEVROLET LUV DIMAX DOBLE CAB PLATO </t>
  </si>
  <si>
    <t>3M2H206204</t>
  </si>
  <si>
    <t>A16006</t>
  </si>
  <si>
    <t>EAO081</t>
  </si>
  <si>
    <t>167500001175</t>
  </si>
  <si>
    <t>8004030000000000002412023</t>
  </si>
  <si>
    <t>AMBULANCIA NISSAN FRONTIER NP300</t>
  </si>
  <si>
    <t>3M2H206205</t>
  </si>
  <si>
    <t>I11121</t>
  </si>
  <si>
    <t>VOH350</t>
  </si>
  <si>
    <t xml:space="preserve"> 167500001172</t>
  </si>
  <si>
    <t>8004030000000000001443989</t>
  </si>
  <si>
    <t>CARROTANQUE AGUA CHEVROLET FVR</t>
  </si>
  <si>
    <t>3M2H206202</t>
  </si>
  <si>
    <t>K12165</t>
  </si>
  <si>
    <t>WFF933</t>
  </si>
  <si>
    <t xml:space="preserve"> 167500001174</t>
  </si>
  <si>
    <t>8004030000000000001931381</t>
  </si>
  <si>
    <t xml:space="preserve">CAMION CHEVROLET NPR LIVIANO DE 3 A 7 TON. (Estacas), </t>
  </si>
  <si>
    <t>3M2H206426</t>
  </si>
  <si>
    <t>C15659</t>
  </si>
  <si>
    <t>GAW066</t>
  </si>
  <si>
    <t>167500001054</t>
  </si>
  <si>
    <t>8004030000000000002384769</t>
  </si>
  <si>
    <t>CAMIONETA CHEVROLET LUV DMAX</t>
  </si>
  <si>
    <t>3M2H206382</t>
  </si>
  <si>
    <t>N08031</t>
  </si>
  <si>
    <t>VCF144</t>
  </si>
  <si>
    <t>167500001148</t>
  </si>
  <si>
    <t>8004030000000000001268103</t>
  </si>
  <si>
    <t xml:space="preserve">CAMION CHEVROLET KODIAK MEDIANO DE 7 A 12 TON (Estacas), </t>
  </si>
  <si>
    <t>2008</t>
  </si>
  <si>
    <t>3M2H206383</t>
  </si>
  <si>
    <t>N08032</t>
  </si>
  <si>
    <t>UIP118</t>
  </si>
  <si>
    <t>167500001149</t>
  </si>
  <si>
    <t>8004030000000000001268104</t>
  </si>
  <si>
    <t>3M2H206378</t>
  </si>
  <si>
    <t>K03367</t>
  </si>
  <si>
    <t>SHI475</t>
  </si>
  <si>
    <t>167500001144</t>
  </si>
  <si>
    <t>8004030000000000001268079</t>
  </si>
  <si>
    <t>2003</t>
  </si>
  <si>
    <t>3M2H206393</t>
  </si>
  <si>
    <t>F16213</t>
  </si>
  <si>
    <t>RTC58D</t>
  </si>
  <si>
    <t>167500001159</t>
  </si>
  <si>
    <t>8004030000000000002439319</t>
  </si>
  <si>
    <t xml:space="preserve">MOTOCICLETA XTZ 250 YAMAHA </t>
  </si>
  <si>
    <t>2016</t>
  </si>
  <si>
    <t>3M2H206499</t>
  </si>
  <si>
    <t>F15669</t>
  </si>
  <si>
    <t>RRK95D</t>
  </si>
  <si>
    <t>167500001609</t>
  </si>
  <si>
    <t>8004030000000000002393590</t>
  </si>
  <si>
    <t>MOTOCICLETADR 650 SUZUKI</t>
  </si>
  <si>
    <t>2015</t>
  </si>
  <si>
    <t>3M2H206377</t>
  </si>
  <si>
    <t>N03376</t>
  </si>
  <si>
    <t>EJE027</t>
  </si>
  <si>
    <t>3M2H206381</t>
  </si>
  <si>
    <t>A07271</t>
  </si>
  <si>
    <t>IBZ419</t>
  </si>
  <si>
    <t>167500001147</t>
  </si>
  <si>
    <t>8004030000000000001268102</t>
  </si>
  <si>
    <t>AMBULANCIA CHEVROLET LUX DIMAX - CAMIONETA,</t>
  </si>
  <si>
    <t>2007</t>
  </si>
  <si>
    <t>167500001143</t>
  </si>
  <si>
    <t>8004030000000000001268078</t>
  </si>
  <si>
    <t>CAMION CHEVROLET KODIAK MEDIANO DE 7 A 12 TON (Estacas)</t>
  </si>
  <si>
    <t>3M2H206379</t>
  </si>
  <si>
    <t>K10205</t>
  </si>
  <si>
    <t>BVM054</t>
  </si>
  <si>
    <t>167500001145</t>
  </si>
  <si>
    <t>8004030000000000001268080</t>
  </si>
  <si>
    <t>CAMION CHEVROLET NPR LIVIANO DE 3 A 7 TON. (Estacas)</t>
  </si>
  <si>
    <t>BIFER</t>
  </si>
  <si>
    <t>3M2H206362</t>
  </si>
  <si>
    <t>C13516</t>
  </si>
  <si>
    <t>167500001170</t>
  </si>
  <si>
    <t xml:space="preserve">8004030000000000002113318 </t>
  </si>
  <si>
    <t xml:space="preserve">CHEVROLET CAMIONETA LUV D'MAX </t>
  </si>
  <si>
    <t>3M2H206367</t>
  </si>
  <si>
    <t>V07347</t>
  </si>
  <si>
    <t xml:space="preserve">V07347   </t>
  </si>
  <si>
    <t xml:space="preserve"> 167500001166</t>
  </si>
  <si>
    <t>8004030000000000001268096</t>
  </si>
  <si>
    <t>TRACTOR JHON DEERE</t>
  </si>
  <si>
    <t>3M2H206360</t>
  </si>
  <si>
    <t>F-15819</t>
  </si>
  <si>
    <t xml:space="preserve">JQV39C  </t>
  </si>
  <si>
    <t xml:space="preserve"> 167500001171</t>
  </si>
  <si>
    <t>8004030000000000002349348</t>
  </si>
  <si>
    <t>MOTOCICLETA AKT 125</t>
  </si>
  <si>
    <t>3M2H206361</t>
  </si>
  <si>
    <t>C09084</t>
  </si>
  <si>
    <t xml:space="preserve">MRY078   </t>
  </si>
  <si>
    <t>167500001162</t>
  </si>
  <si>
    <t xml:space="preserve">8004030000000000001268062 </t>
  </si>
  <si>
    <t xml:space="preserve">CHEVROLET CAMIONETA LUV DIMAX </t>
  </si>
  <si>
    <t>3M2H206363</t>
  </si>
  <si>
    <t>K10204</t>
  </si>
  <si>
    <t xml:space="preserve">GXQ918   </t>
  </si>
  <si>
    <t>167500001167</t>
  </si>
  <si>
    <t xml:space="preserve">8004030000000000001268097 </t>
  </si>
  <si>
    <t>3M2H206365</t>
  </si>
  <si>
    <t>K03360</t>
  </si>
  <si>
    <t xml:space="preserve">AUS023  </t>
  </si>
  <si>
    <t>167500001165</t>
  </si>
  <si>
    <t xml:space="preserve">8004030000000000001268095 </t>
  </si>
  <si>
    <t>3M2H206359</t>
  </si>
  <si>
    <t>K03361</t>
  </si>
  <si>
    <t xml:space="preserve">SHI471   </t>
  </si>
  <si>
    <t>167500001164</t>
  </si>
  <si>
    <t xml:space="preserve">8004030000000000001268094 </t>
  </si>
  <si>
    <t>3M2H206358</t>
  </si>
  <si>
    <t>K13339</t>
  </si>
  <si>
    <t xml:space="preserve">DIY985  </t>
  </si>
  <si>
    <t>167500001169</t>
  </si>
  <si>
    <t xml:space="preserve">8004030000000000002035263 </t>
  </si>
  <si>
    <t>N03377</t>
  </si>
  <si>
    <t xml:space="preserve">BNA136  </t>
  </si>
  <si>
    <t>3M2H206366</t>
  </si>
  <si>
    <t>167500001163</t>
  </si>
  <si>
    <t xml:space="preserve">8004030000000000001268093 </t>
  </si>
  <si>
    <t>3M2H193296</t>
  </si>
  <si>
    <t>F22459</t>
  </si>
  <si>
    <t>ZPW20F</t>
  </si>
  <si>
    <t>167500001552</t>
  </si>
  <si>
    <t>8004030000000000002880578</t>
  </si>
  <si>
    <t>Motocicleta HONDA XRE 300 ABS</t>
  </si>
  <si>
    <t>3M2H193295</t>
  </si>
  <si>
    <t>F22458</t>
  </si>
  <si>
    <t>ZPW19F</t>
  </si>
  <si>
    <t>167500001551</t>
  </si>
  <si>
    <t>8004030000000000002880575</t>
  </si>
  <si>
    <t>3M2H193294</t>
  </si>
  <si>
    <t>F22457</t>
  </si>
  <si>
    <t>ZPW17F</t>
  </si>
  <si>
    <t>167500001550</t>
  </si>
  <si>
    <t>8004030000000000002880559</t>
  </si>
  <si>
    <t>3M2H193293</t>
  </si>
  <si>
    <t>F22456</t>
  </si>
  <si>
    <t>ZPW15F</t>
  </si>
  <si>
    <t>167500001549</t>
  </si>
  <si>
    <t>8004030000000000002880558</t>
  </si>
  <si>
    <t>3M2H193292</t>
  </si>
  <si>
    <t>F22455</t>
  </si>
  <si>
    <t>ZPW16F</t>
  </si>
  <si>
    <t>167500001548</t>
  </si>
  <si>
    <t>8004030000000000002880557</t>
  </si>
  <si>
    <t>3M2H193291</t>
  </si>
  <si>
    <t>F22454</t>
  </si>
  <si>
    <t>ZPW13F</t>
  </si>
  <si>
    <t>167500001547</t>
  </si>
  <si>
    <t>8004030000000000002880537</t>
  </si>
  <si>
    <t>3M2H193298</t>
  </si>
  <si>
    <t>F22453</t>
  </si>
  <si>
    <t>ZPW18F</t>
  </si>
  <si>
    <t>167500001546</t>
  </si>
  <si>
    <t>8004030000000000002880504</t>
  </si>
  <si>
    <t>3M2H193297</t>
  </si>
  <si>
    <t>F22452</t>
  </si>
  <si>
    <t>ZPW14F</t>
  </si>
  <si>
    <t>167500001545</t>
  </si>
  <si>
    <t>8004030000000000002880498</t>
  </si>
  <si>
    <t>3M2H193299</t>
  </si>
  <si>
    <t>C22435</t>
  </si>
  <si>
    <t>KZO751</t>
  </si>
  <si>
    <t>167500001544</t>
  </si>
  <si>
    <t>8004030000000000002880166</t>
  </si>
  <si>
    <t xml:space="preserve">Camioneta CHEVROLET COLORADO </t>
  </si>
  <si>
    <t>3M2H193278</t>
  </si>
  <si>
    <t>A16007</t>
  </si>
  <si>
    <t>EAO082</t>
  </si>
  <si>
    <t>167500001229</t>
  </si>
  <si>
    <t>8004030000000000002412029</t>
  </si>
  <si>
    <t>Ambulancia NISSAN D22</t>
  </si>
  <si>
    <t>3M2H193269</t>
  </si>
  <si>
    <t>F10616</t>
  </si>
  <si>
    <t>SQC78B</t>
  </si>
  <si>
    <t>167500001220</t>
  </si>
  <si>
    <t>8004030000000000001403450</t>
  </si>
  <si>
    <t>Motocicleta YAMAHA XTZ 250</t>
  </si>
  <si>
    <t>3M2H193268</t>
  </si>
  <si>
    <t>V06287</t>
  </si>
  <si>
    <t>167500001219</t>
  </si>
  <si>
    <t>8004030000000000001247936</t>
  </si>
  <si>
    <t>3M2H193266</t>
  </si>
  <si>
    <t>K10200</t>
  </si>
  <si>
    <t>EJK347</t>
  </si>
  <si>
    <t>167500001217</t>
  </si>
  <si>
    <t>8004030000000000001247925</t>
  </si>
  <si>
    <t>CAMION NPR CHEVROLET</t>
  </si>
  <si>
    <t>3M2H193264</t>
  </si>
  <si>
    <t>K09208</t>
  </si>
  <si>
    <t>ZTV048</t>
  </si>
  <si>
    <t>167500001215</t>
  </si>
  <si>
    <t>8004030000000000001247904</t>
  </si>
  <si>
    <t>CAMION HYUNDAI  H72 NPR 3 A 7 TON LIVIANO ESTACAS</t>
  </si>
  <si>
    <t>3M2H193260</t>
  </si>
  <si>
    <t>I97233</t>
  </si>
  <si>
    <t>BIB618</t>
  </si>
  <si>
    <t>3M2H193263</t>
  </si>
  <si>
    <t>N03378</t>
  </si>
  <si>
    <t>BNA139</t>
  </si>
  <si>
    <t>167500001214</t>
  </si>
  <si>
    <t>8004030000000000001247888</t>
  </si>
  <si>
    <t>CAMION CHEVROLET KODIAK MEDIANO DE 7 A 12 TON (Estacas),</t>
  </si>
  <si>
    <t>167500001211</t>
  </si>
  <si>
    <t>8004030000000000001247899</t>
  </si>
  <si>
    <t xml:space="preserve">CARROTANQUE DE AGUA DINA </t>
  </si>
  <si>
    <t>BIBAR 3</t>
  </si>
  <si>
    <t>3M2H206421</t>
  </si>
  <si>
    <t>GAL061</t>
  </si>
  <si>
    <t>K14861</t>
  </si>
  <si>
    <t xml:space="preserve"> .167500001059</t>
  </si>
  <si>
    <t>.800403000000000000216870</t>
  </si>
  <si>
    <t>CAMION LIVIANO CHEVROLET NPR Camión 3 a 7 toneladas (EJC)</t>
  </si>
  <si>
    <t>3M2H206412</t>
  </si>
  <si>
    <t>K10048</t>
  </si>
  <si>
    <t>VZR748</t>
  </si>
  <si>
    <t xml:space="preserve"> 167500001068</t>
  </si>
  <si>
    <t>8004030000000000001268064</t>
  </si>
  <si>
    <t xml:space="preserve">CAMIÓN LIVIANO DE 3 A 7 TON. (ESTACAS),  CHEVROLET NPR </t>
  </si>
  <si>
    <t>3M2H206414</t>
  </si>
  <si>
    <t>K08184</t>
  </si>
  <si>
    <t>VZD017</t>
  </si>
  <si>
    <t>167500000060</t>
  </si>
  <si>
    <t>8004030000000000001268066</t>
  </si>
  <si>
    <t>3M2H206416</t>
  </si>
  <si>
    <t>C10492</t>
  </si>
  <si>
    <t>DOE343</t>
  </si>
  <si>
    <t>167500001064</t>
  </si>
  <si>
    <t xml:space="preserve">8004030000000000001443810 </t>
  </si>
  <si>
    <t xml:space="preserve">CAMIONETA SUZUKI GRAND VITARA </t>
  </si>
  <si>
    <t>3M2H206364</t>
  </si>
  <si>
    <t>A10470</t>
  </si>
  <si>
    <t>DOE308</t>
  </si>
  <si>
    <t>167500001168</t>
  </si>
  <si>
    <t xml:space="preserve">8004030000000000001443783 </t>
  </si>
  <si>
    <t>AMBULANCIA CHEVROLET  LUV DIMAX</t>
  </si>
  <si>
    <t>3M2H206423</t>
  </si>
  <si>
    <t>F13743</t>
  </si>
  <si>
    <t>NGD91C</t>
  </si>
  <si>
    <t>167500001057</t>
  </si>
  <si>
    <t xml:space="preserve">8004030000000000002267134 </t>
  </si>
  <si>
    <t>MOTOCICLETA YAMAHA  YBR125DX</t>
  </si>
  <si>
    <t>3M2H206419</t>
  </si>
  <si>
    <t>C13660</t>
  </si>
  <si>
    <t>DIW727</t>
  </si>
  <si>
    <t>167500001061</t>
  </si>
  <si>
    <t xml:space="preserve">8004030000000000002005729 </t>
  </si>
  <si>
    <t>3M2H206418</t>
  </si>
  <si>
    <t>C13661</t>
  </si>
  <si>
    <t>DIW726</t>
  </si>
  <si>
    <t>167500001062</t>
  </si>
  <si>
    <t xml:space="preserve">8004030000000000002005728 </t>
  </si>
  <si>
    <t>3M2H206417</t>
  </si>
  <si>
    <t>N11081</t>
  </si>
  <si>
    <t>VOH306</t>
  </si>
  <si>
    <t>167500001063</t>
  </si>
  <si>
    <t xml:space="preserve">8004030000000000001443881 </t>
  </si>
  <si>
    <t>CAMIÓN MEDIANO DE 7 A 12 TON. (ESTACAS), CHEVROLET FTR</t>
  </si>
  <si>
    <t>3M2H206415</t>
  </si>
  <si>
    <t>R10339</t>
  </si>
  <si>
    <t>XYD117</t>
  </si>
  <si>
    <t>167500001065</t>
  </si>
  <si>
    <t xml:space="preserve">8004030000000000001268069  </t>
  </si>
  <si>
    <t>VOLQUETA 10 MTS, CHEVROLET FTR</t>
  </si>
  <si>
    <t>3M2H206406</t>
  </si>
  <si>
    <t>N02138</t>
  </si>
  <si>
    <t>IUA010</t>
  </si>
  <si>
    <t>167500001074</t>
  </si>
  <si>
    <t xml:space="preserve">8004030000000000001268046 </t>
  </si>
  <si>
    <t>CAMIÓN MEDIANO DE 7 A 12 TON. (ESTACAS), CHEVROLET KODIAK</t>
  </si>
  <si>
    <t>3M2H206437</t>
  </si>
  <si>
    <t>N07210</t>
  </si>
  <si>
    <t>EXT123</t>
  </si>
  <si>
    <t>167500001043</t>
  </si>
  <si>
    <t xml:space="preserve">8004030000000000000502059 </t>
  </si>
  <si>
    <t>3M2H206436</t>
  </si>
  <si>
    <t>N07211</t>
  </si>
  <si>
    <t>EXT122</t>
  </si>
  <si>
    <t>167500001044</t>
  </si>
  <si>
    <t xml:space="preserve">8004030000000000000502052  </t>
  </si>
  <si>
    <t>3M2H206404</t>
  </si>
  <si>
    <t>K02108</t>
  </si>
  <si>
    <t>WDF000</t>
  </si>
  <si>
    <t>167500001076</t>
  </si>
  <si>
    <t xml:space="preserve">8004030000000000001268044 </t>
  </si>
  <si>
    <t>3M2H206413</t>
  </si>
  <si>
    <t>K10049</t>
  </si>
  <si>
    <t>UNK047</t>
  </si>
  <si>
    <t>167500001067</t>
  </si>
  <si>
    <t xml:space="preserve">8004030000000000001268065  </t>
  </si>
  <si>
    <t>3M2H206411</t>
  </si>
  <si>
    <t>K09204</t>
  </si>
  <si>
    <t>SMK535</t>
  </si>
  <si>
    <t>167500001069</t>
  </si>
  <si>
    <t xml:space="preserve">8004030000000000001268063 </t>
  </si>
  <si>
    <t>CAMIÓN LIVIANO DE 3 A 7 TON. (ESTACAS),  HYUNDAI HD72</t>
  </si>
  <si>
    <t>3M2H206407</t>
  </si>
  <si>
    <t>K03380</t>
  </si>
  <si>
    <t>CEW017</t>
  </si>
  <si>
    <t>167500001073</t>
  </si>
  <si>
    <t xml:space="preserve">8004030000000000001268048 </t>
  </si>
  <si>
    <t>3M2H206526</t>
  </si>
  <si>
    <t>F22463</t>
  </si>
  <si>
    <t>ZPW12F</t>
  </si>
  <si>
    <t>167500001557</t>
  </si>
  <si>
    <t>8004030000000000002880529</t>
  </si>
  <si>
    <t>MOTOCICLETA HONDA XRE 300 ABS</t>
  </si>
  <si>
    <t>3M2H206536</t>
  </si>
  <si>
    <t>F22473</t>
  </si>
  <si>
    <t>ZPW11F</t>
  </si>
  <si>
    <t>167500001567</t>
  </si>
  <si>
    <t>8004030000000000002880579</t>
  </si>
  <si>
    <t>3M2H206530</t>
  </si>
  <si>
    <t>F22467</t>
  </si>
  <si>
    <t>ZPW10F</t>
  </si>
  <si>
    <t>167500001561</t>
  </si>
  <si>
    <t>8004030000000000002880536</t>
  </si>
  <si>
    <t>3M2H206523</t>
  </si>
  <si>
    <t>F22460</t>
  </si>
  <si>
    <t>ZPW09F</t>
  </si>
  <si>
    <t>167500001554</t>
  </si>
  <si>
    <t>8004030000000000002880505</t>
  </si>
  <si>
    <t>3M2H206532</t>
  </si>
  <si>
    <t>F22469</t>
  </si>
  <si>
    <t>ZPW08F</t>
  </si>
  <si>
    <t>167500001563</t>
  </si>
  <si>
    <t>8004030000000000002880544</t>
  </si>
  <si>
    <t>3M2H206529</t>
  </si>
  <si>
    <t>F22466</t>
  </si>
  <si>
    <t>ZPW07F</t>
  </si>
  <si>
    <t>167500001560</t>
  </si>
  <si>
    <t>8004030000000000002880535</t>
  </si>
  <si>
    <t>3M2H206527</t>
  </si>
  <si>
    <t>F22464</t>
  </si>
  <si>
    <t>ZPW06F</t>
  </si>
  <si>
    <t>167500001558</t>
  </si>
  <si>
    <t>8004030000000000002880533</t>
  </si>
  <si>
    <t>3M2H206528</t>
  </si>
  <si>
    <t>F22465</t>
  </si>
  <si>
    <t>ZPW05F</t>
  </si>
  <si>
    <t>167500001559</t>
  </si>
  <si>
    <t>8004030000000000002880534</t>
  </si>
  <si>
    <t>3M2H206524</t>
  </si>
  <si>
    <t>F22461</t>
  </si>
  <si>
    <t>ZPW04F</t>
  </si>
  <si>
    <t>167500001555</t>
  </si>
  <si>
    <t>8004030000000000002880506</t>
  </si>
  <si>
    <t>3M2H206534</t>
  </si>
  <si>
    <t>F22471</t>
  </si>
  <si>
    <t>ZPW03F</t>
  </si>
  <si>
    <t>167500001565</t>
  </si>
  <si>
    <t>8004030000000000002880547</t>
  </si>
  <si>
    <t>3M2H206533</t>
  </si>
  <si>
    <t>F22470</t>
  </si>
  <si>
    <t>ZPW02F</t>
  </si>
  <si>
    <t>167500001564</t>
  </si>
  <si>
    <t>8004030000000000002880546</t>
  </si>
  <si>
    <t>3M2H206525</t>
  </si>
  <si>
    <t>F22462</t>
  </si>
  <si>
    <t>ZPW01F</t>
  </si>
  <si>
    <t>167500001556</t>
  </si>
  <si>
    <t>8004030000000000002880507</t>
  </si>
  <si>
    <t>3M2H206535</t>
  </si>
  <si>
    <t>F22472</t>
  </si>
  <si>
    <t>ZPV99F</t>
  </si>
  <si>
    <t>167500001566</t>
  </si>
  <si>
    <t>8004030000000000002880571</t>
  </si>
  <si>
    <t>3M2H206531</t>
  </si>
  <si>
    <t>F22468</t>
  </si>
  <si>
    <t>ZPV98F</t>
  </si>
  <si>
    <t>167500001562</t>
  </si>
  <si>
    <t>8004030000000000002880541</t>
  </si>
  <si>
    <t>3M2H206503</t>
  </si>
  <si>
    <t>N08139</t>
  </si>
  <si>
    <t>XZL007</t>
  </si>
  <si>
    <t>167500000051</t>
  </si>
  <si>
    <t>8004030000000000001268057</t>
  </si>
  <si>
    <t>3M2H206504</t>
  </si>
  <si>
    <t>K08185</t>
  </si>
  <si>
    <t>VZD018</t>
  </si>
  <si>
    <t>167500001037</t>
  </si>
  <si>
    <t xml:space="preserve">8004030000000000001268058  </t>
  </si>
  <si>
    <t>3M2H206521</t>
  </si>
  <si>
    <t>F18210</t>
  </si>
  <si>
    <t>VMU92E</t>
  </si>
  <si>
    <t>167500001260</t>
  </si>
  <si>
    <t>8004030000000000002674438</t>
  </si>
  <si>
    <t>MOTOCICLETA YAMAHA XTZ 250</t>
  </si>
  <si>
    <t>3M2H206520</t>
  </si>
  <si>
    <t>F18209</t>
  </si>
  <si>
    <t>VMU91E</t>
  </si>
  <si>
    <t>167500001259</t>
  </si>
  <si>
    <t xml:space="preserve">8004030000000000002674437  </t>
  </si>
  <si>
    <t>3M2H206519</t>
  </si>
  <si>
    <t>F18208</t>
  </si>
  <si>
    <t>VMU90E</t>
  </si>
  <si>
    <t>167500001258</t>
  </si>
  <si>
    <t xml:space="preserve">8004030000000000002674436  </t>
  </si>
  <si>
    <t>3M2H206518</t>
  </si>
  <si>
    <t>F18207</t>
  </si>
  <si>
    <t>VMU89E</t>
  </si>
  <si>
    <t>167500001257</t>
  </si>
  <si>
    <t xml:space="preserve">8004030000000000002674435  </t>
  </si>
  <si>
    <t>3M2H206506</t>
  </si>
  <si>
    <t>N10241</t>
  </si>
  <si>
    <t>TNH531</t>
  </si>
  <si>
    <t>167500000065</t>
  </si>
  <si>
    <t>8004030000000000001268071</t>
  </si>
  <si>
    <t>CAMION CHEVROLET FTR  DE 10 A 12 TON ESTACAS</t>
  </si>
  <si>
    <t>3M2H00000</t>
  </si>
  <si>
    <t>C22436</t>
  </si>
  <si>
    <t>KZO750</t>
  </si>
  <si>
    <t>163500057919</t>
  </si>
  <si>
    <t>8004030000000000002880165</t>
  </si>
  <si>
    <t>CAMIONETA CHEVROLET COLORADO 4X4</t>
  </si>
  <si>
    <t>3M2H206501</t>
  </si>
  <si>
    <t xml:space="preserve"> C13791</t>
  </si>
  <si>
    <t>GAL062</t>
  </si>
  <si>
    <t>163500005033</t>
  </si>
  <si>
    <t>8004030000000000002168704</t>
  </si>
  <si>
    <t>CAMIONETA CHEVROLET LUX DIMAX 4X4</t>
  </si>
  <si>
    <t>C15669</t>
  </si>
  <si>
    <t>EAM096</t>
  </si>
  <si>
    <t>3M2H206537</t>
  </si>
  <si>
    <t>K10180</t>
  </si>
  <si>
    <t>EJK233</t>
  </si>
  <si>
    <t>163700124655</t>
  </si>
  <si>
    <t>8004030000000000001091555</t>
  </si>
  <si>
    <t>3M2H206507</t>
  </si>
  <si>
    <t>C15670</t>
  </si>
  <si>
    <t>EAM097</t>
  </si>
  <si>
    <t>3M2H206515</t>
  </si>
  <si>
    <t>K15458</t>
  </si>
  <si>
    <t>EAN964</t>
  </si>
  <si>
    <t>167500001027</t>
  </si>
  <si>
    <t xml:space="preserve">8004030000000000002410362  </t>
  </si>
  <si>
    <t>167500001034</t>
  </si>
  <si>
    <t xml:space="preserve">8004030000000000002384759  </t>
  </si>
  <si>
    <t>CAMIONETA TOYOTA HILUX 4X4</t>
  </si>
  <si>
    <t>3M2H206508</t>
  </si>
  <si>
    <t>167500001033</t>
  </si>
  <si>
    <t>8004030000000000002384760</t>
  </si>
  <si>
    <t>BASAQ55</t>
  </si>
  <si>
    <t>3MHH161258</t>
  </si>
  <si>
    <t>F13927</t>
  </si>
  <si>
    <t>NGD68C</t>
  </si>
  <si>
    <t>167500000820</t>
  </si>
  <si>
    <t xml:space="preserve">8004030000000000002391751  </t>
  </si>
  <si>
    <t>MOTOCICLETA YAMAHA  XTZ-250</t>
  </si>
  <si>
    <t>3MHH161262</t>
  </si>
  <si>
    <t>F13926</t>
  </si>
  <si>
    <t>NGD67C</t>
  </si>
  <si>
    <t>167500000824</t>
  </si>
  <si>
    <t xml:space="preserve">8004030000000000002391755 </t>
  </si>
  <si>
    <t>3MHH161259</t>
  </si>
  <si>
    <t>F13925</t>
  </si>
  <si>
    <t>NGD66C</t>
  </si>
  <si>
    <t>167500000821</t>
  </si>
  <si>
    <t xml:space="preserve">8004030000000000002391752 </t>
  </si>
  <si>
    <t>3MHH161261</t>
  </si>
  <si>
    <t>F13924</t>
  </si>
  <si>
    <t>NGD65C</t>
  </si>
  <si>
    <t>167500000823</t>
  </si>
  <si>
    <t xml:space="preserve">8004030000000000002391754 </t>
  </si>
  <si>
    <t>3MHH161260</t>
  </si>
  <si>
    <t>F13923</t>
  </si>
  <si>
    <t>NGD64C</t>
  </si>
  <si>
    <t>167500000822</t>
  </si>
  <si>
    <t xml:space="preserve">8004030000000000002391753  </t>
  </si>
  <si>
    <t>3MHH161263</t>
  </si>
  <si>
    <t>F13922</t>
  </si>
  <si>
    <t>NGD63C</t>
  </si>
  <si>
    <t>167500000825</t>
  </si>
  <si>
    <t xml:space="preserve">8004030000000000002391750 </t>
  </si>
  <si>
    <t>PLACA CIVIL</t>
  </si>
  <si>
    <t>3M2H161075</t>
  </si>
  <si>
    <t>N95299</t>
  </si>
  <si>
    <t>BIA758</t>
  </si>
  <si>
    <t>167500001657</t>
  </si>
  <si>
    <t>8004030000000000001527371</t>
  </si>
  <si>
    <t>CAMION FORD 7000</t>
  </si>
  <si>
    <t>3M2H013016</t>
  </si>
  <si>
    <t>C22433</t>
  </si>
  <si>
    <t>KZO746</t>
  </si>
  <si>
    <t>167500001520</t>
  </si>
  <si>
    <t>8004030000000000002880161</t>
  </si>
  <si>
    <t xml:space="preserve">CAMIONETA CHEVROLET COLORADO </t>
  </si>
  <si>
    <t>3M2H013023</t>
  </si>
  <si>
    <t>F22451</t>
  </si>
  <si>
    <t>ZPV68F</t>
  </si>
  <si>
    <t>167500001519</t>
  </si>
  <si>
    <t>8004030000000000002880586</t>
  </si>
  <si>
    <t>MOTOCICLETA HONDA XRE  ABS 300</t>
  </si>
  <si>
    <t>3M2H013022</t>
  </si>
  <si>
    <t>F22450</t>
  </si>
  <si>
    <t>ZPV74F</t>
  </si>
  <si>
    <t>167500001518</t>
  </si>
  <si>
    <t>8004030000000000002880567</t>
  </si>
  <si>
    <t>3M2H013021</t>
  </si>
  <si>
    <t>F22449</t>
  </si>
  <si>
    <t>ZPV73F</t>
  </si>
  <si>
    <t>167500001517</t>
  </si>
  <si>
    <t>8004030000000000002880564</t>
  </si>
  <si>
    <t>3M2H013020</t>
  </si>
  <si>
    <t>F22448</t>
  </si>
  <si>
    <t>ZPV72F</t>
  </si>
  <si>
    <t>167500001516</t>
  </si>
  <si>
    <t>8004030000000000002880562</t>
  </si>
  <si>
    <t>3M2H013019</t>
  </si>
  <si>
    <t>F22447</t>
  </si>
  <si>
    <t>ZPV71F</t>
  </si>
  <si>
    <t>167500001515</t>
  </si>
  <si>
    <t>8004030000000000002880561</t>
  </si>
  <si>
    <t>3M2H013018</t>
  </si>
  <si>
    <t>F22446</t>
  </si>
  <si>
    <t>ZPV70F</t>
  </si>
  <si>
    <t>167500001514</t>
  </si>
  <si>
    <t>8004030000000000002880540</t>
  </si>
  <si>
    <t>3M2H013017</t>
  </si>
  <si>
    <t>F22445</t>
  </si>
  <si>
    <t>ZPV69F</t>
  </si>
  <si>
    <t>167500001513</t>
  </si>
  <si>
    <t>8004030000000000002880510</t>
  </si>
  <si>
    <t>3M2H161047</t>
  </si>
  <si>
    <t>K10009</t>
  </si>
  <si>
    <t>UIP138</t>
  </si>
  <si>
    <t>167500001428</t>
  </si>
  <si>
    <t>8004030000000000001527415</t>
  </si>
  <si>
    <t xml:space="preserve">CAMION CHEVROLET  NPR </t>
  </si>
  <si>
    <t>3M2H161048</t>
  </si>
  <si>
    <t>K10008</t>
  </si>
  <si>
    <t>UNK046</t>
  </si>
  <si>
    <t>167500001427</t>
  </si>
  <si>
    <t>8004030000000000001527422</t>
  </si>
  <si>
    <t>3M2H012966</t>
  </si>
  <si>
    <t>F18295</t>
  </si>
  <si>
    <t>VMU88E</t>
  </si>
  <si>
    <t>167500001395</t>
  </si>
  <si>
    <t>8004030000000000002769123</t>
  </si>
  <si>
    <t>MOTOCICLETA YAMAHA XTZ  CILINDRAJE 250</t>
  </si>
  <si>
    <t>3M2H012965</t>
  </si>
  <si>
    <t>F18294</t>
  </si>
  <si>
    <t>VMU87E</t>
  </si>
  <si>
    <t>167500001394</t>
  </si>
  <si>
    <t>8004030000000000002769120</t>
  </si>
  <si>
    <t>3M2H160900</t>
  </si>
  <si>
    <t>C10690</t>
  </si>
  <si>
    <t>HCD898</t>
  </si>
  <si>
    <t>167500001365</t>
  </si>
  <si>
    <t>8004030000000000001520892</t>
  </si>
  <si>
    <t>3M2H012940</t>
  </si>
  <si>
    <t>F18272</t>
  </si>
  <si>
    <t>EPX04F</t>
  </si>
  <si>
    <t>167500001344</t>
  </si>
  <si>
    <t>8004030000000000002717364</t>
  </si>
  <si>
    <t>3M2H012938</t>
  </si>
  <si>
    <t>F18270</t>
  </si>
  <si>
    <t>EPX05F</t>
  </si>
  <si>
    <t>167500001342</t>
  </si>
  <si>
    <t>8004030000000000002717362</t>
  </si>
  <si>
    <t>3M2H161343</t>
  </si>
  <si>
    <t>I97225</t>
  </si>
  <si>
    <t>BIB418</t>
  </si>
  <si>
    <t>167500000351</t>
  </si>
  <si>
    <t>8004030000000000001527410</t>
  </si>
  <si>
    <t>CARRO TANQUE AGUA DINA</t>
  </si>
  <si>
    <t>3M2H161077</t>
  </si>
  <si>
    <t>O97248</t>
  </si>
  <si>
    <t>BIB432</t>
  </si>
  <si>
    <t>167500000350</t>
  </si>
  <si>
    <t>8004030000000000001527403</t>
  </si>
  <si>
    <t>CARRO TANQUE COMBUSTIBLE DINA</t>
  </si>
  <si>
    <t>3M2H161074</t>
  </si>
  <si>
    <t>N03384</t>
  </si>
  <si>
    <t>CND048</t>
  </si>
  <si>
    <t>167500000343</t>
  </si>
  <si>
    <t>8004030000000000001527363</t>
  </si>
  <si>
    <t>CAMION CHEVROLET KODIAK</t>
  </si>
  <si>
    <t>3M2H161076</t>
  </si>
  <si>
    <t>N98288</t>
  </si>
  <si>
    <t>BIB465</t>
  </si>
  <si>
    <t>167500000342</t>
  </si>
  <si>
    <t>8004030000000000001527356</t>
  </si>
  <si>
    <t>NUMERO DE INVETARIO Y</t>
  </si>
  <si>
    <t>3M2H161140</t>
  </si>
  <si>
    <t>C12219</t>
  </si>
  <si>
    <t xml:space="preserve">KGF273  </t>
  </si>
  <si>
    <t>167500000533</t>
  </si>
  <si>
    <t xml:space="preserve">8004030000000000001901706  </t>
  </si>
  <si>
    <t xml:space="preserve">CAMIONETA CHEVROLET LUV D'MAX </t>
  </si>
  <si>
    <t>3M2H160996</t>
  </si>
  <si>
    <t>I11122</t>
  </si>
  <si>
    <t xml:space="preserve">VOH345 </t>
  </si>
  <si>
    <t>167500000311</t>
  </si>
  <si>
    <t xml:space="preserve">8004030000000000001443988 </t>
  </si>
  <si>
    <t>CAMION CARROTANQUE AGUA, CHEVROLET FVR</t>
  </si>
  <si>
    <t>3M2H161141</t>
  </si>
  <si>
    <t>K12151</t>
  </si>
  <si>
    <t>VNC155</t>
  </si>
  <si>
    <t>167500000534</t>
  </si>
  <si>
    <t>8004030000000000001895006</t>
  </si>
  <si>
    <t xml:space="preserve">CAMION CHEVROLET NPR DE 3 A 7 TON </t>
  </si>
  <si>
    <t>3M2H161238</t>
  </si>
  <si>
    <t>A14162</t>
  </si>
  <si>
    <t>NDC829</t>
  </si>
  <si>
    <t>167500000765</t>
  </si>
  <si>
    <t xml:space="preserve">8004030000000000002213504 </t>
  </si>
  <si>
    <t>AMBULANCIA  MAZDA  BT-50</t>
  </si>
  <si>
    <t>BITER 4</t>
  </si>
  <si>
    <t>3M2H08333</t>
  </si>
  <si>
    <t>F22486</t>
  </si>
  <si>
    <t>ZPV77F</t>
  </si>
  <si>
    <t>167500001491</t>
  </si>
  <si>
    <t>8004030000000000002880588</t>
  </si>
  <si>
    <t>MOTO HONDA XRE 300</t>
  </si>
  <si>
    <t>3M2H08332</t>
  </si>
  <si>
    <t>F22484</t>
  </si>
  <si>
    <t>ZPV76F</t>
  </si>
  <si>
    <t>167500001490</t>
  </si>
  <si>
    <t>8004030000000000002880587</t>
  </si>
  <si>
    <t>3M2H08330</t>
  </si>
  <si>
    <t>F22483</t>
  </si>
  <si>
    <t>ZPV79F</t>
  </si>
  <si>
    <t>167500001488</t>
  </si>
  <si>
    <t>8004030000000000002880566</t>
  </si>
  <si>
    <t>3M2H08331</t>
  </si>
  <si>
    <t>ZPV78F</t>
  </si>
  <si>
    <t>167500001489</t>
  </si>
  <si>
    <t>8004030000000000002880576</t>
  </si>
  <si>
    <t>3M2H08329</t>
  </si>
  <si>
    <t>F22482</t>
  </si>
  <si>
    <t>ZPV75F</t>
  </si>
  <si>
    <t>167500001487</t>
  </si>
  <si>
    <t>8004030000000000002880565</t>
  </si>
  <si>
    <t>3M2H08328</t>
  </si>
  <si>
    <t>F22481</t>
  </si>
  <si>
    <t>ZPV82F</t>
  </si>
  <si>
    <t>167500001486</t>
  </si>
  <si>
    <t>8004030000000000002880551</t>
  </si>
  <si>
    <t>3M2H08326</t>
  </si>
  <si>
    <t>F22479</t>
  </si>
  <si>
    <t>ZPV80F</t>
  </si>
  <si>
    <t>167500001484</t>
  </si>
  <si>
    <t>8004030000000000002880549</t>
  </si>
  <si>
    <t>'MOTO HONDA XRE 300</t>
  </si>
  <si>
    <t>3M2H160987</t>
  </si>
  <si>
    <t>K11090</t>
  </si>
  <si>
    <t xml:space="preserve">WBC782  </t>
  </si>
  <si>
    <t>167500000468</t>
  </si>
  <si>
    <t>8004030000000000001746912</t>
  </si>
  <si>
    <t>CAMION HYUNDAI  HD65  3-5 TON (CAMIÓN)</t>
  </si>
  <si>
    <t>3M2H08321</t>
  </si>
  <si>
    <t xml:space="preserve"> C22437</t>
  </si>
  <si>
    <t xml:space="preserve">KZO747 </t>
  </si>
  <si>
    <t>167500001492</t>
  </si>
  <si>
    <t>8004030000000000002880162</t>
  </si>
  <si>
    <t>CAMIONETA CHEVROLET COLORADO</t>
  </si>
  <si>
    <t>3M2H08325</t>
  </si>
  <si>
    <t>F22146</t>
  </si>
  <si>
    <t xml:space="preserve">BCU54G </t>
  </si>
  <si>
    <t>167500001477</t>
  </si>
  <si>
    <t>8004030000000000002865264</t>
  </si>
  <si>
    <t>3M2H08324</t>
  </si>
  <si>
    <t>F22145</t>
  </si>
  <si>
    <t>BCU53G</t>
  </si>
  <si>
    <t>167500001476</t>
  </si>
  <si>
    <t>8004030000000000002865263</t>
  </si>
  <si>
    <t>3M2H08323</t>
  </si>
  <si>
    <t>F22144</t>
  </si>
  <si>
    <t>BCU52G</t>
  </si>
  <si>
    <t>167500001475</t>
  </si>
  <si>
    <t>8004030000000000002865262</t>
  </si>
  <si>
    <t>3M2H08322</t>
  </si>
  <si>
    <t>F22143</t>
  </si>
  <si>
    <t>BCU51G</t>
  </si>
  <si>
    <t>167500001474</t>
  </si>
  <si>
    <t>8004030000000000002865261</t>
  </si>
  <si>
    <t>3M2H08320</t>
  </si>
  <si>
    <t>F18170</t>
  </si>
  <si>
    <t>VMX30E</t>
  </si>
  <si>
    <t>167500001251</t>
  </si>
  <si>
    <t>8004030000000000002606300</t>
  </si>
  <si>
    <t>MOTICICLETA YAMAHA XTZ  CC 250</t>
  </si>
  <si>
    <t>3M2H08317</t>
  </si>
  <si>
    <t>F18146</t>
  </si>
  <si>
    <t xml:space="preserve">OHW36E </t>
  </si>
  <si>
    <t>167500001016</t>
  </si>
  <si>
    <t>8004030000000000002616858</t>
  </si>
  <si>
    <t>MOTOCICLETA YAMAHA XTZ  CC 250</t>
  </si>
  <si>
    <t>3M2H08316</t>
  </si>
  <si>
    <t>F18145</t>
  </si>
  <si>
    <t>OHW35E</t>
  </si>
  <si>
    <t>167500001015</t>
  </si>
  <si>
    <t>8004030000000000002616857</t>
  </si>
  <si>
    <t>3M2H08315</t>
  </si>
  <si>
    <t>F18144</t>
  </si>
  <si>
    <t>OHW34E</t>
  </si>
  <si>
    <t>167500001014</t>
  </si>
  <si>
    <t>8004030000000000002616856</t>
  </si>
  <si>
    <t>3M2H08314</t>
  </si>
  <si>
    <t>F18143</t>
  </si>
  <si>
    <t xml:space="preserve">OHW33E </t>
  </si>
  <si>
    <t>167500001013</t>
  </si>
  <si>
    <t>8004030000000000002616855</t>
  </si>
  <si>
    <t>3M2H08313</t>
  </si>
  <si>
    <t>F18142</t>
  </si>
  <si>
    <t>OHW32E</t>
  </si>
  <si>
    <t>167500001012</t>
  </si>
  <si>
    <t>8004030000000000002616854</t>
  </si>
  <si>
    <t>3M2H08312</t>
  </si>
  <si>
    <t>F18141</t>
  </si>
  <si>
    <t xml:space="preserve">OHW31E </t>
  </si>
  <si>
    <t>167500001011</t>
  </si>
  <si>
    <t>8004030000000000002616853</t>
  </si>
  <si>
    <t>3M2H160991</t>
  </si>
  <si>
    <t>N98311</t>
  </si>
  <si>
    <t xml:space="preserve">OMK320 </t>
  </si>
  <si>
    <t>167500000104</t>
  </si>
  <si>
    <t>8004030000000000000098666</t>
  </si>
  <si>
    <t>3M2H08335</t>
  </si>
  <si>
    <t>C24029</t>
  </si>
  <si>
    <t>ODU060</t>
  </si>
  <si>
    <t>167500001629</t>
  </si>
  <si>
    <t>8004030000000000002933470</t>
  </si>
  <si>
    <t>CAMIONETA RENAULT DUSTER OROCH</t>
  </si>
  <si>
    <t>3M2H08334</t>
  </si>
  <si>
    <t>C23268</t>
  </si>
  <si>
    <t>LIS892</t>
  </si>
  <si>
    <t>167500001607</t>
  </si>
  <si>
    <t>8004030000000000002928890</t>
  </si>
  <si>
    <t>CAMIONETA FORD RANGER XLS</t>
  </si>
  <si>
    <t xml:space="preserve">NUMERO DE INVETARIO  </t>
  </si>
  <si>
    <t>3M2H160968</t>
  </si>
  <si>
    <t>K10105</t>
  </si>
  <si>
    <t>UZQ144</t>
  </si>
  <si>
    <t>167500000282</t>
  </si>
  <si>
    <t>8004030000000000001091474</t>
  </si>
  <si>
    <t>CAMION CHEVROLET NPR 3 A 7 TON</t>
  </si>
  <si>
    <t>3M2H160967</t>
  </si>
  <si>
    <t>K10104</t>
  </si>
  <si>
    <t>UZQ143</t>
  </si>
  <si>
    <t>167500000283</t>
  </si>
  <si>
    <t>8004030000000000001091473</t>
  </si>
  <si>
    <t>3M2H160966</t>
  </si>
  <si>
    <t>K08173</t>
  </si>
  <si>
    <t>VZD010</t>
  </si>
  <si>
    <t>167500000225</t>
  </si>
  <si>
    <t>8004030000000000000546019</t>
  </si>
  <si>
    <t>3M2H160948</t>
  </si>
  <si>
    <t>EJC-A09170</t>
  </si>
  <si>
    <t>ZJN150</t>
  </si>
  <si>
    <t>167500000265</t>
  </si>
  <si>
    <t>8004030000000000000783597</t>
  </si>
  <si>
    <t xml:space="preserve">AMBULANCIA, CAMIONETA CHEVROLET LUV D'MAX </t>
  </si>
  <si>
    <t>3M2H161131</t>
  </si>
  <si>
    <t>A11201</t>
  </si>
  <si>
    <t xml:space="preserve">HCD989 </t>
  </si>
  <si>
    <t>167500000474</t>
  </si>
  <si>
    <t xml:space="preserve">8004030000000000001864157 </t>
  </si>
  <si>
    <t xml:space="preserve">AMBULANCIA  CAMIONETA CHEVROLET LUV D'MAX </t>
  </si>
  <si>
    <t>3M2H161132</t>
  </si>
  <si>
    <t>C11601</t>
  </si>
  <si>
    <t xml:space="preserve">HCD990 </t>
  </si>
  <si>
    <t>167500000475</t>
  </si>
  <si>
    <t xml:space="preserve">8004030000000000001864158 </t>
  </si>
  <si>
    <t>CAMIONETA, CHEVROLET LUV D'MAX</t>
  </si>
  <si>
    <t>3M2H160969</t>
  </si>
  <si>
    <t>SHI381</t>
  </si>
  <si>
    <t>EJC-N98289</t>
  </si>
  <si>
    <t>167500000061</t>
  </si>
  <si>
    <t xml:space="preserve">8004030000000000000091674 </t>
  </si>
  <si>
    <t>CAMION CHEVROLET KODIAK 241</t>
  </si>
  <si>
    <t>3M2H160840</t>
  </si>
  <si>
    <t>Q05054</t>
  </si>
  <si>
    <t>VDJ023</t>
  </si>
  <si>
    <t>167500000516</t>
  </si>
  <si>
    <t>8004030000000000001515776</t>
  </si>
  <si>
    <t>CAMION CHEVROLET KODIAK GRUA</t>
  </si>
  <si>
    <t>3M2H161365</t>
  </si>
  <si>
    <t>F21053</t>
  </si>
  <si>
    <t>OPF45F</t>
  </si>
  <si>
    <t>167500001421</t>
  </si>
  <si>
    <t>8004030000000000002793335</t>
  </si>
  <si>
    <t xml:space="preserve">MOTOCICLETA  SUZUKI DRX 650 </t>
  </si>
  <si>
    <t>3M2H161364</t>
  </si>
  <si>
    <t>F21052</t>
  </si>
  <si>
    <t>OPF44F</t>
  </si>
  <si>
    <t>167500001420</t>
  </si>
  <si>
    <t xml:space="preserve">8004030000000000002793334 </t>
  </si>
  <si>
    <t xml:space="preserve">MOTOCICLETA  SUZUKI DRX 650  </t>
  </si>
  <si>
    <t>3M2H161010</t>
  </si>
  <si>
    <t>F21051</t>
  </si>
  <si>
    <t>OPF43F</t>
  </si>
  <si>
    <t>167500001419</t>
  </si>
  <si>
    <t>8004030000000000002793333</t>
  </si>
  <si>
    <t>3M2H161009</t>
  </si>
  <si>
    <t>F21050</t>
  </si>
  <si>
    <t>OPF42F</t>
  </si>
  <si>
    <t>167500001418</t>
  </si>
  <si>
    <t xml:space="preserve">8004030000000000002793332 </t>
  </si>
  <si>
    <t>3M2H161008</t>
  </si>
  <si>
    <t>F21049</t>
  </si>
  <si>
    <t>OPF41F</t>
  </si>
  <si>
    <t>167500001417</t>
  </si>
  <si>
    <t>8004030000000000002793331</t>
  </si>
  <si>
    <t>3M2H161007</t>
  </si>
  <si>
    <t>F21048</t>
  </si>
  <si>
    <t>OPF40F</t>
  </si>
  <si>
    <t>167500001416</t>
  </si>
  <si>
    <t xml:space="preserve">8004030000000000002793330 </t>
  </si>
  <si>
    <t>MOTOCICLETA  SUZUKI DRX 650</t>
  </si>
  <si>
    <t>3M2H161001</t>
  </si>
  <si>
    <t>F21047</t>
  </si>
  <si>
    <t>OPF39F</t>
  </si>
  <si>
    <t>167500001415</t>
  </si>
  <si>
    <t xml:space="preserve">8004030000000000002793329 </t>
  </si>
  <si>
    <t xml:space="preserve">MOTOCICLETA SUZUKI DRX 650 </t>
  </si>
  <si>
    <t>3M2H160960</t>
  </si>
  <si>
    <t>F21046</t>
  </si>
  <si>
    <t>OPF38F</t>
  </si>
  <si>
    <t>167500001414</t>
  </si>
  <si>
    <t xml:space="preserve">8004030000000000002793328 </t>
  </si>
  <si>
    <t>MOTOCICLETA SUZUKI DRX 650</t>
  </si>
  <si>
    <t>3M2H160805</t>
  </si>
  <si>
    <t>F182252</t>
  </si>
  <si>
    <t>RVO97</t>
  </si>
  <si>
    <t>167500000969</t>
  </si>
  <si>
    <t>8004030000000000002601237</t>
  </si>
  <si>
    <t xml:space="preserve">MOTOCICLETA  AKT TTR 180 </t>
  </si>
  <si>
    <t>3M2H160924</t>
  </si>
  <si>
    <t>F182219</t>
  </si>
  <si>
    <t>RVO87D</t>
  </si>
  <si>
    <t>167500000980</t>
  </si>
  <si>
    <t>8004030000000000002301234</t>
  </si>
  <si>
    <t xml:space="preserve">MOTOCICLETA  YAMAHA XTZ 250  </t>
  </si>
  <si>
    <t>3M2H160921</t>
  </si>
  <si>
    <t>F182217</t>
  </si>
  <si>
    <t>RVO89D</t>
  </si>
  <si>
    <t>167500000978</t>
  </si>
  <si>
    <t>8004030000000000002601232</t>
  </si>
  <si>
    <t>3M2H160920</t>
  </si>
  <si>
    <t>F182212</t>
  </si>
  <si>
    <t>RVO92D</t>
  </si>
  <si>
    <t>167500000977</t>
  </si>
  <si>
    <t>8004030000000000002601231</t>
  </si>
  <si>
    <t>3M2H160915</t>
  </si>
  <si>
    <t>F182214</t>
  </si>
  <si>
    <t>RVO88D</t>
  </si>
  <si>
    <t>167500000975</t>
  </si>
  <si>
    <t>8004030000000000002601225</t>
  </si>
  <si>
    <t>3M2H160959</t>
  </si>
  <si>
    <t>F21045</t>
  </si>
  <si>
    <t>OPF37F</t>
  </si>
  <si>
    <t>167500001413</t>
  </si>
  <si>
    <t xml:space="preserve">8004030000000000002793327 </t>
  </si>
  <si>
    <t>3M2H160958</t>
  </si>
  <si>
    <t>F21044</t>
  </si>
  <si>
    <t>OPF36F</t>
  </si>
  <si>
    <t>167500001412</t>
  </si>
  <si>
    <t>8004030000000000002793326</t>
  </si>
  <si>
    <t>3M2H160947</t>
  </si>
  <si>
    <t>F21043</t>
  </si>
  <si>
    <t>OPF35F</t>
  </si>
  <si>
    <t>167500001411</t>
  </si>
  <si>
    <t xml:space="preserve">8004030000000000002793325 </t>
  </si>
  <si>
    <t>3M2H160807</t>
  </si>
  <si>
    <t>F18251</t>
  </si>
  <si>
    <t>RVO99D</t>
  </si>
  <si>
    <t>167500000968</t>
  </si>
  <si>
    <t xml:space="preserve">8004030000000000002601236 </t>
  </si>
  <si>
    <t>3M2H160803</t>
  </si>
  <si>
    <t>F18253</t>
  </si>
  <si>
    <t>RVO95D</t>
  </si>
  <si>
    <t>167500000970</t>
  </si>
  <si>
    <t xml:space="preserve">8004030000000000002601238 </t>
  </si>
  <si>
    <t xml:space="preserve">MOTOCICLETA  AKT TTR 180  </t>
  </si>
  <si>
    <t>3M2H160802</t>
  </si>
  <si>
    <t>F18255</t>
  </si>
  <si>
    <t>RVO94D</t>
  </si>
  <si>
    <t>167500000972</t>
  </si>
  <si>
    <t>8004030000000000002601240</t>
  </si>
  <si>
    <t>3M2H160916</t>
  </si>
  <si>
    <t>F18215</t>
  </si>
  <si>
    <t>RVO86D</t>
  </si>
  <si>
    <t>3M2H160914</t>
  </si>
  <si>
    <t>F18213</t>
  </si>
  <si>
    <t>RVO93D</t>
  </si>
  <si>
    <t>167500000974</t>
  </si>
  <si>
    <t xml:space="preserve">8004030000000000002601224 </t>
  </si>
  <si>
    <t>3M2H160821</t>
  </si>
  <si>
    <t>F10625</t>
  </si>
  <si>
    <t>CHR65C</t>
  </si>
  <si>
    <t>167500000976</t>
  </si>
  <si>
    <t>8004030000000000002601230</t>
  </si>
  <si>
    <t xml:space="preserve">MOTOCICLETA YAMAHA XTZ 250   </t>
  </si>
  <si>
    <t>3M2H161088</t>
  </si>
  <si>
    <t>A12516</t>
  </si>
  <si>
    <t>JID795</t>
  </si>
  <si>
    <t xml:space="preserve"> 167500000751</t>
  </si>
  <si>
    <t>8004030000000000002223526</t>
  </si>
  <si>
    <t>3M2H160839</t>
  </si>
  <si>
    <t>N08141</t>
  </si>
  <si>
    <t>YHO002</t>
  </si>
  <si>
    <t>167500000536</t>
  </si>
  <si>
    <t xml:space="preserve">8004030000000000001894949 </t>
  </si>
  <si>
    <t>AMBULANCIA CHEVROLET LUD D'MAX</t>
  </si>
  <si>
    <t>3M2H160836</t>
  </si>
  <si>
    <t>K10082</t>
  </si>
  <si>
    <t>UZQ148</t>
  </si>
  <si>
    <t xml:space="preserve"> 167500000517</t>
  </si>
  <si>
    <t>8004030000000000001515777</t>
  </si>
  <si>
    <t xml:space="preserve">CAMION CHEVROLET KODIAK  MEDIANDO 241  DE 7 A 12 TON (Estacas), </t>
  </si>
  <si>
    <t>3M2H160835</t>
  </si>
  <si>
    <t>K10081</t>
  </si>
  <si>
    <t>UZQ147</t>
  </si>
  <si>
    <t>167500000515</t>
  </si>
  <si>
    <t xml:space="preserve">8004030000000000001515775 </t>
  </si>
  <si>
    <t xml:space="preserve">CAMION CHEVROLET NPR </t>
  </si>
  <si>
    <t>3M2H160833</t>
  </si>
  <si>
    <t>K10079</t>
  </si>
  <si>
    <t>UZQ145</t>
  </si>
  <si>
    <t xml:space="preserve"> 167500000514</t>
  </si>
  <si>
    <t xml:space="preserve">8004030000000000001515774 </t>
  </si>
  <si>
    <t>167500000512</t>
  </si>
  <si>
    <t>8004030000000000001515772</t>
  </si>
  <si>
    <t>3M2H03090</t>
  </si>
  <si>
    <t>C22438</t>
  </si>
  <si>
    <t xml:space="preserve">KZO743 </t>
  </si>
  <si>
    <t>163500057913</t>
  </si>
  <si>
    <t>8004030000000000002880159</t>
  </si>
  <si>
    <t>3M2H03085</t>
  </si>
  <si>
    <t>F22490</t>
  </si>
  <si>
    <t>ZPV56F</t>
  </si>
  <si>
    <t>167500001496</t>
  </si>
  <si>
    <t>8004030000000000002880524</t>
  </si>
  <si>
    <t>3M2H03089</t>
  </si>
  <si>
    <t>F22494</t>
  </si>
  <si>
    <t>ZPV55F</t>
  </si>
  <si>
    <t>167500001500</t>
  </si>
  <si>
    <t>8004030000000000002880548</t>
  </si>
  <si>
    <t>3M2H03084</t>
  </si>
  <si>
    <t>F22489</t>
  </si>
  <si>
    <t>ZPV54F</t>
  </si>
  <si>
    <t>167500001495</t>
  </si>
  <si>
    <t>8004030000000000002880523</t>
  </si>
  <si>
    <t>3M2H03083</t>
  </si>
  <si>
    <t>F22488</t>
  </si>
  <si>
    <t>ZPV53F</t>
  </si>
  <si>
    <t>167500001494</t>
  </si>
  <si>
    <t>8004030000000000002880522</t>
  </si>
  <si>
    <t>3M2H03087</t>
  </si>
  <si>
    <t>F22492</t>
  </si>
  <si>
    <t>ZPV52F</t>
  </si>
  <si>
    <t>167500001498</t>
  </si>
  <si>
    <t>8004030000000000002880543</t>
  </si>
  <si>
    <t>3M2H03088</t>
  </si>
  <si>
    <t>F22493</t>
  </si>
  <si>
    <t>ZPV51F</t>
  </si>
  <si>
    <t>167500001499</t>
  </si>
  <si>
    <t>8004030000000000002880545</t>
  </si>
  <si>
    <t>3M2H03082</t>
  </si>
  <si>
    <t>F22487</t>
  </si>
  <si>
    <t>ZPV50F</t>
  </si>
  <si>
    <t>167500001493</t>
  </si>
  <si>
    <t>8004030000000000002880521</t>
  </si>
  <si>
    <t>3M2H03081</t>
  </si>
  <si>
    <t xml:space="preserve"> F22265</t>
  </si>
  <si>
    <t>BCV73G</t>
  </si>
  <si>
    <t>167500001470</t>
  </si>
  <si>
    <t>8004030000000000002865383</t>
  </si>
  <si>
    <t>3M2H03080</t>
  </si>
  <si>
    <t xml:space="preserve"> F22264</t>
  </si>
  <si>
    <t>167500001469</t>
  </si>
  <si>
    <t>8004030000000000002865382</t>
  </si>
  <si>
    <t>3M2H03079</t>
  </si>
  <si>
    <t xml:space="preserve"> F22263</t>
  </si>
  <si>
    <t>167500001468</t>
  </si>
  <si>
    <t>8004030000000000002865381</t>
  </si>
  <si>
    <t>3M2H03078</t>
  </si>
  <si>
    <t xml:space="preserve"> F22262</t>
  </si>
  <si>
    <t>BCV70G</t>
  </si>
  <si>
    <t>167500001467</t>
  </si>
  <si>
    <t>8004030000000000002865380</t>
  </si>
  <si>
    <t>3M2H03077</t>
  </si>
  <si>
    <t xml:space="preserve"> F22261</t>
  </si>
  <si>
    <t>167500001466</t>
  </si>
  <si>
    <t>8004030000000000002865379</t>
  </si>
  <si>
    <t>3M2H03076</t>
  </si>
  <si>
    <t xml:space="preserve"> F22260</t>
  </si>
  <si>
    <t>BCV68G</t>
  </si>
  <si>
    <t>167500001465</t>
  </si>
  <si>
    <t>8004030000000000002865378</t>
  </si>
  <si>
    <t>3M2H03075</t>
  </si>
  <si>
    <t xml:space="preserve"> F22259</t>
  </si>
  <si>
    <t>BCV67G</t>
  </si>
  <si>
    <t>167500001464</t>
  </si>
  <si>
    <t>8004030000000000002865377</t>
  </si>
  <si>
    <t>3M2H03074</t>
  </si>
  <si>
    <t xml:space="preserve"> F22258</t>
  </si>
  <si>
    <t>167500001463</t>
  </si>
  <si>
    <t>8004030000000000002865376</t>
  </si>
  <si>
    <t>3M2H03073</t>
  </si>
  <si>
    <t xml:space="preserve"> F22257</t>
  </si>
  <si>
    <t>167500001462</t>
  </si>
  <si>
    <t>8004030000000000002865375</t>
  </si>
  <si>
    <t>3M2H03072</t>
  </si>
  <si>
    <t xml:space="preserve"> F22256</t>
  </si>
  <si>
    <t>BCV64G</t>
  </si>
  <si>
    <t>167500001461</t>
  </si>
  <si>
    <t>8004030000000000002865374</t>
  </si>
  <si>
    <t>3M2H03010</t>
  </si>
  <si>
    <t>F18311</t>
  </si>
  <si>
    <t xml:space="preserve">CGN70F </t>
  </si>
  <si>
    <t>167500001457</t>
  </si>
  <si>
    <t>8004030000000000002842840</t>
  </si>
  <si>
    <t>F18310</t>
  </si>
  <si>
    <t xml:space="preserve">GBM50F </t>
  </si>
  <si>
    <t>167500001456</t>
  </si>
  <si>
    <t>8004030000000000002842839</t>
  </si>
  <si>
    <t>F18309</t>
  </si>
  <si>
    <t>167500001455</t>
  </si>
  <si>
    <t>8004030000000000002842838</t>
  </si>
  <si>
    <t>3M2H161249</t>
  </si>
  <si>
    <t>C15684</t>
  </si>
  <si>
    <t>16750000O805</t>
  </si>
  <si>
    <t xml:space="preserve">8004030000000000002339354  </t>
  </si>
  <si>
    <t>CAMIONETA CHEVROLET LUV DIMAX</t>
  </si>
  <si>
    <t>3M2H160902</t>
  </si>
  <si>
    <t>C10746</t>
  </si>
  <si>
    <t xml:space="preserve">HCD960 </t>
  </si>
  <si>
    <t>1675000O1295</t>
  </si>
  <si>
    <t xml:space="preserve">8004030000000000001520940  </t>
  </si>
  <si>
    <t>3M2H161108</t>
  </si>
  <si>
    <t>K10156</t>
  </si>
  <si>
    <t xml:space="preserve">CES581 </t>
  </si>
  <si>
    <t>16750000O276</t>
  </si>
  <si>
    <t xml:space="preserve">8004030000000000001091528  </t>
  </si>
  <si>
    <t>CAMION 3 A 7 TON, CHEVROLET NPR</t>
  </si>
  <si>
    <t>3M2H160983</t>
  </si>
  <si>
    <t>K08183</t>
  </si>
  <si>
    <t xml:space="preserve">VZD016 </t>
  </si>
  <si>
    <t>167500000223</t>
  </si>
  <si>
    <t>8004030000000000000447456</t>
  </si>
  <si>
    <t>3M2H161093</t>
  </si>
  <si>
    <t>N98283</t>
  </si>
  <si>
    <t>167500000121</t>
  </si>
  <si>
    <t>8004030000000000000371466</t>
  </si>
  <si>
    <t>3M2H161098</t>
  </si>
  <si>
    <t>N08140</t>
  </si>
  <si>
    <t>16750000O222</t>
  </si>
  <si>
    <t xml:space="preserve">8004030000000000000077885  </t>
  </si>
  <si>
    <t>3M2H161000</t>
  </si>
  <si>
    <t>C09118</t>
  </si>
  <si>
    <t>MRY081</t>
  </si>
  <si>
    <t>167500000237</t>
  </si>
  <si>
    <t>8004030000000000000783468</t>
  </si>
  <si>
    <t>3M2H03086</t>
  </si>
  <si>
    <t>F22491</t>
  </si>
  <si>
    <t>ZPV57F</t>
  </si>
  <si>
    <t>167500001497</t>
  </si>
  <si>
    <t>8004030000000000002880525</t>
  </si>
  <si>
    <t>MOTOCICLETA HONDA XRE300 ABS</t>
  </si>
  <si>
    <t xml:space="preserve">BIGIR </t>
  </si>
  <si>
    <t>3M2H161390</t>
  </si>
  <si>
    <t>H24025</t>
  </si>
  <si>
    <t>LZV432</t>
  </si>
  <si>
    <t>167500001674</t>
  </si>
  <si>
    <t>8004030000000000002985557</t>
  </si>
  <si>
    <t>MICROBUS MERCEDES BENZ SPRINTER 515 CDI</t>
  </si>
  <si>
    <t>3M2H161391</t>
  </si>
  <si>
    <t>C24026</t>
  </si>
  <si>
    <t>LZV430</t>
  </si>
  <si>
    <t>167500001673</t>
  </si>
  <si>
    <t>8004030000000000002985560</t>
  </si>
  <si>
    <t xml:space="preserve">CAMIONETA NISSAN FRONTIER </t>
  </si>
  <si>
    <t>3M2H01201</t>
  </si>
  <si>
    <t>C22654</t>
  </si>
  <si>
    <t>LIK412</t>
  </si>
  <si>
    <t>167500001602</t>
  </si>
  <si>
    <t>8004030000000000002911052</t>
  </si>
  <si>
    <t>CAMIONETA RAM-PAC - RAMPAGE</t>
  </si>
  <si>
    <t>3M2H01202</t>
  </si>
  <si>
    <t>C22653</t>
  </si>
  <si>
    <t>LIK407</t>
  </si>
  <si>
    <t>167500001603</t>
  </si>
  <si>
    <t>8004030000000000002911060</t>
  </si>
  <si>
    <t>CAMIONETA FORD RANGER XL</t>
  </si>
  <si>
    <t>3M2H161115</t>
  </si>
  <si>
    <t>H11013</t>
  </si>
  <si>
    <t>KGF004</t>
  </si>
  <si>
    <t>167500001530</t>
  </si>
  <si>
    <t>8004030000000000001786501</t>
  </si>
  <si>
    <t>MICROBUS HYUNDAI HD72</t>
  </si>
  <si>
    <t>3M2H02503</t>
  </si>
  <si>
    <t>D19117</t>
  </si>
  <si>
    <t>ODT974</t>
  </si>
  <si>
    <t>167500001307</t>
  </si>
  <si>
    <t>8004030000000000002723116</t>
  </si>
  <si>
    <t xml:space="preserve">CAMPERO TOYOTA 4RUNNER </t>
  </si>
  <si>
    <t>3M2H02502</t>
  </si>
  <si>
    <t>D19116</t>
  </si>
  <si>
    <t>ODT975</t>
  </si>
  <si>
    <t>167500001306</t>
  </si>
  <si>
    <t>8004030000000000002723115</t>
  </si>
  <si>
    <t>3M2H12149</t>
  </si>
  <si>
    <t>C18233</t>
  </si>
  <si>
    <t>FUY526</t>
  </si>
  <si>
    <t>167500001339</t>
  </si>
  <si>
    <t>8004030000000000002718744</t>
  </si>
  <si>
    <t>CAMIONETA NISSAN NP3000</t>
  </si>
  <si>
    <t>3M2H161248</t>
  </si>
  <si>
    <t>C15683</t>
  </si>
  <si>
    <t>GAU099</t>
  </si>
  <si>
    <t>167500000804</t>
  </si>
  <si>
    <t>8004030000000000002339353</t>
  </si>
  <si>
    <t xml:space="preserve">CAMIONETA CHVROLET LUV  DIMAX </t>
  </si>
  <si>
    <t>3M2H161142</t>
  </si>
  <si>
    <t>C12280</t>
  </si>
  <si>
    <t>DIX873</t>
  </si>
  <si>
    <t>167500001293</t>
  </si>
  <si>
    <t>8004030000000000001972533</t>
  </si>
  <si>
    <t xml:space="preserve">CAMIONETA CHVROLET LUV DIMAX </t>
  </si>
  <si>
    <t>3M2H161002</t>
  </si>
  <si>
    <t>C09476</t>
  </si>
  <si>
    <t>BWY070</t>
  </si>
  <si>
    <t>167500000255</t>
  </si>
  <si>
    <t>8004030000000000000861527</t>
  </si>
  <si>
    <t xml:space="preserve">CAMIONETA TOYOTA FORTUNER </t>
  </si>
  <si>
    <t>3M2H160925</t>
  </si>
  <si>
    <t>H11005</t>
  </si>
  <si>
    <t>CES745</t>
  </si>
  <si>
    <t>1084223559</t>
  </si>
  <si>
    <t>8004030000000000001692117</t>
  </si>
  <si>
    <t xml:space="preserve">BUSETA CHEVROLET NPR </t>
  </si>
  <si>
    <t>3M2H161241</t>
  </si>
  <si>
    <t>C09341</t>
  </si>
  <si>
    <t>HCI166</t>
  </si>
  <si>
    <t>167500000792</t>
  </si>
  <si>
    <t>8004030000000000001093915</t>
  </si>
  <si>
    <t>CAMIONETA SUZUKI GRAND VITARA</t>
  </si>
  <si>
    <t>3M2H161239</t>
  </si>
  <si>
    <t>D14249</t>
  </si>
  <si>
    <t>GAU044</t>
  </si>
  <si>
    <t>167500000790</t>
  </si>
  <si>
    <t>8004030000000000002300009</t>
  </si>
  <si>
    <t xml:space="preserve">CAMIONETA TOYOTA  4RUNNER SR5 </t>
  </si>
  <si>
    <t>3M2H161026</t>
  </si>
  <si>
    <t>H06033</t>
  </si>
  <si>
    <t>FLA-471</t>
  </si>
  <si>
    <t>167500000184</t>
  </si>
  <si>
    <t>8004030000000000000235618</t>
  </si>
  <si>
    <t xml:space="preserve">BUSETA NPR CHEVROLET </t>
  </si>
  <si>
    <t>3M2H161386</t>
  </si>
  <si>
    <t>F22509</t>
  </si>
  <si>
    <t>ZPV45F</t>
  </si>
  <si>
    <t>167500001535</t>
  </si>
  <si>
    <t>8004030000000000002880556</t>
  </si>
  <si>
    <t xml:space="preserve">MOTOCICLETA HONDA XRE300 ABS </t>
  </si>
  <si>
    <t>3M2H161384</t>
  </si>
  <si>
    <t>F22507</t>
  </si>
  <si>
    <t>ZPV46F</t>
  </si>
  <si>
    <t>167500001533</t>
  </si>
  <si>
    <t>8004030000000000002880554</t>
  </si>
  <si>
    <t>3M2H160941</t>
  </si>
  <si>
    <t>N10315</t>
  </si>
  <si>
    <t>UAR609</t>
  </si>
  <si>
    <t>167500000292</t>
  </si>
  <si>
    <t>8004030000000000001094121</t>
  </si>
  <si>
    <t xml:space="preserve">CAMION CHEVROLET  FTR </t>
  </si>
  <si>
    <t>3M2H160942</t>
  </si>
  <si>
    <t>N10316</t>
  </si>
  <si>
    <t>UAR608</t>
  </si>
  <si>
    <t>167500000293</t>
  </si>
  <si>
    <t>8004030000000000001094122</t>
  </si>
  <si>
    <t xml:space="preserve">CAMION  CHEVROLET FTR </t>
  </si>
  <si>
    <t>3M2H160930</t>
  </si>
  <si>
    <t>K07107</t>
  </si>
  <si>
    <t>NNF544</t>
  </si>
  <si>
    <t>167500001271</t>
  </si>
  <si>
    <t>8004030000000000000282233</t>
  </si>
  <si>
    <t xml:space="preserve">CAMION CHEVROLET NPR  </t>
  </si>
  <si>
    <t>3M2H161381</t>
  </si>
  <si>
    <t>C22440</t>
  </si>
  <si>
    <t>KZO742</t>
  </si>
  <si>
    <t>167500001537</t>
  </si>
  <si>
    <t>8004030000000000002880158</t>
  </si>
  <si>
    <t xml:space="preserve">CAMIONETA CHEVROLET  COLORADO </t>
  </si>
  <si>
    <t>3M2H161383</t>
  </si>
  <si>
    <t>F22506</t>
  </si>
  <si>
    <t>ZPV47F</t>
  </si>
  <si>
    <t>167500001532</t>
  </si>
  <si>
    <t>8004030000000000002880553</t>
  </si>
  <si>
    <t>3M2H02501</t>
  </si>
  <si>
    <t>D19118</t>
  </si>
  <si>
    <t>GKV287</t>
  </si>
  <si>
    <t>167500001305</t>
  </si>
  <si>
    <t>8004030000000000002723114</t>
  </si>
  <si>
    <t xml:space="preserve">CAMPERO TOYOTA LAND CRUISER </t>
  </si>
  <si>
    <t>3M2H161268</t>
  </si>
  <si>
    <t>D16006</t>
  </si>
  <si>
    <t>EAO040</t>
  </si>
  <si>
    <t>167500000834</t>
  </si>
  <si>
    <t>8004030000000000002398802</t>
  </si>
  <si>
    <t xml:space="preserve">CAMPERO RENAULT KOLEOS </t>
  </si>
  <si>
    <t>3M2H161245</t>
  </si>
  <si>
    <t>C15718</t>
  </si>
  <si>
    <t>GAW027</t>
  </si>
  <si>
    <t>167500000801</t>
  </si>
  <si>
    <t>8004030000000000002339352</t>
  </si>
  <si>
    <t xml:space="preserve">CAMIONETA CHEVROLET LUV DIMAX </t>
  </si>
  <si>
    <t>3M2H161265</t>
  </si>
  <si>
    <t xml:space="preserve"> F15830</t>
  </si>
  <si>
    <t xml:space="preserve">RTB94D  </t>
  </si>
  <si>
    <t xml:space="preserve"> 167500000831</t>
  </si>
  <si>
    <t>8004030000000000002398798</t>
  </si>
  <si>
    <t>MOTOCICLETA  XT660 R YAMAHA</t>
  </si>
  <si>
    <t>3M2H160995</t>
  </si>
  <si>
    <t>K03167</t>
  </si>
  <si>
    <t>KGJ682</t>
  </si>
  <si>
    <t xml:space="preserve"> 167500001423</t>
  </si>
  <si>
    <t xml:space="preserve">8004030000000000000099871 </t>
  </si>
  <si>
    <t>3M2H160946</t>
  </si>
  <si>
    <t>Q09487</t>
  </si>
  <si>
    <t xml:space="preserve">BWY055 </t>
  </si>
  <si>
    <t>167500001276</t>
  </si>
  <si>
    <t xml:space="preserve">8004030000000000001094176  </t>
  </si>
  <si>
    <t>CAMION GRUA CHEVROLET FTR</t>
  </si>
  <si>
    <t>3M2H161328</t>
  </si>
  <si>
    <t>K03168</t>
  </si>
  <si>
    <t xml:space="preserve">KGJ677 </t>
  </si>
  <si>
    <t>167500001273</t>
  </si>
  <si>
    <t xml:space="preserve">8004030000000000000372259 </t>
  </si>
  <si>
    <t xml:space="preserve">CAMIÓN CHEVROLET NPR LIVIANO DE 3 A 7 TON. (Estacas), </t>
  </si>
  <si>
    <t>3M2H160909</t>
  </si>
  <si>
    <t>R09488</t>
  </si>
  <si>
    <t xml:space="preserve">SLE048 </t>
  </si>
  <si>
    <t>167500000294</t>
  </si>
  <si>
    <t xml:space="preserve">8004030000000000001094178 </t>
  </si>
  <si>
    <t>VOLQUETA CHEVROLET FTR DE 10 MTS</t>
  </si>
  <si>
    <t>3M2H160939</t>
  </si>
  <si>
    <t>N10313</t>
  </si>
  <si>
    <t xml:space="preserve">TNH595 </t>
  </si>
  <si>
    <t xml:space="preserve"> 167500000290</t>
  </si>
  <si>
    <t>8004030000000000001094119</t>
  </si>
  <si>
    <t xml:space="preserve">CAMIÓN  CHEVROLET FTR MEDIANO DE 7 A 12 TON  (Estacas), </t>
  </si>
  <si>
    <t>3M2H160933</t>
  </si>
  <si>
    <t>K10052</t>
  </si>
  <si>
    <t xml:space="preserve">UNK048 </t>
  </si>
  <si>
    <t>167500000285</t>
  </si>
  <si>
    <t xml:space="preserve">8004030000000000001091383 </t>
  </si>
  <si>
    <t>3M2H160932</t>
  </si>
  <si>
    <t>K10051</t>
  </si>
  <si>
    <t>UNK049</t>
  </si>
  <si>
    <t>167500000284</t>
  </si>
  <si>
    <t xml:space="preserve">8004030000000000001091382 </t>
  </si>
  <si>
    <t xml:space="preserve">CAMION  CHEVROLET NPR </t>
  </si>
  <si>
    <t>3M2H160929</t>
  </si>
  <si>
    <t>K07106</t>
  </si>
  <si>
    <t xml:space="preserve">DBD072 </t>
  </si>
  <si>
    <t>167500000197</t>
  </si>
  <si>
    <t xml:space="preserve">8004030000000000000348840 </t>
  </si>
  <si>
    <t>CAMIÓN CHEVROLET NPR LIVIANO DE 3 A 7 TON. (Estacas),.</t>
  </si>
  <si>
    <t>3M2H160937</t>
  </si>
  <si>
    <t>N02135</t>
  </si>
  <si>
    <t xml:space="preserve">KGJ668 </t>
  </si>
  <si>
    <t>167500000021</t>
  </si>
  <si>
    <t xml:space="preserve">8004030000000000000373837  </t>
  </si>
  <si>
    <t xml:space="preserve">CAMIÓN CHEVROLET KODIAK 241 MEDIANO DE 7 A 12 TON (Estacas). </t>
  </si>
  <si>
    <t>BASPC 4</t>
  </si>
  <si>
    <t>3M2H04010</t>
  </si>
  <si>
    <t>C22439</t>
  </si>
  <si>
    <t xml:space="preserve">KZO744 </t>
  </si>
  <si>
    <t>167500001512</t>
  </si>
  <si>
    <t>8004030000000000002880160</t>
  </si>
  <si>
    <t>CAMIONETA  CHEVROLET COLORADO</t>
  </si>
  <si>
    <t>3M2H04123</t>
  </si>
  <si>
    <t>F22504</t>
  </si>
  <si>
    <t>ZPV67F</t>
  </si>
  <si>
    <t>167500001511</t>
  </si>
  <si>
    <t>8004030000000000002880585</t>
  </si>
  <si>
    <t>3M2H04121</t>
  </si>
  <si>
    <t>F22502</t>
  </si>
  <si>
    <t>ZPV66F</t>
  </si>
  <si>
    <t>167500001509</t>
  </si>
  <si>
    <t>8004030000000000002880583</t>
  </si>
  <si>
    <t>3M2H04120</t>
  </si>
  <si>
    <t>F22501</t>
  </si>
  <si>
    <t>ZPV65F</t>
  </si>
  <si>
    <t>167500001508</t>
  </si>
  <si>
    <t>8004030000000000002880563</t>
  </si>
  <si>
    <t>3M2H04122</t>
  </si>
  <si>
    <t>F22503</t>
  </si>
  <si>
    <t>ZPV64F</t>
  </si>
  <si>
    <t>167500001510</t>
  </si>
  <si>
    <t>8004030000000000002880584</t>
  </si>
  <si>
    <t>3M2H04119</t>
  </si>
  <si>
    <t>F22500</t>
  </si>
  <si>
    <t>ZPV63F</t>
  </si>
  <si>
    <t>8004030000000000002880539</t>
  </si>
  <si>
    <t>3M2H04118</t>
  </si>
  <si>
    <t>F22499</t>
  </si>
  <si>
    <t>ZPV62F</t>
  </si>
  <si>
    <t>167500001506</t>
  </si>
  <si>
    <t>8004030000000000002880538</t>
  </si>
  <si>
    <t>3M2H04114</t>
  </si>
  <si>
    <t>F22495</t>
  </si>
  <si>
    <t>ZPV61F</t>
  </si>
  <si>
    <t>167500001502</t>
  </si>
  <si>
    <t>8004030000000000002880509</t>
  </si>
  <si>
    <t>3M2H04117</t>
  </si>
  <si>
    <t>F22498</t>
  </si>
  <si>
    <t>ZPV60F</t>
  </si>
  <si>
    <t>167500001505</t>
  </si>
  <si>
    <t>8004030000000000002880528</t>
  </si>
  <si>
    <t>3M2H04116</t>
  </si>
  <si>
    <t>F22497</t>
  </si>
  <si>
    <t>ZPV59F</t>
  </si>
  <si>
    <t>167500001504</t>
  </si>
  <si>
    <t>8004030000000000002880527</t>
  </si>
  <si>
    <t>3M2H04115</t>
  </si>
  <si>
    <t>F22496</t>
  </si>
  <si>
    <t>ZPV58F</t>
  </si>
  <si>
    <t>167500001503</t>
  </si>
  <si>
    <t>8004030000000000002880526</t>
  </si>
  <si>
    <t>3M2H04112</t>
  </si>
  <si>
    <t>F22142</t>
  </si>
  <si>
    <t>BCU50G</t>
  </si>
  <si>
    <t>167500001473</t>
  </si>
  <si>
    <t>8004030000000000002865260</t>
  </si>
  <si>
    <t>3M2H04110</t>
  </si>
  <si>
    <t xml:space="preserve">F22140 </t>
  </si>
  <si>
    <t>BCU48G</t>
  </si>
  <si>
    <t>167500001471</t>
  </si>
  <si>
    <t>8004030000000000002865258</t>
  </si>
  <si>
    <t>3M2H04109</t>
  </si>
  <si>
    <t>F18299</t>
  </si>
  <si>
    <t xml:space="preserve">VMU97E </t>
  </si>
  <si>
    <t>167500001433</t>
  </si>
  <si>
    <t xml:space="preserve">8004030000000000002821367 </t>
  </si>
  <si>
    <t>3M2H04108</t>
  </si>
  <si>
    <t>F18298</t>
  </si>
  <si>
    <t>VMU86E</t>
  </si>
  <si>
    <t xml:space="preserve"> 167500001432</t>
  </si>
  <si>
    <t>8004030000000000002821366</t>
  </si>
  <si>
    <t>3M2H04106</t>
  </si>
  <si>
    <t>F18296</t>
  </si>
  <si>
    <t>VMU84E</t>
  </si>
  <si>
    <t>167500001430</t>
  </si>
  <si>
    <t xml:space="preserve">8004030000000000002821364 </t>
  </si>
  <si>
    <t>3M2H04104</t>
  </si>
  <si>
    <t>F17219</t>
  </si>
  <si>
    <t>RVH39D</t>
  </si>
  <si>
    <t>167500000882</t>
  </si>
  <si>
    <t xml:space="preserve">8004030000000000002524392 </t>
  </si>
  <si>
    <t>3M2H161257</t>
  </si>
  <si>
    <t>N01044</t>
  </si>
  <si>
    <t xml:space="preserve">SHI170 </t>
  </si>
  <si>
    <t>167500000817</t>
  </si>
  <si>
    <t xml:space="preserve">8004030000000000000207468 </t>
  </si>
  <si>
    <t xml:space="preserve">CAMIÓN CHEVROLET KODIAK MEDIANO DE 7 A 12 TON (Estacas). </t>
  </si>
  <si>
    <t>3M2H161194</t>
  </si>
  <si>
    <t>K14628</t>
  </si>
  <si>
    <t>NDC761</t>
  </si>
  <si>
    <t>167500000674</t>
  </si>
  <si>
    <t xml:space="preserve">8004030000000000002113999 </t>
  </si>
  <si>
    <t xml:space="preserve"> CAMION NPR CHEVROLET REWARDS</t>
  </si>
  <si>
    <t>3M2H161193</t>
  </si>
  <si>
    <t>K14627</t>
  </si>
  <si>
    <t xml:space="preserve">NDC760 </t>
  </si>
  <si>
    <t>167500000673</t>
  </si>
  <si>
    <t xml:space="preserve">8004030000000000002113998 </t>
  </si>
  <si>
    <t>3M2H161192</t>
  </si>
  <si>
    <t>K14629</t>
  </si>
  <si>
    <t>NDC762</t>
  </si>
  <si>
    <t>167500000672</t>
  </si>
  <si>
    <t xml:space="preserve">8004030000000000002113997 </t>
  </si>
  <si>
    <t>3M2H161191</t>
  </si>
  <si>
    <t>C14631</t>
  </si>
  <si>
    <t>DIW974</t>
  </si>
  <si>
    <t>167500000670</t>
  </si>
  <si>
    <t xml:space="preserve">8004030000000000002113995  </t>
  </si>
  <si>
    <t>CAMIONETA CHEVROLET  LUV D'MAX</t>
  </si>
  <si>
    <t>3M2H161190</t>
  </si>
  <si>
    <t>C14632</t>
  </si>
  <si>
    <t>DIW975</t>
  </si>
  <si>
    <t>167500000669</t>
  </si>
  <si>
    <t xml:space="preserve">8004030000000000002113994 </t>
  </si>
  <si>
    <t>3M2H160888</t>
  </si>
  <si>
    <t xml:space="preserve">K10054 </t>
  </si>
  <si>
    <t>UZQ132</t>
  </si>
  <si>
    <t xml:space="preserve"> 167500000281</t>
  </si>
  <si>
    <t xml:space="preserve">8004030000000000001091385 </t>
  </si>
  <si>
    <t>CAMION CHEVROLET NRP TURBO,  LIVIANO DE 3 A 7 TON. (Estacas).</t>
  </si>
  <si>
    <t>3M2H160892</t>
  </si>
  <si>
    <t xml:space="preserve">K10053 </t>
  </si>
  <si>
    <t xml:space="preserve">UIP143 </t>
  </si>
  <si>
    <t xml:space="preserve"> 167500000280</t>
  </si>
  <si>
    <t xml:space="preserve">8004030000000000001091384 </t>
  </si>
  <si>
    <t xml:space="preserve"> CAMIÓN CHEVROLET NRP TURBO LIVIANO DE 3 A 7 TON. (Estacas).</t>
  </si>
  <si>
    <t>3M2H160890</t>
  </si>
  <si>
    <t xml:space="preserve">K03160 </t>
  </si>
  <si>
    <t xml:space="preserve">LHA661 </t>
  </si>
  <si>
    <t xml:space="preserve"> 167500000234</t>
  </si>
  <si>
    <t>8004030000000000000793582</t>
  </si>
  <si>
    <t>CAMIÓN CHEVROLET  NRP TURBO LIVIANO DE 3 A 7 TON. (Estacas),-</t>
  </si>
  <si>
    <t>3M2H160889</t>
  </si>
  <si>
    <t xml:space="preserve">K03158 </t>
  </si>
  <si>
    <t xml:space="preserve">KGJ683 </t>
  </si>
  <si>
    <t>167500000233</t>
  </si>
  <si>
    <t xml:space="preserve">8004030000000000000793581 </t>
  </si>
  <si>
    <t xml:space="preserve">CAMION  CHEVROLET NPR TURBO LIVIANO DE 3 A 7 TON </t>
  </si>
  <si>
    <t>3M2H160896</t>
  </si>
  <si>
    <t xml:space="preserve"> N08309 </t>
  </si>
  <si>
    <t>UTX037</t>
  </si>
  <si>
    <t>167500000229</t>
  </si>
  <si>
    <t xml:space="preserve">8004030000000000000559899 </t>
  </si>
  <si>
    <t xml:space="preserve">CAMION CHEVROLET KODIAK MEDIANO DE 7 A 12 TON (Estacas)  </t>
  </si>
  <si>
    <t>3M2H160885</t>
  </si>
  <si>
    <t xml:space="preserve">C08079 </t>
  </si>
  <si>
    <t>QYA609</t>
  </si>
  <si>
    <t xml:space="preserve"> 167500000218</t>
  </si>
  <si>
    <t>8004030000000000000440248</t>
  </si>
  <si>
    <t xml:space="preserve">CAMIONETA CHEVROLET  LUV D'MAX, </t>
  </si>
  <si>
    <t>3M2H160895</t>
  </si>
  <si>
    <t xml:space="preserve">N03381 </t>
  </si>
  <si>
    <t xml:space="preserve">AUS036 </t>
  </si>
  <si>
    <t>167500000180</t>
  </si>
  <si>
    <t xml:space="preserve">8004030000000000000086136 </t>
  </si>
  <si>
    <t xml:space="preserve">CAMIÓN CHEVROLET KODIAK MEDIANO DE 7 A 12 TON (Estacas), </t>
  </si>
  <si>
    <t>3M2H160897</t>
  </si>
  <si>
    <t xml:space="preserve">N98291 </t>
  </si>
  <si>
    <t xml:space="preserve">OMK341 </t>
  </si>
  <si>
    <t>167500000165</t>
  </si>
  <si>
    <t>8004030000000000000094957</t>
  </si>
  <si>
    <t xml:space="preserve"> BAACA4</t>
  </si>
  <si>
    <t>3M2H161387</t>
  </si>
  <si>
    <t>F22510</t>
  </si>
  <si>
    <t>ZPV49F</t>
  </si>
  <si>
    <t>167500001536</t>
  </si>
  <si>
    <t>8004030000000000002880582</t>
  </si>
  <si>
    <t xml:space="preserve">MOTOCICLETA HONDA XRE 300 ABS </t>
  </si>
  <si>
    <t>3M2H161382</t>
  </si>
  <si>
    <t>F22505</t>
  </si>
  <si>
    <t>ZPV48F</t>
  </si>
  <si>
    <t>167500001531</t>
  </si>
  <si>
    <t>8004030000000000002880520</t>
  </si>
  <si>
    <t>F22508</t>
  </si>
  <si>
    <t>ZPV44F</t>
  </si>
  <si>
    <t>3M2H07403</t>
  </si>
  <si>
    <t>F22478</t>
  </si>
  <si>
    <t>ZPV85F</t>
  </si>
  <si>
    <t>167500001483</t>
  </si>
  <si>
    <t>8004030000000000002880577</t>
  </si>
  <si>
    <t>3M2H07405</t>
  </si>
  <si>
    <t>F22477</t>
  </si>
  <si>
    <t>ZPV87F</t>
  </si>
  <si>
    <t>167500001482</t>
  </si>
  <si>
    <t>8004030000000000002880514</t>
  </si>
  <si>
    <t>3M2H07404</t>
  </si>
  <si>
    <t>F22476</t>
  </si>
  <si>
    <t>ZPV86F</t>
  </si>
  <si>
    <t>167500001481</t>
  </si>
  <si>
    <t>8004030000000000002880513</t>
  </si>
  <si>
    <t>3M2H07402</t>
  </si>
  <si>
    <t>F22475</t>
  </si>
  <si>
    <t>ZPV84F</t>
  </si>
  <si>
    <t>167500001480</t>
  </si>
  <si>
    <t>8004030000000000002880512</t>
  </si>
  <si>
    <t>3M2H07401</t>
  </si>
  <si>
    <t>F22474</t>
  </si>
  <si>
    <t>ZPV83F</t>
  </si>
  <si>
    <t>167500001479</t>
  </si>
  <si>
    <t>8004030000000000002880511</t>
  </si>
  <si>
    <t>3M2H160869</t>
  </si>
  <si>
    <t xml:space="preserve">K05303 </t>
  </si>
  <si>
    <t>VCF115</t>
  </si>
  <si>
    <t>167500000157</t>
  </si>
  <si>
    <t>8004030000000000000085635</t>
  </si>
  <si>
    <t xml:space="preserve">CAMION 3 A 7 TON, CHEVROLET NPR </t>
  </si>
  <si>
    <t>3M2H160867</t>
  </si>
  <si>
    <t xml:space="preserve">K05301 </t>
  </si>
  <si>
    <t>UYR006</t>
  </si>
  <si>
    <t>167500000155</t>
  </si>
  <si>
    <t>8004030000000000000373024</t>
  </si>
  <si>
    <t>3M2H160863</t>
  </si>
  <si>
    <t xml:space="preserve">K05297 </t>
  </si>
  <si>
    <t>UAM811</t>
  </si>
  <si>
    <t>167500000151</t>
  </si>
  <si>
    <t>8004030000000000000375384</t>
  </si>
  <si>
    <t>3M2H160862</t>
  </si>
  <si>
    <t xml:space="preserve">K05296 </t>
  </si>
  <si>
    <t>UAM810</t>
  </si>
  <si>
    <t>167500000150</t>
  </si>
  <si>
    <t>8004030000000000000372996</t>
  </si>
  <si>
    <t>3M2H160861</t>
  </si>
  <si>
    <t xml:space="preserve">K05295 </t>
  </si>
  <si>
    <t>TPR014</t>
  </si>
  <si>
    <t>167500000149</t>
  </si>
  <si>
    <t>8004030000000000000094522</t>
  </si>
  <si>
    <t>3M2H160860</t>
  </si>
  <si>
    <t>K05294</t>
  </si>
  <si>
    <t>TPR010</t>
  </si>
  <si>
    <t>167500000148</t>
  </si>
  <si>
    <t>8004030000000000000094513</t>
  </si>
  <si>
    <t>3M2H161150</t>
  </si>
  <si>
    <t>F13696</t>
  </si>
  <si>
    <t xml:space="preserve">CHV40C </t>
  </si>
  <si>
    <t>167500000555</t>
  </si>
  <si>
    <t xml:space="preserve">8004030000000000001985282 </t>
  </si>
  <si>
    <t>MOTOCICLETA - HONDA ECO DELUXE ES 125</t>
  </si>
  <si>
    <t>3M2H161361</t>
  </si>
  <si>
    <t>F18280</t>
  </si>
  <si>
    <t xml:space="preserve">VMU93E </t>
  </si>
  <si>
    <t>167500001302</t>
  </si>
  <si>
    <t xml:space="preserve">8004030000000000002719812 </t>
  </si>
  <si>
    <t>MOTOCICLETA -  YAMAHA XTZ250</t>
  </si>
  <si>
    <t>3M2H161212</t>
  </si>
  <si>
    <t>F14350</t>
  </si>
  <si>
    <t>NGF10C</t>
  </si>
  <si>
    <t xml:space="preserve"> 167500000725</t>
  </si>
  <si>
    <t>8004030000000000002220759</t>
  </si>
  <si>
    <t xml:space="preserve">MOTOCICLETA - YAMAHA XTZ250 </t>
  </si>
  <si>
    <t>3M2H161218</t>
  </si>
  <si>
    <t>F14342</t>
  </si>
  <si>
    <t xml:space="preserve">NGF02C </t>
  </si>
  <si>
    <t>167500000731</t>
  </si>
  <si>
    <t xml:space="preserve">8004030000000000002220751 </t>
  </si>
  <si>
    <t>3M2H161360</t>
  </si>
  <si>
    <t>F20077</t>
  </si>
  <si>
    <t>BLO90F</t>
  </si>
  <si>
    <t>167500001332</t>
  </si>
  <si>
    <t xml:space="preserve">8004030000000000002718148 </t>
  </si>
  <si>
    <t>MOTOCICLETA - SUZUKI DR-X 200</t>
  </si>
  <si>
    <t>3M2H161220</t>
  </si>
  <si>
    <t>C13744</t>
  </si>
  <si>
    <t>GAL059</t>
  </si>
  <si>
    <t>3M2H161359</t>
  </si>
  <si>
    <t>F20076</t>
  </si>
  <si>
    <t xml:space="preserve">BLN99F </t>
  </si>
  <si>
    <t>167500001331</t>
  </si>
  <si>
    <t xml:space="preserve">8004030000000000002718147 </t>
  </si>
  <si>
    <t>MOTOCICLETA - SUZUKI DR-X  200</t>
  </si>
  <si>
    <t>3M2H07010</t>
  </si>
  <si>
    <t>C22088</t>
  </si>
  <si>
    <t>ODU007</t>
  </si>
  <si>
    <t xml:space="preserve"> 167500001429</t>
  </si>
  <si>
    <t>8004030000000000002809823</t>
  </si>
  <si>
    <t>CAMIONETA -  NISSAN FRONTIER</t>
  </si>
  <si>
    <t>167500000733</t>
  </si>
  <si>
    <t xml:space="preserve">8004030000000000002220906 </t>
  </si>
  <si>
    <t>CAMIONETA - TOYOTA HILUX 4X4</t>
  </si>
  <si>
    <t>3R6D091114</t>
  </si>
  <si>
    <t>F08536</t>
  </si>
  <si>
    <t>WAR86A</t>
  </si>
  <si>
    <t>167500000839</t>
  </si>
  <si>
    <t>8004030000000000000618382</t>
  </si>
  <si>
    <t>Motocicleta YAMAHA YBR Negro</t>
  </si>
  <si>
    <t>3M2H160931</t>
  </si>
  <si>
    <t>K07384</t>
  </si>
  <si>
    <t>VMV634</t>
  </si>
  <si>
    <t>167500001665</t>
  </si>
  <si>
    <t>80043000000000000896969</t>
  </si>
  <si>
    <t>CAMION CHEVROLET NPR FURGON</t>
  </si>
  <si>
    <t xml:space="preserve"> GMD07</t>
  </si>
  <si>
    <t>3M2H161389</t>
  </si>
  <si>
    <t>B08389</t>
  </si>
  <si>
    <t>EZJ035</t>
  </si>
  <si>
    <t>163700107650</t>
  </si>
  <si>
    <t>8004030000000000001175965</t>
  </si>
  <si>
    <t>AUTOMOVIL NISSAN SENTRA SEDAN</t>
  </si>
  <si>
    <t>3M2H161342</t>
  </si>
  <si>
    <t>C11131</t>
  </si>
  <si>
    <t>HCD965</t>
  </si>
  <si>
    <t>167500000887</t>
  </si>
  <si>
    <t>8004030000000000001577891</t>
  </si>
  <si>
    <t>3M2H161083</t>
  </si>
  <si>
    <t>K10037</t>
  </si>
  <si>
    <t>UIP136</t>
  </si>
  <si>
    <t>167500000286</t>
  </si>
  <si>
    <t>8004030000000000001091372</t>
  </si>
  <si>
    <t>CAMION CHEVROLET NPR 3 a 4.5 Ton -</t>
  </si>
  <si>
    <t>3M2C011523</t>
  </si>
  <si>
    <t>N09126</t>
  </si>
  <si>
    <t>VMV637</t>
  </si>
  <si>
    <t>167500000405</t>
  </si>
  <si>
    <t>8004030000000000000796278</t>
  </si>
  <si>
    <t xml:space="preserve">CAMION CHEVROLET FTR 6 A 15 TON-ADM </t>
  </si>
  <si>
    <t>3M2C011524</t>
  </si>
  <si>
    <t>N10314</t>
  </si>
  <si>
    <t>TNH594</t>
  </si>
  <si>
    <t>167500000403</t>
  </si>
  <si>
    <t>8004030000000000001094120</t>
  </si>
  <si>
    <t>GRULI</t>
  </si>
  <si>
    <t>3M2H206661</t>
  </si>
  <si>
    <t>C25053</t>
  </si>
  <si>
    <t>PIM793</t>
  </si>
  <si>
    <t>3M2H206658</t>
  </si>
  <si>
    <t>K22340</t>
  </si>
  <si>
    <t>JYP624</t>
  </si>
  <si>
    <t>167500001640</t>
  </si>
  <si>
    <t>8004030000000000002878025</t>
  </si>
  <si>
    <t>CAMIÓN CHEVROLET NPR</t>
  </si>
  <si>
    <t>3M2H206655</t>
  </si>
  <si>
    <t>N13435</t>
  </si>
  <si>
    <t>DIY959</t>
  </si>
  <si>
    <t>167500001543</t>
  </si>
  <si>
    <t>8004030000000000002032823</t>
  </si>
  <si>
    <t>CAMIÓN CHEVROLET FVR</t>
  </si>
  <si>
    <t>3M2H206657</t>
  </si>
  <si>
    <t>N22333</t>
  </si>
  <si>
    <t>JYP646</t>
  </si>
  <si>
    <t>167500001635</t>
  </si>
  <si>
    <t>8004030000000000002878021</t>
  </si>
  <si>
    <t>CAMIÓN CHEVROLET FTR</t>
  </si>
  <si>
    <t>3M2H206659</t>
  </si>
  <si>
    <t>N22342</t>
  </si>
  <si>
    <t>JYP642</t>
  </si>
  <si>
    <t>167500001645</t>
  </si>
  <si>
    <t>8004030000000000002878017</t>
  </si>
  <si>
    <t>3M2H206650</t>
  </si>
  <si>
    <t>C06129</t>
  </si>
  <si>
    <t>IPC774</t>
  </si>
  <si>
    <t>167500001538</t>
  </si>
  <si>
    <t>8004030000000000001001697</t>
  </si>
  <si>
    <t>3M2H206660</t>
  </si>
  <si>
    <t>C22375</t>
  </si>
  <si>
    <t>JYP666</t>
  </si>
  <si>
    <t>167500001671</t>
  </si>
  <si>
    <t>8004030000000000002886955</t>
  </si>
  <si>
    <t>CAMIONETA NISSAN FRONTIER</t>
  </si>
  <si>
    <t>3M2H206656</t>
  </si>
  <si>
    <t>C22380</t>
  </si>
  <si>
    <t>JYP684</t>
  </si>
  <si>
    <t>167500001634</t>
  </si>
  <si>
    <t>8004030000000000002886971</t>
  </si>
  <si>
    <t>3M2H206653</t>
  </si>
  <si>
    <t>C15033</t>
  </si>
  <si>
    <t>EAN062</t>
  </si>
  <si>
    <t>167500001541</t>
  </si>
  <si>
    <t>8004030000000000002355943</t>
  </si>
  <si>
    <t>CAMIONETA DUSTER DYNAMIQUE</t>
  </si>
  <si>
    <t>3M2H161293</t>
  </si>
  <si>
    <t>C10587</t>
  </si>
  <si>
    <t>HCD837</t>
  </si>
  <si>
    <t>167500000868</t>
  </si>
  <si>
    <t xml:space="preserve">8004030000000000002448780 </t>
  </si>
  <si>
    <t>CAMIONETA CHEVROLET LUV D'MAX</t>
  </si>
  <si>
    <t>3M2H161296</t>
  </si>
  <si>
    <t>K11089</t>
  </si>
  <si>
    <t>WBC781</t>
  </si>
  <si>
    <t>167500000871</t>
  </si>
  <si>
    <t xml:space="preserve">8004030000000000001746910 </t>
  </si>
  <si>
    <t>CAMION  HYUNDAI HD65 DE 3 A 7 TON,</t>
  </si>
  <si>
    <t>3M2H161336</t>
  </si>
  <si>
    <t>H17020</t>
  </si>
  <si>
    <t>XWP003</t>
  </si>
  <si>
    <t xml:space="preserve"> 167500000876</t>
  </si>
  <si>
    <t>8004030000000000002480331</t>
  </si>
  <si>
    <t>MICROBUS  VOLSKWAGEN</t>
  </si>
  <si>
    <t>3M2H161335</t>
  </si>
  <si>
    <t>H13046</t>
  </si>
  <si>
    <t>DIX966</t>
  </si>
  <si>
    <t>167500000652</t>
  </si>
  <si>
    <t xml:space="preserve">8004030000000000002030885 </t>
  </si>
  <si>
    <t>VANS HYUNDAI H1</t>
  </si>
  <si>
    <t>3M2H161189</t>
  </si>
  <si>
    <t>H13049</t>
  </si>
  <si>
    <t>DIX958</t>
  </si>
  <si>
    <t>167500000874</t>
  </si>
  <si>
    <t xml:space="preserve">8004030000000000002030884 </t>
  </si>
  <si>
    <t>3M2H161340</t>
  </si>
  <si>
    <t>O98376</t>
  </si>
  <si>
    <t xml:space="preserve">SAP812 </t>
  </si>
  <si>
    <t>167500000875</t>
  </si>
  <si>
    <t xml:space="preserve">8004030000000000001305428 </t>
  </si>
  <si>
    <t>CAMION CHEVROLET KODIAK, CARRO TANQUE</t>
  </si>
  <si>
    <t>3M2H161353</t>
  </si>
  <si>
    <t>O03022</t>
  </si>
  <si>
    <t xml:space="preserve">BRA174 </t>
  </si>
  <si>
    <t>167500000982</t>
  </si>
  <si>
    <t xml:space="preserve">8004030000000000000047206  </t>
  </si>
  <si>
    <t>3M2H161352</t>
  </si>
  <si>
    <t>M12008</t>
  </si>
  <si>
    <t xml:space="preserve">JID838 </t>
  </si>
  <si>
    <t>167500000962</t>
  </si>
  <si>
    <t xml:space="preserve">8004030000000000001934718 </t>
  </si>
  <si>
    <t>BUS HYUNDAI HD78DB</t>
  </si>
  <si>
    <t>3M2H161282</t>
  </si>
  <si>
    <t>H12009</t>
  </si>
  <si>
    <t xml:space="preserve">KGF475 </t>
  </si>
  <si>
    <t>167500000856</t>
  </si>
  <si>
    <t xml:space="preserve">8004030000000000001977006 </t>
  </si>
  <si>
    <t>MICROBUS HYUNDAI H1</t>
  </si>
  <si>
    <t>3M2H161155</t>
  </si>
  <si>
    <t>C09113</t>
  </si>
  <si>
    <t xml:space="preserve">MRY073 </t>
  </si>
  <si>
    <t>167500000576</t>
  </si>
  <si>
    <t xml:space="preserve">8004030000000000000783485 </t>
  </si>
  <si>
    <t>3M2H161139</t>
  </si>
  <si>
    <t xml:space="preserve"> C15733</t>
  </si>
  <si>
    <t xml:space="preserve">EAO038 </t>
  </si>
  <si>
    <t>167500000836</t>
  </si>
  <si>
    <t xml:space="preserve">8004030000000000002398800   </t>
  </si>
  <si>
    <t>3M2H207061</t>
  </si>
  <si>
    <t>K18018</t>
  </si>
  <si>
    <t>YZU072</t>
  </si>
  <si>
    <t>167500001587</t>
  </si>
  <si>
    <t>8004030000000000002587231</t>
  </si>
  <si>
    <t>CAMION CHEVROLET NQR</t>
  </si>
  <si>
    <t>3M2H207060</t>
  </si>
  <si>
    <t>K18017</t>
  </si>
  <si>
    <t>YZU071</t>
  </si>
  <si>
    <t>167500001586</t>
  </si>
  <si>
    <t>8004030000000000002587230</t>
  </si>
  <si>
    <t>3M2H207080</t>
  </si>
  <si>
    <t>A18050</t>
  </si>
  <si>
    <t>YZU099</t>
  </si>
  <si>
    <t>163700136698</t>
  </si>
  <si>
    <t>8004030000000000002587241</t>
  </si>
  <si>
    <t>AMBULANCIA CHEVROLET D-MAX</t>
  </si>
  <si>
    <t>3M2H207079</t>
  </si>
  <si>
    <t>A18049</t>
  </si>
  <si>
    <t>YZU098</t>
  </si>
  <si>
    <t>163700136697</t>
  </si>
  <si>
    <t>8004030000000000002587240</t>
  </si>
  <si>
    <t>3M2H207075</t>
  </si>
  <si>
    <t>A18047</t>
  </si>
  <si>
    <t>YZU096</t>
  </si>
  <si>
    <t>163700134476</t>
  </si>
  <si>
    <t>8004030000000000002587238</t>
  </si>
  <si>
    <t>3M2H207057</t>
  </si>
  <si>
    <t>C18041</t>
  </si>
  <si>
    <t>YZU095</t>
  </si>
  <si>
    <t>167500001583</t>
  </si>
  <si>
    <t>8004030000000000002587206</t>
  </si>
  <si>
    <t>CAMIONETA CHEVROLET D-MAX</t>
  </si>
  <si>
    <t>3M2H207055</t>
  </si>
  <si>
    <t>C18040</t>
  </si>
  <si>
    <t>YZU094</t>
  </si>
  <si>
    <t>167500001581</t>
  </si>
  <si>
    <t>8004030000000000002587204</t>
  </si>
  <si>
    <t>3M2H207056</t>
  </si>
  <si>
    <t>C18039</t>
  </si>
  <si>
    <t>YZU093</t>
  </si>
  <si>
    <t>167500001582</t>
  </si>
  <si>
    <t>8004030000000000002587205</t>
  </si>
  <si>
    <t>3M2H207059</t>
  </si>
  <si>
    <t>C18043</t>
  </si>
  <si>
    <t>ZTV013</t>
  </si>
  <si>
    <t>167500001585</t>
  </si>
  <si>
    <t>8004030000000000002587223</t>
  </si>
  <si>
    <t>3M2H207058</t>
  </si>
  <si>
    <t>C18042</t>
  </si>
  <si>
    <t>ZTV012</t>
  </si>
  <si>
    <t>167500001584</t>
  </si>
  <si>
    <t>8004030000000000002587207</t>
  </si>
  <si>
    <t>3M2H207062</t>
  </si>
  <si>
    <t>A18061</t>
  </si>
  <si>
    <t>ZTV010</t>
  </si>
  <si>
    <t>167500001588</t>
  </si>
  <si>
    <t>8004030000000000002587236</t>
  </si>
  <si>
    <t>3M2H207054</t>
  </si>
  <si>
    <t>C13659</t>
  </si>
  <si>
    <t>DIW791</t>
  </si>
  <si>
    <t>167500001580</t>
  </si>
  <si>
    <t>8004030000000000002129694</t>
  </si>
  <si>
    <t xml:space="preserve">CAMIONETA TOYOTA HILUX </t>
  </si>
  <si>
    <t>3M2H207053</t>
  </si>
  <si>
    <t>C13658</t>
  </si>
  <si>
    <t>DIW790</t>
  </si>
  <si>
    <t>167500001579</t>
  </si>
  <si>
    <t>8004030000000000002129695</t>
  </si>
  <si>
    <t>3M2H207051</t>
  </si>
  <si>
    <t>A10500</t>
  </si>
  <si>
    <t>GPL938</t>
  </si>
  <si>
    <t>167500001577</t>
  </si>
  <si>
    <t>8004030000000000001682465</t>
  </si>
  <si>
    <t>AMBULANCIA FORD RANGER</t>
  </si>
  <si>
    <t>3M2H207052</t>
  </si>
  <si>
    <t>A10499</t>
  </si>
  <si>
    <t>GPL937</t>
  </si>
  <si>
    <t>167500001578</t>
  </si>
  <si>
    <t>8004030000000000001682466</t>
  </si>
  <si>
    <t>3M2H207050</t>
  </si>
  <si>
    <t>F11642</t>
  </si>
  <si>
    <t>SQC85B</t>
  </si>
  <si>
    <t>167500001576</t>
  </si>
  <si>
    <t>8004030000000000001703447</t>
  </si>
  <si>
    <t>MOTOCICLETA AKT SL 125</t>
  </si>
  <si>
    <t>3M2H01739</t>
  </si>
  <si>
    <t>F17110</t>
  </si>
  <si>
    <t>RVH28D</t>
  </si>
  <si>
    <t>167500000936</t>
  </si>
  <si>
    <t>8004030000000000002564769</t>
  </si>
  <si>
    <t>MOTOCICLETA SUZUKI DR200</t>
  </si>
  <si>
    <t>2017</t>
  </si>
  <si>
    <t>3M2H01736</t>
  </si>
  <si>
    <t>F17107</t>
  </si>
  <si>
    <t>RVH25D</t>
  </si>
  <si>
    <t>167500000933</t>
  </si>
  <si>
    <t>8004030000000000002564766</t>
  </si>
  <si>
    <t>3M2H01734</t>
  </si>
  <si>
    <t>F17105</t>
  </si>
  <si>
    <t>RVH23D</t>
  </si>
  <si>
    <t>167500000931</t>
  </si>
  <si>
    <t>8004030000000000002564764</t>
  </si>
  <si>
    <t>MOTOCICLETA SUZUKI DR650</t>
  </si>
  <si>
    <t>3M2H01733</t>
  </si>
  <si>
    <t>F17104</t>
  </si>
  <si>
    <t>RVH22D</t>
  </si>
  <si>
    <t>167500000930</t>
  </si>
  <si>
    <t>8004030000000000002564763</t>
  </si>
  <si>
    <t>MOTOCICLETA SUZUKI DR 650</t>
  </si>
  <si>
    <t>3M2H01726</t>
  </si>
  <si>
    <t>F17097</t>
  </si>
  <si>
    <t>RVH15D</t>
  </si>
  <si>
    <t>167500000923</t>
  </si>
  <si>
    <t>8004030000000000002564756</t>
  </si>
  <si>
    <t>167500000906</t>
  </si>
  <si>
    <t>CAMION CHEVROLET NPR REWARD</t>
  </si>
  <si>
    <t>3M2H01717</t>
  </si>
  <si>
    <t>F17088</t>
  </si>
  <si>
    <t>RVH06D</t>
  </si>
  <si>
    <t>167500000914</t>
  </si>
  <si>
    <t>8004030000000000002564747</t>
  </si>
  <si>
    <t>3M2H01709</t>
  </si>
  <si>
    <t>C17082</t>
  </si>
  <si>
    <t>YBK094</t>
  </si>
  <si>
    <t>8004030000000000002564358</t>
  </si>
  <si>
    <t xml:space="preserve">CAMIONETA NISSAN FRONTIER NP300 </t>
  </si>
  <si>
    <t>3M2H01711</t>
  </si>
  <si>
    <t>C17081</t>
  </si>
  <si>
    <t>YBK093</t>
  </si>
  <si>
    <t>167500000908</t>
  </si>
  <si>
    <t>8004030000000000002564360</t>
  </si>
  <si>
    <t>3M2H01708</t>
  </si>
  <si>
    <t>C17080</t>
  </si>
  <si>
    <t>YBK092</t>
  </si>
  <si>
    <t>167500000905</t>
  </si>
  <si>
    <t>8004030000000000002564357</t>
  </si>
  <si>
    <t>CAMIONETA NISSAN FRONTIER NP300</t>
  </si>
  <si>
    <t>3M2H01710</t>
  </si>
  <si>
    <t>C17079</t>
  </si>
  <si>
    <t>YBK091</t>
  </si>
  <si>
    <t>167500000907</t>
  </si>
  <si>
    <t>8004030000000000002564359</t>
  </si>
  <si>
    <t>3M2H01707</t>
  </si>
  <si>
    <t>C17078</t>
  </si>
  <si>
    <t>YBK090</t>
  </si>
  <si>
    <t>167500000904</t>
  </si>
  <si>
    <t>8004030000000000002564356</t>
  </si>
  <si>
    <t>3M2H01704</t>
  </si>
  <si>
    <t>K17118</t>
  </si>
  <si>
    <t>YBK088</t>
  </si>
  <si>
    <t>8004030000000000002564727</t>
  </si>
  <si>
    <t>3M2H01701</t>
  </si>
  <si>
    <t>K17117</t>
  </si>
  <si>
    <t>YBK087</t>
  </si>
  <si>
    <t>167500000898</t>
  </si>
  <si>
    <t>8004030000000000002564463</t>
  </si>
  <si>
    <t>3M2H01702</t>
  </si>
  <si>
    <t>K17116</t>
  </si>
  <si>
    <t>YBK086</t>
  </si>
  <si>
    <t>167500000899</t>
  </si>
  <si>
    <t>8004030000000000002564464</t>
  </si>
  <si>
    <t>3M2H01700</t>
  </si>
  <si>
    <t>K17115</t>
  </si>
  <si>
    <t>YBK085</t>
  </si>
  <si>
    <t>167500000897</t>
  </si>
  <si>
    <t>8004030000000000002564462</t>
  </si>
  <si>
    <t>3M2H01706</t>
  </si>
  <si>
    <t>K17114</t>
  </si>
  <si>
    <t>YBK084</t>
  </si>
  <si>
    <t>167500000903</t>
  </si>
  <si>
    <t>8004030000000000002564729</t>
  </si>
  <si>
    <t>3M2H01703</t>
  </si>
  <si>
    <t>K17113</t>
  </si>
  <si>
    <t>YBK083</t>
  </si>
  <si>
    <t>167500000900</t>
  </si>
  <si>
    <t>8004030000000000002564465</t>
  </si>
  <si>
    <t>3M2H160846</t>
  </si>
  <si>
    <t>K03147</t>
  </si>
  <si>
    <t>LHA653</t>
  </si>
  <si>
    <t>167500000015</t>
  </si>
  <si>
    <t>8004030000000000000095293</t>
  </si>
  <si>
    <t>3M2H160845</t>
  </si>
  <si>
    <t>K03142</t>
  </si>
  <si>
    <t>LHA654</t>
  </si>
  <si>
    <t>167500000014</t>
  </si>
  <si>
    <t>8004030000000000000089441</t>
  </si>
  <si>
    <t>BAFUR 7</t>
  </si>
  <si>
    <t>3M2H184054</t>
  </si>
  <si>
    <t>B13035</t>
  </si>
  <si>
    <t>DIX941</t>
  </si>
  <si>
    <t>167500001800</t>
  </si>
  <si>
    <t>8004030000000000002018224</t>
  </si>
  <si>
    <t>AUTOMOVIL CHEVROLET AVEO</t>
  </si>
  <si>
    <t>3M2H184053</t>
  </si>
  <si>
    <t>K14860</t>
  </si>
  <si>
    <t>GAN049</t>
  </si>
  <si>
    <t>163500009924</t>
  </si>
  <si>
    <t xml:space="preserve">8004030000000000002254960  </t>
  </si>
  <si>
    <t xml:space="preserve">CAMION NPR CHEVROLET DE 3 A 7 TON </t>
  </si>
  <si>
    <t>3M2H184051</t>
  </si>
  <si>
    <t>K11070</t>
  </si>
  <si>
    <t>VEZ985</t>
  </si>
  <si>
    <t>163500004564</t>
  </si>
  <si>
    <t xml:space="preserve">8004030000000000001443968  </t>
  </si>
  <si>
    <t>3M2H184050</t>
  </si>
  <si>
    <t>K11072</t>
  </si>
  <si>
    <t>VEZ983</t>
  </si>
  <si>
    <t>3M2H184052</t>
  </si>
  <si>
    <t>K10208</t>
  </si>
  <si>
    <t>VOH373</t>
  </si>
  <si>
    <t>167500000462</t>
  </si>
  <si>
    <t xml:space="preserve">8004030000000000002492505  </t>
  </si>
  <si>
    <t>CAMION  NPR CHEVROLET DE 3 A 7 TON</t>
  </si>
  <si>
    <t>3M2H161136</t>
  </si>
  <si>
    <t>C11189</t>
  </si>
  <si>
    <t>CES893</t>
  </si>
  <si>
    <t>163500004566</t>
  </si>
  <si>
    <t xml:space="preserve">8004030000000000001443970  </t>
  </si>
  <si>
    <t>CAMION NPR CHEVROLET DE 3 A 7 TON</t>
  </si>
  <si>
    <t>167500001296</t>
  </si>
  <si>
    <t>CAMIONETA, TOYOTA HILUX 4X4</t>
  </si>
  <si>
    <t xml:space="preserve"> CENTRAL ADMINISTRATIVA Y CONTABLE MEDELLIN</t>
  </si>
  <si>
    <t>EJERCITO NACIONAL</t>
  </si>
  <si>
    <t>FUERZAS MILITARES DE COLOMBIA</t>
  </si>
  <si>
    <t>LISTADO DE VEHICULOS</t>
  </si>
  <si>
    <t>VALOR PARTIDA REPUESTOS</t>
  </si>
  <si>
    <t>VALOR PARTIDA MANTENIMIENTO</t>
  </si>
  <si>
    <t>TOTAL VALOR PARTIDA</t>
  </si>
  <si>
    <t>YHO001</t>
  </si>
  <si>
    <t xml:space="preserve">LHA625 </t>
  </si>
  <si>
    <t>GAW012</t>
  </si>
  <si>
    <t xml:space="preserve">MAI25F </t>
  </si>
  <si>
    <t xml:space="preserve">BCV65G </t>
  </si>
  <si>
    <t xml:space="preserve">BCV66G </t>
  </si>
  <si>
    <t xml:space="preserve">BCV69G </t>
  </si>
  <si>
    <t xml:space="preserve">BCV71G </t>
  </si>
  <si>
    <t xml:space="preserve">BCV72G </t>
  </si>
  <si>
    <t xml:space="preserve">DIW863  </t>
  </si>
  <si>
    <t>CAMIONETA -  CHEVROLET DMAX</t>
  </si>
  <si>
    <t>´8004020000000000000101794</t>
  </si>
  <si>
    <t>GGZ 032</t>
  </si>
  <si>
    <t>2CGF088087</t>
  </si>
  <si>
    <t>CAMIONETA - NISSAN NP300</t>
  </si>
  <si>
    <t>8004020000000000000126350</t>
  </si>
  <si>
    <t>167500000477</t>
  </si>
  <si>
    <t>ZAX 005</t>
  </si>
  <si>
    <t>2CGF088342</t>
  </si>
  <si>
    <t xml:space="preserve">       Cra 76  No. 50 - 175</t>
  </si>
  <si>
    <t xml:space="preserve">       Antioquía - Medellín</t>
  </si>
  <si>
    <t>GGVAB (ANTES GGANT)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</si>
</sst>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-&quot;$&quot;\ * #,##0.00_-;\-&quot;$&quot;\ * #,##0.00_-;_-&quot;$&quot;\ * &quot;-&quot;_-;_-@_-"/>
    <numFmt numFmtId="166" formatCode="_(&quot;$&quot;\ * #,##0_);_(&quot;$&quot;\ * \(#,##0\);_(&quot;$&quot;\ * &quot;-&quot;??_);_(@_)"/>
    <numFmt numFmtId="167" formatCode="_-[$$-240A]\ * #,##0.00_-;\-[$$-240A]\ * #,##0.00_-;_-[$$-240A]\ * &quot;-&quot;??_-;_-@"/>
    <numFmt numFmtId="168" formatCode="#,##0_ ;\-#,##0\ "/>
    <numFmt numFmtId="169" formatCode="0_ ;\-0\ "/>
    <numFmt numFmtId="170" formatCode="_-&quot;$&quot;\ * #,##0_-;\-&quot;$&quot;\ * #,##0_-;_-&quot;$&quot;\ * &quot;-&quot;_-;_-@"/>
    <numFmt numFmtId="171" formatCode="_-* #,##0.00\ _€_-;\-* #,##0.00\ _€_-;_-* &quot;-&quot;??\ _€_-;_-@_-"/>
    <numFmt numFmtId="172" formatCode="&quot;$&quot;#,##0"/>
    <numFmt numFmtId="173" formatCode="_(* #,##0.00_);_(* \(#,##0.00\);_(* &quot;-&quot;??_);_(@_)"/>
    <numFmt numFmtId="174" formatCode="_-* #,##0\ _€_-;\-* #,##0\ _€_-;_-* &quot;-&quot;??\ _€_-;_-@_-"/>
    <numFmt numFmtId="175" formatCode="&quot;$&quot;\ #,##0.00"/>
  </numFmts>
  <fonts count="13" x14ac:knownFonts="1"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1"/>
      <name val="Calibri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rgb="FF000000"/>
      <name val="Arial"/>
      <family val="2"/>
    </font>
    <font>
      <sz val="11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</borders>
  <cellStyleXfs count="22">
    <xf numFmtId="0" fontId="0" fillId="0" borderId="0"/>
    <xf numFmtId="43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" fillId="0" borderId="0"/>
    <xf numFmtId="0" fontId="1" fillId="0" borderId="0"/>
    <xf numFmtId="0" fontId="6" fillId="0" borderId="0"/>
    <xf numFmtId="0" fontId="8" fillId="0" borderId="0">
      <alignment vertical="center"/>
    </xf>
    <xf numFmtId="0" fontId="1" fillId="0" borderId="0"/>
    <xf numFmtId="0" fontId="1" fillId="0" borderId="0"/>
    <xf numFmtId="0" fontId="1" fillId="0" borderId="0"/>
    <xf numFmtId="42" fontId="1" fillId="0" borderId="0" applyFont="0" applyFill="0" applyBorder="0" applyAlignment="0" applyProtection="0"/>
    <xf numFmtId="0" fontId="3" fillId="0" borderId="0"/>
    <xf numFmtId="0" fontId="1" fillId="0" borderId="0"/>
    <xf numFmtId="16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6" fillId="0" borderId="0"/>
    <xf numFmtId="171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2" fillId="0" borderId="0"/>
    <xf numFmtId="43" fontId="1" fillId="0" borderId="0" applyFont="0" applyFill="0" applyBorder="0" applyAlignment="0" applyProtection="0"/>
    <xf numFmtId="164" fontId="3" fillId="0" borderId="0" applyFont="0" applyFill="0" applyBorder="0" applyAlignment="0" applyProtection="0"/>
  </cellStyleXfs>
  <cellXfs count="436">
    <xf numFmtId="0" fontId="0" fillId="0" borderId="0" xfId="0"/>
    <xf numFmtId="164" fontId="7" fillId="0" borderId="0" xfId="0" applyNumberFormat="1" applyFont="1"/>
    <xf numFmtId="164" fontId="7" fillId="0" borderId="0" xfId="0" applyNumberFormat="1" applyFont="1" applyAlignment="1">
      <alignment horizontal="left"/>
    </xf>
    <xf numFmtId="164" fontId="7" fillId="0" borderId="0" xfId="0" applyNumberFormat="1" applyFont="1" applyAlignment="1">
      <alignment horizontal="center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left" vertical="center" wrapText="1"/>
    </xf>
    <xf numFmtId="0" fontId="9" fillId="0" borderId="16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top"/>
    </xf>
    <xf numFmtId="0" fontId="6" fillId="0" borderId="4" xfId="0" quotePrefix="1" applyFont="1" applyBorder="1" applyAlignment="1">
      <alignment horizontal="center" vertical="center"/>
    </xf>
    <xf numFmtId="0" fontId="9" fillId="4" borderId="16" xfId="0" applyFont="1" applyFill="1" applyBorder="1" applyAlignment="1">
      <alignment horizontal="left" vertical="center" wrapText="1"/>
    </xf>
    <xf numFmtId="0" fontId="9" fillId="4" borderId="16" xfId="0" applyFont="1" applyFill="1" applyBorder="1" applyAlignment="1">
      <alignment vertical="top" wrapText="1"/>
    </xf>
    <xf numFmtId="0" fontId="9" fillId="0" borderId="16" xfId="0" applyFont="1" applyBorder="1" applyAlignment="1">
      <alignment horizontal="left" vertical="center"/>
    </xf>
    <xf numFmtId="0" fontId="9" fillId="0" borderId="16" xfId="0" applyFont="1" applyBorder="1" applyAlignment="1">
      <alignment vertical="top" wrapText="1"/>
    </xf>
    <xf numFmtId="0" fontId="9" fillId="0" borderId="4" xfId="0" applyFont="1" applyBorder="1" applyAlignment="1">
      <alignment horizontal="left" vertical="center" wrapText="1"/>
    </xf>
    <xf numFmtId="0" fontId="6" fillId="0" borderId="4" xfId="0" applyFont="1" applyBorder="1" applyAlignment="1">
      <alignment vertical="center" wrapText="1"/>
    </xf>
    <xf numFmtId="0" fontId="9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top"/>
    </xf>
    <xf numFmtId="0" fontId="6" fillId="0" borderId="4" xfId="0" applyFont="1" applyBorder="1" applyAlignment="1">
      <alignment vertical="center"/>
    </xf>
    <xf numFmtId="164" fontId="7" fillId="0" borderId="3" xfId="0" applyNumberFormat="1" applyFont="1" applyBorder="1"/>
    <xf numFmtId="164" fontId="7" fillId="0" borderId="1" xfId="0" applyNumberFormat="1" applyFont="1" applyBorder="1" applyAlignment="1">
      <alignment horizontal="left"/>
    </xf>
    <xf numFmtId="0" fontId="6" fillId="0" borderId="4" xfId="12" applyFont="1" applyBorder="1" applyAlignment="1">
      <alignment horizontal="center" vertical="center"/>
    </xf>
    <xf numFmtId="0" fontId="6" fillId="0" borderId="4" xfId="8" applyFont="1" applyBorder="1" applyAlignment="1">
      <alignment horizontal="center" vertical="center"/>
    </xf>
    <xf numFmtId="4" fontId="6" fillId="2" borderId="4" xfId="12" applyNumberFormat="1" applyFont="1" applyFill="1" applyBorder="1" applyAlignment="1">
      <alignment horizontal="left" vertical="center" wrapText="1"/>
    </xf>
    <xf numFmtId="166" fontId="6" fillId="0" borderId="4" xfId="13" applyNumberFormat="1" applyFont="1" applyFill="1" applyBorder="1" applyAlignment="1">
      <alignment horizontal="center" vertical="center"/>
    </xf>
    <xf numFmtId="0" fontId="9" fillId="0" borderId="4" xfId="0" quotePrefix="1" applyFont="1" applyBorder="1" applyAlignment="1">
      <alignment horizontal="center" vertical="center"/>
    </xf>
    <xf numFmtId="49" fontId="6" fillId="0" borderId="4" xfId="0" applyNumberFormat="1" applyFont="1" applyBorder="1" applyAlignment="1">
      <alignment horizontal="center" vertical="center"/>
    </xf>
    <xf numFmtId="0" fontId="6" fillId="0" borderId="4" xfId="0" applyFont="1" applyBorder="1" applyAlignment="1" applyProtection="1">
      <alignment vertical="center"/>
      <protection locked="0"/>
    </xf>
    <xf numFmtId="0" fontId="9" fillId="0" borderId="4" xfId="0" applyFont="1" applyBorder="1" applyAlignment="1" applyProtection="1">
      <alignment vertical="center"/>
      <protection locked="0"/>
    </xf>
    <xf numFmtId="1" fontId="9" fillId="0" borderId="4" xfId="0" applyNumberFormat="1" applyFont="1" applyBorder="1" applyAlignment="1">
      <alignment horizontal="center" vertical="center"/>
    </xf>
    <xf numFmtId="0" fontId="9" fillId="0" borderId="4" xfId="0" applyFont="1" applyBorder="1" applyAlignment="1">
      <alignment vertical="center" readingOrder="1"/>
    </xf>
    <xf numFmtId="1" fontId="9" fillId="0" borderId="4" xfId="0" quotePrefix="1" applyNumberFormat="1" applyFont="1" applyBorder="1" applyAlignment="1">
      <alignment horizontal="center" vertical="center"/>
    </xf>
    <xf numFmtId="0" fontId="6" fillId="0" borderId="4" xfId="0" applyFont="1" applyBorder="1" applyAlignment="1">
      <alignment vertical="center" readingOrder="1"/>
    </xf>
    <xf numFmtId="1" fontId="9" fillId="2" borderId="4" xfId="0" applyNumberFormat="1" applyFont="1" applyFill="1" applyBorder="1" applyAlignment="1">
      <alignment horizontal="center" vertical="center"/>
    </xf>
    <xf numFmtId="167" fontId="9" fillId="6" borderId="20" xfId="0" applyNumberFormat="1" applyFont="1" applyFill="1" applyBorder="1" applyAlignment="1">
      <alignment horizontal="center"/>
    </xf>
    <xf numFmtId="0" fontId="9" fillId="6" borderId="28" xfId="0" applyFont="1" applyFill="1" applyBorder="1" applyAlignment="1">
      <alignment horizontal="center" wrapText="1"/>
    </xf>
    <xf numFmtId="49" fontId="9" fillId="6" borderId="28" xfId="0" applyNumberFormat="1" applyFont="1" applyFill="1" applyBorder="1" applyAlignment="1">
      <alignment horizontal="center" wrapText="1"/>
    </xf>
    <xf numFmtId="167" fontId="9" fillId="0" borderId="15" xfId="0" applyNumberFormat="1" applyFont="1" applyBorder="1" applyAlignment="1">
      <alignment horizontal="center"/>
    </xf>
    <xf numFmtId="0" fontId="9" fillId="6" borderId="16" xfId="0" applyFont="1" applyFill="1" applyBorder="1" applyAlignment="1">
      <alignment horizontal="center"/>
    </xf>
    <xf numFmtId="49" fontId="9" fillId="6" borderId="16" xfId="0" applyNumberFormat="1" applyFont="1" applyFill="1" applyBorder="1" applyAlignment="1">
      <alignment horizontal="center" wrapText="1"/>
    </xf>
    <xf numFmtId="167" fontId="9" fillId="4" borderId="15" xfId="0" applyNumberFormat="1" applyFont="1" applyFill="1" applyBorder="1" applyAlignment="1">
      <alignment horizontal="center" vertical="center"/>
    </xf>
    <xf numFmtId="0" fontId="9" fillId="4" borderId="16" xfId="0" applyFont="1" applyFill="1" applyBorder="1" applyAlignment="1">
      <alignment horizontal="center" vertical="center" wrapText="1"/>
    </xf>
    <xf numFmtId="49" fontId="9" fillId="4" borderId="16" xfId="0" applyNumberFormat="1" applyFont="1" applyFill="1" applyBorder="1" applyAlignment="1">
      <alignment horizontal="center" vertical="center" wrapText="1"/>
    </xf>
    <xf numFmtId="4" fontId="9" fillId="4" borderId="16" xfId="0" applyNumberFormat="1" applyFont="1" applyFill="1" applyBorder="1" applyAlignment="1">
      <alignment horizontal="left" vertical="center" wrapText="1"/>
    </xf>
    <xf numFmtId="4" fontId="7" fillId="2" borderId="4" xfId="14" applyNumberFormat="1" applyFont="1" applyFill="1" applyBorder="1" applyAlignment="1">
      <alignment horizontal="center" vertical="center" wrapText="1"/>
    </xf>
    <xf numFmtId="4" fontId="7" fillId="2" borderId="4" xfId="0" applyNumberFormat="1" applyFont="1" applyFill="1" applyBorder="1" applyAlignment="1">
      <alignment horizontal="center" vertical="center" wrapText="1"/>
    </xf>
    <xf numFmtId="4" fontId="7" fillId="2" borderId="11" xfId="0" applyNumberFormat="1" applyFont="1" applyFill="1" applyBorder="1" applyAlignment="1">
      <alignment horizontal="center" vertical="center" wrapText="1"/>
    </xf>
    <xf numFmtId="164" fontId="6" fillId="0" borderId="4" xfId="0" applyNumberFormat="1" applyFont="1" applyBorder="1" applyAlignment="1">
      <alignment horizontal="center"/>
    </xf>
    <xf numFmtId="164" fontId="6" fillId="0" borderId="11" xfId="0" applyNumberFormat="1" applyFont="1" applyBorder="1" applyAlignment="1">
      <alignment horizontal="center"/>
    </xf>
    <xf numFmtId="164" fontId="6" fillId="0" borderId="4" xfId="0" applyNumberFormat="1" applyFont="1" applyBorder="1" applyAlignment="1">
      <alignment horizontal="left"/>
    </xf>
    <xf numFmtId="164" fontId="7" fillId="0" borderId="4" xfId="0" applyNumberFormat="1" applyFont="1" applyBorder="1" applyAlignment="1">
      <alignment horizontal="center" vertical="center" wrapText="1"/>
    </xf>
    <xf numFmtId="164" fontId="7" fillId="0" borderId="4" xfId="0" applyNumberFormat="1" applyFont="1" applyBorder="1" applyAlignment="1">
      <alignment horizontal="center" vertical="center"/>
    </xf>
    <xf numFmtId="164" fontId="9" fillId="0" borderId="4" xfId="13" applyFont="1" applyFill="1" applyBorder="1" applyAlignment="1">
      <alignment vertical="center"/>
    </xf>
    <xf numFmtId="164" fontId="6" fillId="0" borderId="11" xfId="0" applyNumberFormat="1" applyFont="1" applyBorder="1" applyAlignment="1">
      <alignment vertical="center"/>
    </xf>
    <xf numFmtId="164" fontId="6" fillId="0" borderId="4" xfId="0" applyNumberFormat="1" applyFont="1" applyBorder="1" applyAlignment="1">
      <alignment horizontal="center" vertical="center"/>
    </xf>
    <xf numFmtId="164" fontId="6" fillId="0" borderId="4" xfId="0" applyNumberFormat="1" applyFont="1" applyBorder="1" applyAlignment="1">
      <alignment horizontal="left" vertical="center" wrapText="1"/>
    </xf>
    <xf numFmtId="0" fontId="6" fillId="0" borderId="11" xfId="0" applyFont="1" applyBorder="1" applyAlignment="1">
      <alignment horizontal="center" vertical="center"/>
    </xf>
    <xf numFmtId="164" fontId="6" fillId="0" borderId="4" xfId="0" applyNumberFormat="1" applyFont="1" applyBorder="1" applyAlignment="1">
      <alignment horizontal="center" vertical="top"/>
    </xf>
    <xf numFmtId="164" fontId="6" fillId="0" borderId="11" xfId="0" applyNumberFormat="1" applyFont="1" applyBorder="1" applyAlignment="1">
      <alignment horizontal="center" vertical="center"/>
    </xf>
    <xf numFmtId="164" fontId="6" fillId="0" borderId="4" xfId="13" applyFont="1" applyFill="1" applyBorder="1" applyAlignment="1">
      <alignment vertical="center"/>
    </xf>
    <xf numFmtId="164" fontId="6" fillId="0" borderId="4" xfId="0" applyNumberFormat="1" applyFont="1" applyBorder="1" applyAlignment="1">
      <alignment horizontal="left" vertical="center"/>
    </xf>
    <xf numFmtId="164" fontId="7" fillId="0" borderId="1" xfId="0" applyNumberFormat="1" applyFont="1" applyBorder="1"/>
    <xf numFmtId="164" fontId="9" fillId="0" borderId="4" xfId="0" applyNumberFormat="1" applyFont="1" applyBorder="1" applyAlignment="1">
      <alignment vertical="center"/>
    </xf>
    <xf numFmtId="164" fontId="6" fillId="0" borderId="4" xfId="0" applyNumberFormat="1" applyFont="1" applyBorder="1"/>
    <xf numFmtId="164" fontId="6" fillId="0" borderId="4" xfId="0" applyNumberFormat="1" applyFont="1" applyBorder="1" applyAlignment="1">
      <alignment vertical="center"/>
    </xf>
    <xf numFmtId="164" fontId="6" fillId="0" borderId="4" xfId="0" applyNumberFormat="1" applyFont="1" applyBorder="1" applyAlignment="1">
      <alignment vertical="center" wrapText="1"/>
    </xf>
    <xf numFmtId="0" fontId="6" fillId="0" borderId="7" xfId="0" applyFont="1" applyBorder="1" applyAlignment="1">
      <alignment horizontal="center" vertical="center"/>
    </xf>
    <xf numFmtId="0" fontId="6" fillId="0" borderId="7" xfId="0" applyFont="1" applyBorder="1" applyAlignment="1">
      <alignment vertical="center"/>
    </xf>
    <xf numFmtId="0" fontId="6" fillId="0" borderId="5" xfId="0" applyFont="1" applyBorder="1" applyAlignment="1">
      <alignment vertical="center" wrapText="1"/>
    </xf>
    <xf numFmtId="0" fontId="6" fillId="0" borderId="27" xfId="0" applyFont="1" applyBorder="1" applyAlignment="1">
      <alignment horizontal="center" vertical="center"/>
    </xf>
    <xf numFmtId="164" fontId="6" fillId="0" borderId="4" xfId="13" applyFont="1" applyFill="1" applyBorder="1" applyAlignment="1"/>
    <xf numFmtId="164" fontId="7" fillId="0" borderId="4" xfId="0" applyNumberFormat="1" applyFont="1" applyBorder="1"/>
    <xf numFmtId="170" fontId="9" fillId="0" borderId="16" xfId="0" applyNumberFormat="1" applyFont="1" applyBorder="1" applyAlignment="1">
      <alignment vertical="center"/>
    </xf>
    <xf numFmtId="0" fontId="9" fillId="4" borderId="16" xfId="0" applyFont="1" applyFill="1" applyBorder="1" applyAlignment="1">
      <alignment horizontal="center" vertical="center"/>
    </xf>
    <xf numFmtId="0" fontId="9" fillId="4" borderId="16" xfId="0" applyFont="1" applyFill="1" applyBorder="1" applyAlignment="1">
      <alignment vertical="center"/>
    </xf>
    <xf numFmtId="0" fontId="9" fillId="4" borderId="15" xfId="0" applyFont="1" applyFill="1" applyBorder="1" applyAlignment="1">
      <alignment horizontal="center" vertical="center"/>
    </xf>
    <xf numFmtId="4" fontId="7" fillId="2" borderId="4" xfId="13" applyNumberFormat="1" applyFont="1" applyFill="1" applyBorder="1" applyAlignment="1">
      <alignment horizontal="center" vertical="center" wrapText="1"/>
    </xf>
    <xf numFmtId="49" fontId="9" fillId="4" borderId="16" xfId="0" applyNumberFormat="1" applyFont="1" applyFill="1" applyBorder="1" applyAlignment="1">
      <alignment horizontal="center" vertical="center"/>
    </xf>
    <xf numFmtId="0" fontId="11" fillId="4" borderId="16" xfId="0" applyFont="1" applyFill="1" applyBorder="1" applyAlignment="1">
      <alignment horizontal="left" vertical="center"/>
    </xf>
    <xf numFmtId="0" fontId="9" fillId="4" borderId="16" xfId="0" applyFont="1" applyFill="1" applyBorder="1" applyAlignment="1">
      <alignment horizontal="left" vertical="center"/>
    </xf>
    <xf numFmtId="0" fontId="7" fillId="2" borderId="4" xfId="0" applyFont="1" applyFill="1" applyBorder="1" applyAlignment="1">
      <alignment horizontal="center" vertical="center"/>
    </xf>
    <xf numFmtId="170" fontId="9" fillId="0" borderId="4" xfId="0" applyNumberFormat="1" applyFont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/>
    </xf>
    <xf numFmtId="49" fontId="9" fillId="4" borderId="4" xfId="0" applyNumberFormat="1" applyFont="1" applyFill="1" applyBorder="1" applyAlignment="1">
      <alignment horizontal="center" vertical="center"/>
    </xf>
    <xf numFmtId="0" fontId="11" fillId="4" borderId="4" xfId="0" applyFont="1" applyFill="1" applyBorder="1" applyAlignment="1">
      <alignment horizontal="left" vertical="center"/>
    </xf>
    <xf numFmtId="0" fontId="11" fillId="4" borderId="4" xfId="0" applyFont="1" applyFill="1" applyBorder="1" applyAlignment="1">
      <alignment horizontal="left" vertical="center" wrapText="1"/>
    </xf>
    <xf numFmtId="170" fontId="9" fillId="0" borderId="4" xfId="0" applyNumberFormat="1" applyFont="1" applyBorder="1" applyAlignment="1">
      <alignment vertical="center"/>
    </xf>
    <xf numFmtId="0" fontId="9" fillId="0" borderId="15" xfId="0" applyFont="1" applyBorder="1" applyAlignment="1">
      <alignment horizontal="center" vertical="top"/>
    </xf>
    <xf numFmtId="0" fontId="11" fillId="0" borderId="16" xfId="0" applyFont="1" applyBorder="1" applyAlignment="1">
      <alignment horizontal="center"/>
    </xf>
    <xf numFmtId="4" fontId="9" fillId="4" borderId="16" xfId="0" quotePrefix="1" applyNumberFormat="1" applyFont="1" applyFill="1" applyBorder="1" applyAlignment="1">
      <alignment vertical="center"/>
    </xf>
    <xf numFmtId="0" fontId="9" fillId="0" borderId="16" xfId="0" applyFont="1" applyBorder="1" applyAlignment="1">
      <alignment horizontal="center"/>
    </xf>
    <xf numFmtId="4" fontId="9" fillId="4" borderId="16" xfId="0" applyNumberFormat="1" applyFont="1" applyFill="1" applyBorder="1" applyAlignment="1">
      <alignment vertical="center"/>
    </xf>
    <xf numFmtId="4" fontId="9" fillId="0" borderId="16" xfId="0" applyNumberFormat="1" applyFont="1" applyBorder="1" applyAlignment="1">
      <alignment vertical="center"/>
    </xf>
    <xf numFmtId="0" fontId="9" fillId="0" borderId="15" xfId="0" applyFont="1" applyBorder="1" applyAlignment="1">
      <alignment horizontal="center" vertical="center"/>
    </xf>
    <xf numFmtId="4" fontId="9" fillId="4" borderId="16" xfId="0" applyNumberFormat="1" applyFont="1" applyFill="1" applyBorder="1" applyAlignment="1">
      <alignment horizontal="left" vertical="center"/>
    </xf>
    <xf numFmtId="4" fontId="9" fillId="4" borderId="16" xfId="0" quotePrefix="1" applyNumberFormat="1" applyFont="1" applyFill="1" applyBorder="1" applyAlignment="1">
      <alignment horizontal="left" vertical="center"/>
    </xf>
    <xf numFmtId="0" fontId="9" fillId="0" borderId="22" xfId="0" applyFont="1" applyBorder="1" applyAlignment="1">
      <alignment horizontal="center" vertical="top"/>
    </xf>
    <xf numFmtId="0" fontId="9" fillId="0" borderId="23" xfId="0" applyFont="1" applyBorder="1" applyAlignment="1">
      <alignment horizontal="center" vertical="top"/>
    </xf>
    <xf numFmtId="0" fontId="9" fillId="0" borderId="23" xfId="0" applyFont="1" applyBorder="1" applyAlignment="1">
      <alignment horizontal="center"/>
    </xf>
    <xf numFmtId="0" fontId="9" fillId="0" borderId="4" xfId="0" applyFont="1" applyBorder="1" applyAlignment="1">
      <alignment vertical="top"/>
    </xf>
    <xf numFmtId="49" fontId="9" fillId="0" borderId="4" xfId="0" applyNumberFormat="1" applyFont="1" applyBorder="1" applyAlignment="1">
      <alignment horizontal="center" vertical="center"/>
    </xf>
    <xf numFmtId="0" fontId="11" fillId="0" borderId="4" xfId="0" applyFont="1" applyBorder="1" applyAlignment="1">
      <alignment horizontal="left" vertical="center"/>
    </xf>
    <xf numFmtId="0" fontId="11" fillId="0" borderId="4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left" vertical="center"/>
    </xf>
    <xf numFmtId="4" fontId="9" fillId="0" borderId="4" xfId="0" applyNumberFormat="1" applyFont="1" applyBorder="1" applyAlignment="1">
      <alignment horizontal="center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11" fillId="4" borderId="16" xfId="0" applyFont="1" applyFill="1" applyBorder="1" applyAlignment="1">
      <alignment horizontal="left"/>
    </xf>
    <xf numFmtId="0" fontId="11" fillId="0" borderId="4" xfId="0" applyFont="1" applyBorder="1" applyAlignment="1">
      <alignment horizontal="center" vertical="center"/>
    </xf>
    <xf numFmtId="4" fontId="7" fillId="2" borderId="4" xfId="0" applyNumberFormat="1" applyFont="1" applyFill="1" applyBorder="1" applyAlignment="1">
      <alignment vertical="center" wrapText="1"/>
    </xf>
    <xf numFmtId="0" fontId="9" fillId="4" borderId="16" xfId="0" applyFont="1" applyFill="1" applyBorder="1"/>
    <xf numFmtId="0" fontId="9" fillId="4" borderId="16" xfId="0" applyFont="1" applyFill="1" applyBorder="1" applyAlignment="1">
      <alignment horizontal="left"/>
    </xf>
    <xf numFmtId="0" fontId="9" fillId="4" borderId="16" xfId="0" applyFont="1" applyFill="1" applyBorder="1" applyAlignment="1">
      <alignment vertical="top"/>
    </xf>
    <xf numFmtId="0" fontId="11" fillId="4" borderId="16" xfId="0" applyFont="1" applyFill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9" fillId="0" borderId="16" xfId="0" applyFont="1" applyBorder="1" applyAlignment="1">
      <alignment vertical="top"/>
    </xf>
    <xf numFmtId="0" fontId="7" fillId="2" borderId="4" xfId="0" applyFont="1" applyFill="1" applyBorder="1" applyAlignment="1">
      <alignment horizontal="center" vertical="center" wrapText="1"/>
    </xf>
    <xf numFmtId="49" fontId="9" fillId="0" borderId="16" xfId="0" applyNumberFormat="1" applyFont="1" applyBorder="1" applyAlignment="1">
      <alignment horizontal="center" vertical="center"/>
    </xf>
    <xf numFmtId="42" fontId="9" fillId="0" borderId="4" xfId="10" applyFont="1" applyFill="1" applyBorder="1" applyAlignment="1">
      <alignment horizontal="center"/>
    </xf>
    <xf numFmtId="0" fontId="9" fillId="0" borderId="11" xfId="0" applyFont="1" applyBorder="1" applyAlignment="1">
      <alignment horizontal="center" vertical="center"/>
    </xf>
    <xf numFmtId="174" fontId="6" fillId="0" borderId="3" xfId="1" applyNumberFormat="1" applyFont="1" applyBorder="1" applyAlignment="1" applyProtection="1">
      <alignment vertical="center" wrapText="1"/>
      <protection locked="0"/>
    </xf>
    <xf numFmtId="0" fontId="6" fillId="0" borderId="0" xfId="0" applyFont="1" applyAlignment="1" applyProtection="1">
      <alignment vertical="center" wrapText="1"/>
      <protection locked="0"/>
    </xf>
    <xf numFmtId="0" fontId="9" fillId="2" borderId="4" xfId="0" applyFont="1" applyFill="1" applyBorder="1" applyAlignment="1">
      <alignment vertical="center"/>
    </xf>
    <xf numFmtId="165" fontId="10" fillId="0" borderId="4" xfId="10" applyNumberFormat="1" applyFont="1" applyFill="1" applyBorder="1" applyAlignment="1">
      <alignment horizontal="center" vertical="center"/>
    </xf>
    <xf numFmtId="0" fontId="6" fillId="2" borderId="4" xfId="0" applyFont="1" applyFill="1" applyBorder="1" applyAlignment="1">
      <alignment vertical="center"/>
    </xf>
    <xf numFmtId="0" fontId="9" fillId="0" borderId="4" xfId="0" applyFont="1" applyBorder="1" applyAlignment="1">
      <alignment vertical="center"/>
    </xf>
    <xf numFmtId="165" fontId="10" fillId="0" borderId="0" xfId="10" applyNumberFormat="1" applyFont="1" applyFill="1" applyBorder="1" applyAlignment="1">
      <alignment vertical="center"/>
    </xf>
    <xf numFmtId="164" fontId="6" fillId="0" borderId="4" xfId="21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0" xfId="0" applyFont="1"/>
    <xf numFmtId="0" fontId="6" fillId="0" borderId="1" xfId="0" applyFont="1" applyBorder="1" applyAlignment="1" applyProtection="1">
      <alignment horizontal="center" vertical="center" wrapText="1"/>
      <protection hidden="1"/>
    </xf>
    <xf numFmtId="0" fontId="6" fillId="0" borderId="0" xfId="0" applyFont="1" applyAlignment="1" applyProtection="1">
      <alignment horizontal="center" vertical="center" wrapText="1"/>
      <protection hidden="1"/>
    </xf>
    <xf numFmtId="1" fontId="9" fillId="4" borderId="16" xfId="0" applyNumberFormat="1" applyFont="1" applyFill="1" applyBorder="1" applyAlignment="1">
      <alignment horizontal="center" vertical="center"/>
    </xf>
    <xf numFmtId="0" fontId="6" fillId="0" borderId="4" xfId="0" applyFont="1" applyBorder="1" applyAlignment="1" applyProtection="1">
      <alignment horizontal="left" vertical="center" wrapText="1"/>
      <protection locked="0"/>
    </xf>
    <xf numFmtId="0" fontId="6" fillId="0" borderId="1" xfId="0" applyFont="1" applyBorder="1" applyAlignment="1" applyProtection="1">
      <alignment vertical="center" wrapText="1"/>
      <protection locked="0"/>
    </xf>
    <xf numFmtId="0" fontId="6" fillId="0" borderId="0" xfId="0" applyFont="1" applyAlignment="1" applyProtection="1">
      <alignment horizontal="center" vertical="center" wrapText="1"/>
      <protection locked="0"/>
    </xf>
    <xf numFmtId="0" fontId="7" fillId="5" borderId="4" xfId="0" applyFont="1" applyFill="1" applyBorder="1" applyAlignment="1">
      <alignment horizontal="center" vertical="center"/>
    </xf>
    <xf numFmtId="4" fontId="7" fillId="5" borderId="4" xfId="0" applyNumberFormat="1" applyFont="1" applyFill="1" applyBorder="1" applyAlignment="1">
      <alignment horizontal="center" vertical="center" wrapText="1"/>
    </xf>
    <xf numFmtId="4" fontId="7" fillId="5" borderId="11" xfId="13" applyNumberFormat="1" applyFont="1" applyFill="1" applyBorder="1" applyAlignment="1">
      <alignment horizontal="center" vertical="center" wrapText="1"/>
    </xf>
    <xf numFmtId="0" fontId="7" fillId="5" borderId="4" xfId="0" applyFont="1" applyFill="1" applyBorder="1" applyAlignment="1">
      <alignment horizontal="center" vertical="center" wrapText="1"/>
    </xf>
    <xf numFmtId="4" fontId="7" fillId="5" borderId="4" xfId="13" applyNumberFormat="1" applyFont="1" applyFill="1" applyBorder="1" applyAlignment="1">
      <alignment horizontal="center" vertical="center" wrapText="1"/>
    </xf>
    <xf numFmtId="4" fontId="6" fillId="0" borderId="11" xfId="0" applyNumberFormat="1" applyFont="1" applyBorder="1" applyAlignment="1">
      <alignment horizontal="left" vertical="center" wrapText="1"/>
    </xf>
    <xf numFmtId="49" fontId="6" fillId="0" borderId="4" xfId="0" applyNumberFormat="1" applyFont="1" applyBorder="1" applyAlignment="1">
      <alignment horizontal="center" vertical="top"/>
    </xf>
    <xf numFmtId="49" fontId="6" fillId="0" borderId="10" xfId="0" applyNumberFormat="1" applyFont="1" applyBorder="1" applyAlignment="1">
      <alignment horizontal="center" vertical="top"/>
    </xf>
    <xf numFmtId="0" fontId="6" fillId="0" borderId="11" xfId="0" applyFont="1" applyBorder="1" applyAlignment="1">
      <alignment horizontal="center" vertical="top"/>
    </xf>
    <xf numFmtId="42" fontId="6" fillId="0" borderId="4" xfId="10" applyFont="1" applyFill="1" applyBorder="1"/>
    <xf numFmtId="42" fontId="9" fillId="0" borderId="4" xfId="10" applyFont="1" applyFill="1" applyBorder="1" applyAlignment="1">
      <alignment horizontal="center" vertical="center"/>
    </xf>
    <xf numFmtId="42" fontId="6" fillId="0" borderId="4" xfId="0" applyNumberFormat="1" applyFont="1" applyBorder="1"/>
    <xf numFmtId="0" fontId="6" fillId="0" borderId="4" xfId="0" applyFont="1" applyBorder="1" applyAlignment="1">
      <alignment horizontal="center"/>
    </xf>
    <xf numFmtId="4" fontId="6" fillId="0" borderId="4" xfId="0" applyNumberFormat="1" applyFont="1" applyBorder="1" applyAlignment="1">
      <alignment horizontal="left" vertical="center" wrapText="1"/>
    </xf>
    <xf numFmtId="42" fontId="6" fillId="0" borderId="4" xfId="10" applyFont="1" applyFill="1" applyBorder="1" applyAlignment="1">
      <alignment horizontal="center" vertical="center"/>
    </xf>
    <xf numFmtId="42" fontId="7" fillId="0" borderId="4" xfId="10" applyFont="1" applyFill="1" applyBorder="1"/>
    <xf numFmtId="42" fontId="7" fillId="0" borderId="4" xfId="10" applyFont="1" applyFill="1" applyBorder="1" applyAlignment="1">
      <alignment horizontal="center"/>
    </xf>
    <xf numFmtId="0" fontId="6" fillId="2" borderId="4" xfId="0" applyFont="1" applyFill="1" applyBorder="1" applyAlignment="1" applyProtection="1">
      <alignment horizontal="left" vertical="center" wrapText="1"/>
      <protection locked="0"/>
    </xf>
    <xf numFmtId="0" fontId="6" fillId="2" borderId="4" xfId="0" applyFont="1" applyFill="1" applyBorder="1" applyAlignment="1">
      <alignment horizontal="center" vertical="center"/>
    </xf>
    <xf numFmtId="164" fontId="6" fillId="0" borderId="4" xfId="13" applyFont="1" applyFill="1" applyBorder="1"/>
    <xf numFmtId="44" fontId="6" fillId="0" borderId="4" xfId="2" applyFont="1" applyBorder="1"/>
    <xf numFmtId="0" fontId="7" fillId="0" borderId="0" xfId="0" applyFont="1" applyAlignment="1">
      <alignment vertical="center"/>
    </xf>
    <xf numFmtId="0" fontId="6" fillId="0" borderId="0" xfId="0" applyFont="1" applyAlignment="1">
      <alignment horizontal="left"/>
    </xf>
    <xf numFmtId="4" fontId="7" fillId="0" borderId="11" xfId="0" applyNumberFormat="1" applyFont="1" applyBorder="1" applyAlignment="1">
      <alignment vertical="center" wrapText="1"/>
    </xf>
    <xf numFmtId="4" fontId="7" fillId="0" borderId="4" xfId="0" applyNumberFormat="1" applyFont="1" applyBorder="1" applyAlignment="1">
      <alignment horizontal="center" vertical="center" wrapText="1"/>
    </xf>
    <xf numFmtId="4" fontId="7" fillId="0" borderId="11" xfId="0" applyNumberFormat="1" applyFont="1" applyBorder="1" applyAlignment="1">
      <alignment horizontal="center" vertical="center" wrapText="1"/>
    </xf>
    <xf numFmtId="4" fontId="6" fillId="2" borderId="4" xfId="0" applyNumberFormat="1" applyFont="1" applyFill="1" applyBorder="1" applyAlignment="1">
      <alignment horizontal="left" vertical="center" wrapText="1"/>
    </xf>
    <xf numFmtId="164" fontId="6" fillId="0" borderId="4" xfId="13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2" borderId="4" xfId="0" applyFont="1" applyFill="1" applyBorder="1" applyAlignment="1">
      <alignment horizontal="left" vertical="center"/>
    </xf>
    <xf numFmtId="164" fontId="7" fillId="0" borderId="0" xfId="13" applyFont="1" applyFill="1" applyBorder="1"/>
    <xf numFmtId="164" fontId="7" fillId="0" borderId="0" xfId="13" applyFont="1" applyFill="1" applyBorder="1" applyAlignment="1">
      <alignment horizontal="center"/>
    </xf>
    <xf numFmtId="49" fontId="6" fillId="0" borderId="0" xfId="0" applyNumberFormat="1" applyFont="1" applyAlignment="1">
      <alignment horizontal="center" vertical="center"/>
    </xf>
    <xf numFmtId="164" fontId="7" fillId="0" borderId="4" xfId="13" applyFont="1" applyFill="1" applyBorder="1"/>
    <xf numFmtId="4" fontId="6" fillId="2" borderId="4" xfId="0" applyNumberFormat="1" applyFont="1" applyFill="1" applyBorder="1" applyAlignment="1">
      <alignment vertical="center" wrapText="1"/>
    </xf>
    <xf numFmtId="49" fontId="6" fillId="2" borderId="4" xfId="0" applyNumberFormat="1" applyFont="1" applyFill="1" applyBorder="1" applyAlignment="1">
      <alignment horizontal="center" vertical="center" wrapText="1"/>
    </xf>
    <xf numFmtId="172" fontId="6" fillId="0" borderId="11" xfId="17" applyNumberFormat="1" applyFont="1" applyBorder="1" applyAlignment="1" applyProtection="1">
      <alignment horizontal="center" vertical="center" wrapText="1"/>
      <protection locked="0"/>
    </xf>
    <xf numFmtId="164" fontId="6" fillId="0" borderId="4" xfId="13" applyFont="1" applyFill="1" applyBorder="1" applyAlignment="1">
      <alignment horizontal="center"/>
    </xf>
    <xf numFmtId="49" fontId="6" fillId="0" borderId="4" xfId="18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vertical="center"/>
    </xf>
    <xf numFmtId="0" fontId="6" fillId="0" borderId="11" xfId="0" applyFont="1" applyBorder="1" applyAlignment="1">
      <alignment horizontal="left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0" fontId="6" fillId="0" borderId="11" xfId="0" applyFont="1" applyBorder="1" applyAlignment="1" applyProtection="1">
      <alignment horizontal="center" vertical="center"/>
      <protection locked="0"/>
    </xf>
    <xf numFmtId="43" fontId="9" fillId="0" borderId="4" xfId="1" applyFont="1" applyFill="1" applyBorder="1" applyAlignment="1">
      <alignment vertical="center"/>
    </xf>
    <xf numFmtId="164" fontId="6" fillId="0" borderId="11" xfId="21" applyFont="1" applyFill="1" applyBorder="1" applyAlignment="1">
      <alignment horizontal="center" vertical="center" wrapText="1"/>
    </xf>
    <xf numFmtId="164" fontId="6" fillId="0" borderId="11" xfId="13" applyFont="1" applyFill="1" applyBorder="1" applyAlignment="1">
      <alignment horizontal="center" vertical="center"/>
    </xf>
    <xf numFmtId="164" fontId="6" fillId="0" borderId="4" xfId="2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4" fontId="6" fillId="0" borderId="0" xfId="0" applyNumberFormat="1" applyFont="1" applyAlignment="1">
      <alignment horizontal="left" vertical="center" wrapText="1"/>
    </xf>
    <xf numFmtId="49" fontId="6" fillId="0" borderId="0" xfId="0" applyNumberFormat="1" applyFont="1" applyAlignment="1">
      <alignment horizontal="center" vertical="top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top"/>
    </xf>
    <xf numFmtId="42" fontId="10" fillId="0" borderId="4" xfId="10" applyFont="1" applyFill="1" applyBorder="1"/>
    <xf numFmtId="0" fontId="6" fillId="0" borderId="4" xfId="0" applyFont="1" applyBorder="1" applyAlignment="1">
      <alignment horizontal="center" vertical="top"/>
    </xf>
    <xf numFmtId="43" fontId="6" fillId="0" borderId="4" xfId="1" applyFont="1" applyFill="1" applyBorder="1" applyAlignment="1">
      <alignment vertical="center"/>
    </xf>
    <xf numFmtId="42" fontId="6" fillId="0" borderId="11" xfId="10" applyFont="1" applyFill="1" applyBorder="1" applyAlignment="1">
      <alignment horizontal="center"/>
    </xf>
    <xf numFmtId="42" fontId="6" fillId="0" borderId="4" xfId="10" applyFont="1" applyFill="1" applyBorder="1" applyAlignment="1">
      <alignment horizontal="center"/>
    </xf>
    <xf numFmtId="1" fontId="6" fillId="0" borderId="0" xfId="0" applyNumberFormat="1" applyFont="1" applyAlignment="1">
      <alignment horizontal="center" vertical="top"/>
    </xf>
    <xf numFmtId="4" fontId="7" fillId="5" borderId="4" xfId="0" applyNumberFormat="1" applyFont="1" applyFill="1" applyBorder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4" fontId="6" fillId="0" borderId="0" xfId="0" applyNumberFormat="1" applyFont="1" applyAlignment="1">
      <alignment vertical="center" wrapText="1"/>
    </xf>
    <xf numFmtId="164" fontId="6" fillId="0" borderId="4" xfId="21" applyFont="1" applyFill="1" applyBorder="1" applyAlignment="1">
      <alignment horizontal="center"/>
    </xf>
    <xf numFmtId="0" fontId="6" fillId="0" borderId="4" xfId="0" applyFont="1" applyBorder="1"/>
    <xf numFmtId="164" fontId="7" fillId="0" borderId="4" xfId="0" applyNumberFormat="1" applyFont="1" applyBorder="1" applyAlignment="1">
      <alignment horizontal="center"/>
    </xf>
    <xf numFmtId="42" fontId="9" fillId="0" borderId="4" xfId="10" applyFont="1" applyFill="1" applyBorder="1"/>
    <xf numFmtId="42" fontId="9" fillId="0" borderId="11" xfId="10" applyFont="1" applyFill="1" applyBorder="1" applyAlignment="1">
      <alignment horizontal="center" vertical="center"/>
    </xf>
    <xf numFmtId="4" fontId="7" fillId="2" borderId="11" xfId="13" applyNumberFormat="1" applyFont="1" applyFill="1" applyBorder="1" applyAlignment="1">
      <alignment horizontal="center" vertical="center" wrapText="1"/>
    </xf>
    <xf numFmtId="164" fontId="7" fillId="0" borderId="4" xfId="13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6" fillId="2" borderId="1" xfId="0" applyFont="1" applyFill="1" applyBorder="1"/>
    <xf numFmtId="0" fontId="6" fillId="2" borderId="0" xfId="0" applyFont="1" applyFill="1"/>
    <xf numFmtId="0" fontId="11" fillId="0" borderId="4" xfId="0" applyFont="1" applyBorder="1" applyAlignment="1">
      <alignment horizontal="left" wrapText="1"/>
    </xf>
    <xf numFmtId="164" fontId="7" fillId="0" borderId="4" xfId="13" applyFont="1" applyFill="1" applyBorder="1" applyAlignment="1">
      <alignment vertical="center"/>
    </xf>
    <xf numFmtId="0" fontId="6" fillId="2" borderId="6" xfId="0" applyFont="1" applyFill="1" applyBorder="1" applyAlignment="1">
      <alignment horizontal="center"/>
    </xf>
    <xf numFmtId="49" fontId="6" fillId="0" borderId="4" xfId="0" applyNumberFormat="1" applyFont="1" applyBorder="1" applyAlignment="1" applyProtection="1">
      <alignment horizontal="center" vertical="center" wrapText="1"/>
      <protection locked="0"/>
    </xf>
    <xf numFmtId="0" fontId="6" fillId="0" borderId="4" xfId="16" applyBorder="1" applyAlignment="1">
      <alignment horizontal="center" vertical="center"/>
    </xf>
    <xf numFmtId="0" fontId="6" fillId="2" borderId="11" xfId="0" applyFont="1" applyFill="1" applyBorder="1"/>
    <xf numFmtId="0" fontId="6" fillId="2" borderId="6" xfId="0" applyFont="1" applyFill="1" applyBorder="1"/>
    <xf numFmtId="164" fontId="7" fillId="0" borderId="10" xfId="0" applyNumberFormat="1" applyFont="1" applyBorder="1"/>
    <xf numFmtId="0" fontId="11" fillId="4" borderId="16" xfId="0" applyFont="1" applyFill="1" applyBorder="1" applyAlignment="1">
      <alignment horizontal="left" vertical="center" wrapText="1"/>
    </xf>
    <xf numFmtId="170" fontId="11" fillId="0" borderId="4" xfId="0" applyNumberFormat="1" applyFont="1" applyBorder="1" applyAlignment="1">
      <alignment vertical="center"/>
    </xf>
    <xf numFmtId="170" fontId="6" fillId="0" borderId="11" xfId="11" applyNumberFormat="1" applyFont="1" applyBorder="1" applyAlignment="1">
      <alignment horizontal="center" vertical="center"/>
    </xf>
    <xf numFmtId="164" fontId="7" fillId="0" borderId="11" xfId="21" applyFont="1" applyFill="1" applyBorder="1" applyAlignment="1">
      <alignment horizontal="center" vertical="center"/>
    </xf>
    <xf numFmtId="170" fontId="6" fillId="0" borderId="11" xfId="11" applyNumberFormat="1" applyFont="1" applyBorder="1" applyAlignment="1">
      <alignment horizontal="center"/>
    </xf>
    <xf numFmtId="0" fontId="6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vertical="center"/>
    </xf>
    <xf numFmtId="49" fontId="6" fillId="2" borderId="0" xfId="0" applyNumberFormat="1" applyFont="1" applyFill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6" fillId="2" borderId="4" xfId="0" applyFont="1" applyFill="1" applyBorder="1" applyAlignment="1">
      <alignment horizontal="center"/>
    </xf>
    <xf numFmtId="0" fontId="6" fillId="2" borderId="4" xfId="0" applyFont="1" applyFill="1" applyBorder="1"/>
    <xf numFmtId="0" fontId="6" fillId="0" borderId="0" xfId="0" applyFont="1" applyAlignment="1">
      <alignment vertical="center"/>
    </xf>
    <xf numFmtId="164" fontId="9" fillId="0" borderId="4" xfId="13" applyFont="1" applyFill="1" applyBorder="1"/>
    <xf numFmtId="4" fontId="9" fillId="0" borderId="16" xfId="0" applyNumberFormat="1" applyFont="1" applyBorder="1" applyAlignment="1">
      <alignment wrapText="1"/>
    </xf>
    <xf numFmtId="4" fontId="9" fillId="0" borderId="28" xfId="0" applyNumberFormat="1" applyFont="1" applyBorder="1"/>
    <xf numFmtId="164" fontId="7" fillId="0" borderId="32" xfId="0" applyNumberFormat="1" applyFont="1" applyBorder="1"/>
    <xf numFmtId="164" fontId="6" fillId="0" borderId="0" xfId="0" applyNumberFormat="1" applyFont="1"/>
    <xf numFmtId="44" fontId="6" fillId="0" borderId="0" xfId="0" applyNumberFormat="1" applyFont="1"/>
    <xf numFmtId="165" fontId="10" fillId="0" borderId="0" xfId="10" applyNumberFormat="1" applyFont="1" applyBorder="1"/>
    <xf numFmtId="42" fontId="10" fillId="0" borderId="2" xfId="10" applyFont="1" applyFill="1" applyBorder="1" applyAlignment="1">
      <alignment vertical="center"/>
    </xf>
    <xf numFmtId="164" fontId="7" fillId="0" borderId="11" xfId="0" applyNumberFormat="1" applyFont="1" applyBorder="1" applyAlignment="1">
      <alignment horizontal="center" vertical="center" wrapText="1"/>
    </xf>
    <xf numFmtId="0" fontId="6" fillId="0" borderId="11" xfId="0" applyFont="1" applyBorder="1" applyAlignment="1">
      <alignment vertical="center"/>
    </xf>
    <xf numFmtId="0" fontId="6" fillId="0" borderId="27" xfId="0" applyFont="1" applyBorder="1" applyAlignment="1">
      <alignment vertical="center"/>
    </xf>
    <xf numFmtId="0" fontId="9" fillId="0" borderId="16" xfId="0" applyFont="1" applyBorder="1" applyAlignment="1">
      <alignment vertical="center" wrapText="1"/>
    </xf>
    <xf numFmtId="0" fontId="11" fillId="0" borderId="16" xfId="0" applyFont="1" applyBorder="1" applyAlignment="1">
      <alignment vertical="center" wrapText="1"/>
    </xf>
    <xf numFmtId="0" fontId="11" fillId="0" borderId="11" xfId="0" applyFont="1" applyBorder="1" applyAlignment="1">
      <alignment horizontal="left" vertical="center" wrapText="1"/>
    </xf>
    <xf numFmtId="0" fontId="6" fillId="0" borderId="4" xfId="0" applyFont="1" applyBorder="1" applyAlignment="1">
      <alignment wrapText="1"/>
    </xf>
    <xf numFmtId="44" fontId="7" fillId="0" borderId="4" xfId="0" applyNumberFormat="1" applyFont="1" applyBorder="1"/>
    <xf numFmtId="0" fontId="7" fillId="0" borderId="0" xfId="0" applyFont="1" applyAlignment="1" applyProtection="1">
      <alignment horizontal="center" vertical="center" wrapText="1"/>
      <protection locked="0"/>
    </xf>
    <xf numFmtId="165" fontId="10" fillId="0" borderId="4" xfId="10" applyNumberFormat="1" applyFont="1" applyFill="1" applyBorder="1" applyAlignment="1">
      <alignment vertical="center"/>
    </xf>
    <xf numFmtId="0" fontId="5" fillId="0" borderId="0" xfId="0" applyFont="1" applyAlignment="1" applyProtection="1">
      <alignment horizontal="left" vertical="center"/>
      <protection locked="0"/>
    </xf>
    <xf numFmtId="0" fontId="4" fillId="0" borderId="0" xfId="3" applyFont="1" applyAlignment="1" applyProtection="1">
      <alignment horizontal="left" vertical="center"/>
      <protection locked="0"/>
    </xf>
    <xf numFmtId="165" fontId="7" fillId="0" borderId="4" xfId="0" applyNumberFormat="1" applyFont="1" applyBorder="1"/>
    <xf numFmtId="0" fontId="6" fillId="7" borderId="4" xfId="0" applyFont="1" applyFill="1" applyBorder="1"/>
    <xf numFmtId="0" fontId="6" fillId="3" borderId="4" xfId="0" applyFont="1" applyFill="1" applyBorder="1"/>
    <xf numFmtId="0" fontId="6" fillId="3" borderId="0" xfId="0" applyFont="1" applyFill="1"/>
    <xf numFmtId="164" fontId="7" fillId="0" borderId="7" xfId="13" applyFont="1" applyFill="1" applyBorder="1"/>
    <xf numFmtId="164" fontId="7" fillId="0" borderId="7" xfId="0" applyNumberFormat="1" applyFont="1" applyBorder="1" applyAlignment="1">
      <alignment horizontal="center" vertical="center"/>
    </xf>
    <xf numFmtId="44" fontId="6" fillId="3" borderId="0" xfId="2" applyFont="1" applyFill="1"/>
    <xf numFmtId="164" fontId="6" fillId="3" borderId="26" xfId="13" applyFont="1" applyFill="1" applyBorder="1" applyAlignment="1">
      <alignment horizontal="center" vertical="center"/>
    </xf>
    <xf numFmtId="44" fontId="6" fillId="3" borderId="4" xfId="2" applyFont="1" applyFill="1" applyBorder="1"/>
    <xf numFmtId="164" fontId="6" fillId="3" borderId="4" xfId="13" applyFont="1" applyFill="1" applyBorder="1" applyAlignment="1">
      <alignment horizontal="center" vertical="center"/>
    </xf>
    <xf numFmtId="1" fontId="7" fillId="2" borderId="9" xfId="11" applyNumberFormat="1" applyFont="1" applyFill="1" applyBorder="1" applyAlignment="1">
      <alignment horizontal="left" vertical="center"/>
    </xf>
    <xf numFmtId="1" fontId="7" fillId="2" borderId="8" xfId="11" applyNumberFormat="1" applyFont="1" applyFill="1" applyBorder="1" applyAlignment="1">
      <alignment horizontal="left" vertical="center"/>
    </xf>
    <xf numFmtId="0" fontId="7" fillId="0" borderId="0" xfId="0" applyFont="1" applyAlignment="1" applyProtection="1">
      <alignment horizontal="center" vertical="center" wrapText="1"/>
      <protection locked="0"/>
    </xf>
    <xf numFmtId="0" fontId="7" fillId="8" borderId="0" xfId="0" applyFont="1" applyFill="1" applyAlignment="1" applyProtection="1">
      <alignment horizontal="center" vertical="center" wrapText="1"/>
      <protection locked="0"/>
    </xf>
    <xf numFmtId="1" fontId="6" fillId="2" borderId="4" xfId="12" applyNumberFormat="1" applyFont="1" applyFill="1" applyBorder="1" applyAlignment="1">
      <alignment horizontal="center" vertical="center"/>
    </xf>
    <xf numFmtId="0" fontId="6" fillId="0" borderId="11" xfId="12" applyFont="1" applyBorder="1" applyAlignment="1">
      <alignment horizontal="center" vertical="center"/>
    </xf>
    <xf numFmtId="0" fontId="6" fillId="0" borderId="10" xfId="12" applyFont="1" applyBorder="1" applyAlignment="1">
      <alignment horizontal="center" vertical="center"/>
    </xf>
    <xf numFmtId="164" fontId="7" fillId="0" borderId="4" xfId="21" applyFont="1" applyFill="1" applyBorder="1" applyAlignment="1">
      <alignment horizontal="center" vertical="center"/>
    </xf>
    <xf numFmtId="164" fontId="7" fillId="0" borderId="27" xfId="21" applyFont="1" applyFill="1" applyBorder="1" applyAlignment="1">
      <alignment horizontal="center" vertical="center"/>
    </xf>
    <xf numFmtId="164" fontId="7" fillId="0" borderId="1" xfId="21" applyFont="1" applyFill="1" applyBorder="1" applyAlignment="1">
      <alignment horizontal="center" vertical="center"/>
    </xf>
    <xf numFmtId="164" fontId="7" fillId="0" borderId="26" xfId="21" applyFont="1" applyFill="1" applyBorder="1" applyAlignment="1">
      <alignment horizontal="center" vertical="center"/>
    </xf>
    <xf numFmtId="0" fontId="6" fillId="0" borderId="4" xfId="0" applyFont="1" applyBorder="1" applyAlignment="1" applyProtection="1">
      <alignment horizontal="center" vertical="center"/>
      <protection hidden="1"/>
    </xf>
    <xf numFmtId="165" fontId="9" fillId="0" borderId="4" xfId="10" applyNumberFormat="1" applyFont="1" applyFill="1" applyBorder="1" applyAlignment="1">
      <alignment horizontal="center" vertical="center"/>
    </xf>
    <xf numFmtId="175" fontId="9" fillId="0" borderId="4" xfId="10" applyNumberFormat="1" applyFont="1" applyFill="1" applyBorder="1" applyAlignment="1">
      <alignment horizontal="right" vertical="center"/>
    </xf>
    <xf numFmtId="165" fontId="10" fillId="0" borderId="4" xfId="10" applyNumberFormat="1" applyFont="1" applyFill="1" applyBorder="1" applyAlignment="1">
      <alignment horizontal="center" vertical="center"/>
    </xf>
    <xf numFmtId="0" fontId="7" fillId="0" borderId="11" xfId="0" applyFont="1" applyBorder="1" applyAlignment="1" applyProtection="1">
      <alignment horizontal="left" vertical="top"/>
      <protection hidden="1"/>
    </xf>
    <xf numFmtId="0" fontId="7" fillId="0" borderId="6" xfId="0" applyFont="1" applyBorder="1" applyAlignment="1" applyProtection="1">
      <alignment horizontal="left" vertical="top"/>
      <protection hidden="1"/>
    </xf>
    <xf numFmtId="0" fontId="7" fillId="0" borderId="10" xfId="0" applyFont="1" applyBorder="1" applyAlignment="1" applyProtection="1">
      <alignment horizontal="left" vertical="top"/>
      <protection hidden="1"/>
    </xf>
    <xf numFmtId="164" fontId="7" fillId="7" borderId="4" xfId="0" applyNumberFormat="1" applyFont="1" applyFill="1" applyBorder="1" applyAlignment="1">
      <alignment horizontal="center"/>
    </xf>
    <xf numFmtId="0" fontId="7" fillId="5" borderId="11" xfId="0" applyFont="1" applyFill="1" applyBorder="1" applyAlignment="1">
      <alignment horizontal="center" vertical="center"/>
    </xf>
    <xf numFmtId="0" fontId="7" fillId="5" borderId="10" xfId="0" applyFont="1" applyFill="1" applyBorder="1" applyAlignment="1">
      <alignment horizontal="center" vertical="center"/>
    </xf>
    <xf numFmtId="0" fontId="6" fillId="0" borderId="4" xfId="12" applyFont="1" applyBorder="1" applyAlignment="1">
      <alignment horizontal="center" vertical="center"/>
    </xf>
    <xf numFmtId="0" fontId="9" fillId="0" borderId="4" xfId="0" quotePrefix="1" applyFont="1" applyBorder="1" applyAlignment="1">
      <alignment vertical="center"/>
    </xf>
    <xf numFmtId="0" fontId="6" fillId="0" borderId="4" xfId="0" applyFont="1" applyBorder="1" applyAlignment="1">
      <alignment horizontal="center" vertical="center" readingOrder="1"/>
    </xf>
    <xf numFmtId="49" fontId="9" fillId="0" borderId="4" xfId="0" applyNumberFormat="1" applyFont="1" applyBorder="1" applyAlignment="1">
      <alignment vertical="center"/>
    </xf>
    <xf numFmtId="4" fontId="7" fillId="5" borderId="11" xfId="0" applyNumberFormat="1" applyFont="1" applyFill="1" applyBorder="1" applyAlignment="1">
      <alignment horizontal="center" vertical="center" wrapText="1"/>
    </xf>
    <xf numFmtId="4" fontId="7" fillId="5" borderId="10" xfId="0" applyNumberFormat="1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4" fontId="7" fillId="2" borderId="11" xfId="0" applyNumberFormat="1" applyFont="1" applyFill="1" applyBorder="1" applyAlignment="1">
      <alignment horizontal="center" vertical="center" wrapText="1"/>
    </xf>
    <xf numFmtId="4" fontId="7" fillId="2" borderId="10" xfId="0" applyNumberFormat="1" applyFont="1" applyFill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 wrapText="1"/>
    </xf>
    <xf numFmtId="3" fontId="7" fillId="0" borderId="26" xfId="0" applyNumberFormat="1" applyFont="1" applyBorder="1" applyAlignment="1">
      <alignment horizontal="center" vertical="center" wrapText="1"/>
    </xf>
    <xf numFmtId="0" fontId="10" fillId="0" borderId="4" xfId="0" applyFont="1" applyBorder="1" applyAlignment="1" applyProtection="1">
      <alignment horizontal="center" vertical="center"/>
      <protection locked="0"/>
    </xf>
    <xf numFmtId="0" fontId="10" fillId="3" borderId="4" xfId="0" applyFont="1" applyFill="1" applyBorder="1" applyAlignment="1" applyProtection="1">
      <alignment horizontal="center" vertical="center"/>
      <protection locked="0"/>
    </xf>
    <xf numFmtId="0" fontId="7" fillId="5" borderId="4" xfId="0" applyFont="1" applyFill="1" applyBorder="1" applyAlignment="1">
      <alignment horizontal="center" vertical="center"/>
    </xf>
    <xf numFmtId="4" fontId="7" fillId="5" borderId="4" xfId="0" applyNumberFormat="1" applyFont="1" applyFill="1" applyBorder="1" applyAlignment="1">
      <alignment horizontal="center" vertical="center" wrapText="1"/>
    </xf>
    <xf numFmtId="169" fontId="6" fillId="0" borderId="11" xfId="0" applyNumberFormat="1" applyFont="1" applyBorder="1" applyAlignment="1">
      <alignment horizontal="center"/>
    </xf>
    <xf numFmtId="169" fontId="6" fillId="0" borderId="10" xfId="0" applyNumberFormat="1" applyFont="1" applyBorder="1" applyAlignment="1">
      <alignment horizontal="center"/>
    </xf>
    <xf numFmtId="164" fontId="6" fillId="0" borderId="11" xfId="0" applyNumberFormat="1" applyFont="1" applyBorder="1" applyAlignment="1">
      <alignment horizontal="center"/>
    </xf>
    <xf numFmtId="164" fontId="6" fillId="0" borderId="10" xfId="0" applyNumberFormat="1" applyFont="1" applyBorder="1" applyAlignment="1">
      <alignment horizontal="center"/>
    </xf>
    <xf numFmtId="164" fontId="7" fillId="0" borderId="27" xfId="0" applyNumberFormat="1" applyFont="1" applyBorder="1" applyAlignment="1">
      <alignment horizontal="left"/>
    </xf>
    <xf numFmtId="164" fontId="7" fillId="0" borderId="5" xfId="0" applyNumberFormat="1" applyFont="1" applyBorder="1" applyAlignment="1">
      <alignment horizontal="left"/>
    </xf>
    <xf numFmtId="0" fontId="7" fillId="2" borderId="7" xfId="0" applyFont="1" applyFill="1" applyBorder="1" applyAlignment="1">
      <alignment horizontal="center" vertical="center"/>
    </xf>
    <xf numFmtId="0" fontId="7" fillId="7" borderId="4" xfId="0" applyFont="1" applyFill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18" xfId="0" applyFont="1" applyFill="1" applyBorder="1" applyAlignment="1">
      <alignment horizontal="center" vertical="center"/>
    </xf>
    <xf numFmtId="164" fontId="7" fillId="0" borderId="11" xfId="0" applyNumberFormat="1" applyFont="1" applyBorder="1" applyAlignment="1">
      <alignment horizontal="center" vertical="center"/>
    </xf>
    <xf numFmtId="164" fontId="7" fillId="0" borderId="10" xfId="0" applyNumberFormat="1" applyFont="1" applyBorder="1" applyAlignment="1">
      <alignment horizontal="center" vertical="center"/>
    </xf>
    <xf numFmtId="164" fontId="6" fillId="0" borderId="11" xfId="0" applyNumberFormat="1" applyFont="1" applyBorder="1" applyAlignment="1">
      <alignment horizontal="center" vertical="center"/>
    </xf>
    <xf numFmtId="164" fontId="6" fillId="0" borderId="10" xfId="0" applyNumberFormat="1" applyFont="1" applyBorder="1" applyAlignment="1">
      <alignment horizontal="center" vertical="center"/>
    </xf>
    <xf numFmtId="0" fontId="9" fillId="4" borderId="29" xfId="0" applyFont="1" applyFill="1" applyBorder="1" applyAlignment="1">
      <alignment horizontal="center" vertical="center"/>
    </xf>
    <xf numFmtId="0" fontId="6" fillId="0" borderId="14" xfId="0" applyFont="1" applyBorder="1"/>
    <xf numFmtId="49" fontId="9" fillId="4" borderId="15" xfId="0" applyNumberFormat="1" applyFont="1" applyFill="1" applyBorder="1" applyAlignment="1">
      <alignment horizontal="center" vertical="center" wrapText="1"/>
    </xf>
    <xf numFmtId="43" fontId="6" fillId="0" borderId="4" xfId="1" applyFont="1" applyFill="1" applyBorder="1" applyAlignment="1">
      <alignment horizontal="center" vertical="center"/>
    </xf>
    <xf numFmtId="0" fontId="9" fillId="0" borderId="29" xfId="0" applyFont="1" applyBorder="1" applyAlignment="1">
      <alignment horizontal="center"/>
    </xf>
    <xf numFmtId="49" fontId="9" fillId="6" borderId="15" xfId="0" applyNumberFormat="1" applyFont="1" applyFill="1" applyBorder="1" applyAlignment="1">
      <alignment horizontal="center" wrapText="1"/>
    </xf>
    <xf numFmtId="0" fontId="9" fillId="6" borderId="13" xfId="0" applyFont="1" applyFill="1" applyBorder="1" applyAlignment="1">
      <alignment horizontal="center"/>
    </xf>
    <xf numFmtId="0" fontId="6" fillId="0" borderId="19" xfId="0" applyFont="1" applyBorder="1"/>
    <xf numFmtId="49" fontId="9" fillId="6" borderId="20" xfId="0" applyNumberFormat="1" applyFont="1" applyFill="1" applyBorder="1" applyAlignment="1">
      <alignment horizontal="center" wrapText="1"/>
    </xf>
    <xf numFmtId="169" fontId="6" fillId="0" borderId="11" xfId="0" applyNumberFormat="1" applyFont="1" applyBorder="1" applyAlignment="1">
      <alignment horizontal="center" vertical="center"/>
    </xf>
    <xf numFmtId="169" fontId="6" fillId="0" borderId="10" xfId="0" applyNumberFormat="1" applyFont="1" applyBorder="1" applyAlignment="1">
      <alignment horizontal="center" vertical="center"/>
    </xf>
    <xf numFmtId="164" fontId="6" fillId="0" borderId="11" xfId="0" applyNumberFormat="1" applyFont="1" applyBorder="1" applyAlignment="1">
      <alignment horizontal="left" vertical="center"/>
    </xf>
    <xf numFmtId="164" fontId="6" fillId="0" borderId="10" xfId="0" applyNumberFormat="1" applyFont="1" applyBorder="1" applyAlignment="1">
      <alignment horizontal="left" vertical="center"/>
    </xf>
    <xf numFmtId="164" fontId="7" fillId="0" borderId="4" xfId="0" applyNumberFormat="1" applyFont="1" applyBorder="1" applyAlignment="1">
      <alignment horizontal="center" vertical="center"/>
    </xf>
    <xf numFmtId="169" fontId="6" fillId="0" borderId="4" xfId="0" applyNumberFormat="1" applyFont="1" applyBorder="1" applyAlignment="1">
      <alignment horizontal="center" vertical="center"/>
    </xf>
    <xf numFmtId="169" fontId="6" fillId="0" borderId="4" xfId="0" applyNumberFormat="1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6" fillId="0" borderId="4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164" fontId="7" fillId="0" borderId="11" xfId="0" applyNumberFormat="1" applyFont="1" applyBorder="1" applyAlignment="1">
      <alignment horizontal="left"/>
    </xf>
    <xf numFmtId="164" fontId="7" fillId="0" borderId="6" xfId="0" applyNumberFormat="1" applyFont="1" applyBorder="1" applyAlignment="1">
      <alignment horizontal="left"/>
    </xf>
    <xf numFmtId="164" fontId="7" fillId="0" borderId="10" xfId="0" applyNumberFormat="1" applyFont="1" applyBorder="1" applyAlignment="1">
      <alignment horizontal="left"/>
    </xf>
    <xf numFmtId="168" fontId="7" fillId="0" borderId="11" xfId="0" applyNumberFormat="1" applyFont="1" applyBorder="1" applyAlignment="1">
      <alignment horizontal="center" vertical="center"/>
    </xf>
    <xf numFmtId="168" fontId="7" fillId="0" borderId="10" xfId="0" applyNumberFormat="1" applyFont="1" applyBorder="1" applyAlignment="1">
      <alignment horizontal="center" vertical="center"/>
    </xf>
    <xf numFmtId="0" fontId="9" fillId="4" borderId="15" xfId="0" applyFont="1" applyFill="1" applyBorder="1" applyAlignment="1">
      <alignment horizontal="center" vertical="center" wrapText="1"/>
    </xf>
    <xf numFmtId="49" fontId="9" fillId="4" borderId="15" xfId="0" applyNumberFormat="1" applyFont="1" applyFill="1" applyBorder="1" applyAlignment="1">
      <alignment horizontal="center" vertical="center"/>
    </xf>
    <xf numFmtId="0" fontId="9" fillId="4" borderId="25" xfId="0" applyFont="1" applyFill="1" applyBorder="1" applyAlignment="1">
      <alignment horizontal="center" vertical="center"/>
    </xf>
    <xf numFmtId="0" fontId="6" fillId="0" borderId="24" xfId="0" applyFont="1" applyBorder="1"/>
    <xf numFmtId="0" fontId="9" fillId="4" borderId="15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4" fontId="7" fillId="2" borderId="4" xfId="0" applyNumberFormat="1" applyFont="1" applyFill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/>
    </xf>
    <xf numFmtId="4" fontId="9" fillId="4" borderId="15" xfId="0" applyNumberFormat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/>
    </xf>
    <xf numFmtId="0" fontId="6" fillId="0" borderId="4" xfId="0" applyFont="1" applyBorder="1" applyAlignment="1">
      <alignment horizontal="center"/>
    </xf>
    <xf numFmtId="49" fontId="9" fillId="4" borderId="4" xfId="0" applyNumberFormat="1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/>
    </xf>
    <xf numFmtId="0" fontId="11" fillId="0" borderId="15" xfId="0" applyFont="1" applyBorder="1" applyAlignment="1">
      <alignment horizontal="center"/>
    </xf>
    <xf numFmtId="0" fontId="9" fillId="0" borderId="15" xfId="0" applyFont="1" applyBorder="1" applyAlignment="1">
      <alignment horizontal="center" vertical="top"/>
    </xf>
    <xf numFmtId="0" fontId="9" fillId="0" borderId="15" xfId="0" applyFont="1" applyBorder="1" applyAlignment="1">
      <alignment horizontal="center"/>
    </xf>
    <xf numFmtId="49" fontId="9" fillId="0" borderId="15" xfId="0" applyNumberFormat="1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6" fillId="0" borderId="4" xfId="0" applyFont="1" applyBorder="1"/>
    <xf numFmtId="49" fontId="9" fillId="0" borderId="4" xfId="0" applyNumberFormat="1" applyFont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32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top"/>
    </xf>
    <xf numFmtId="49" fontId="9" fillId="0" borderId="17" xfId="0" applyNumberFormat="1" applyFont="1" applyBorder="1" applyAlignment="1">
      <alignment horizontal="center" vertical="center"/>
    </xf>
    <xf numFmtId="49" fontId="9" fillId="0" borderId="21" xfId="0" applyNumberFormat="1" applyFont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/>
    </xf>
    <xf numFmtId="49" fontId="9" fillId="0" borderId="13" xfId="0" applyNumberFormat="1" applyFont="1" applyBorder="1" applyAlignment="1">
      <alignment horizontal="center" vertical="center"/>
    </xf>
    <xf numFmtId="49" fontId="9" fillId="0" borderId="33" xfId="0" applyNumberFormat="1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0" fontId="6" fillId="2" borderId="27" xfId="0" applyFont="1" applyFill="1" applyBorder="1" applyAlignment="1">
      <alignment horizontal="center"/>
    </xf>
    <xf numFmtId="0" fontId="6" fillId="2" borderId="5" xfId="0" applyFont="1" applyFill="1" applyBorder="1" applyAlignment="1">
      <alignment horizontal="center"/>
    </xf>
    <xf numFmtId="0" fontId="6" fillId="2" borderId="32" xfId="0" applyFont="1" applyFill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4" fontId="10" fillId="0" borderId="11" xfId="0" applyNumberFormat="1" applyFont="1" applyBorder="1" applyAlignment="1">
      <alignment horizontal="center" vertical="center" wrapText="1"/>
    </xf>
    <xf numFmtId="4" fontId="10" fillId="0" borderId="10" xfId="0" applyNumberFormat="1" applyFont="1" applyBorder="1" applyAlignment="1">
      <alignment horizontal="center" vertical="center" wrapText="1"/>
    </xf>
    <xf numFmtId="0" fontId="6" fillId="0" borderId="4" xfId="0" applyFont="1" applyBorder="1" applyAlignment="1" applyProtection="1">
      <alignment horizontal="center" vertical="center" wrapText="1"/>
      <protection hidden="1"/>
    </xf>
    <xf numFmtId="49" fontId="9" fillId="0" borderId="4" xfId="0" applyNumberFormat="1" applyFont="1" applyBorder="1" applyAlignment="1">
      <alignment horizontal="center" vertical="center" wrapText="1"/>
    </xf>
    <xf numFmtId="0" fontId="11" fillId="4" borderId="15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/>
    </xf>
    <xf numFmtId="0" fontId="6" fillId="2" borderId="31" xfId="0" applyFont="1" applyFill="1" applyBorder="1" applyAlignment="1">
      <alignment horizontal="center"/>
    </xf>
    <xf numFmtId="0" fontId="6" fillId="2" borderId="30" xfId="0" applyFont="1" applyFill="1" applyBorder="1" applyAlignment="1">
      <alignment horizontal="center"/>
    </xf>
    <xf numFmtId="0" fontId="6" fillId="0" borderId="14" xfId="0" applyFont="1" applyBorder="1" applyAlignment="1">
      <alignment vertical="center"/>
    </xf>
    <xf numFmtId="0" fontId="7" fillId="2" borderId="13" xfId="0" applyFont="1" applyFill="1" applyBorder="1" applyAlignment="1">
      <alignment horizontal="left"/>
    </xf>
    <xf numFmtId="0" fontId="7" fillId="2" borderId="12" xfId="0" applyFont="1" applyFill="1" applyBorder="1" applyAlignment="1">
      <alignment horizontal="left"/>
    </xf>
    <xf numFmtId="0" fontId="7" fillId="2" borderId="33" xfId="0" applyFont="1" applyFill="1" applyBorder="1" applyAlignment="1">
      <alignment horizontal="left"/>
    </xf>
    <xf numFmtId="0" fontId="6" fillId="2" borderId="1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7" fillId="3" borderId="4" xfId="0" applyFont="1" applyFill="1" applyBorder="1" applyAlignment="1">
      <alignment horizontal="center"/>
    </xf>
    <xf numFmtId="49" fontId="6" fillId="0" borderId="4" xfId="0" applyNumberFormat="1" applyFont="1" applyBorder="1" applyAlignment="1">
      <alignment horizontal="center" vertical="top"/>
    </xf>
    <xf numFmtId="49" fontId="6" fillId="0" borderId="11" xfId="0" applyNumberFormat="1" applyFont="1" applyBorder="1" applyAlignment="1">
      <alignment horizontal="center" vertical="center"/>
    </xf>
    <xf numFmtId="49" fontId="6" fillId="0" borderId="10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6" fillId="0" borderId="0" xfId="0" applyFont="1" applyAlignment="1">
      <alignment horizontal="center"/>
    </xf>
    <xf numFmtId="49" fontId="6" fillId="0" borderId="0" xfId="0" applyNumberFormat="1" applyFont="1" applyAlignment="1">
      <alignment horizontal="center" vertical="top"/>
    </xf>
    <xf numFmtId="0" fontId="7" fillId="3" borderId="11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6" fillId="0" borderId="11" xfId="0" applyFont="1" applyBorder="1" applyAlignment="1">
      <alignment horizontal="center" vertical="top"/>
    </xf>
    <xf numFmtId="0" fontId="6" fillId="0" borderId="10" xfId="0" applyFont="1" applyBorder="1" applyAlignment="1">
      <alignment horizontal="center" vertical="top"/>
    </xf>
    <xf numFmtId="0" fontId="7" fillId="3" borderId="30" xfId="0" applyFont="1" applyFill="1" applyBorder="1" applyAlignment="1">
      <alignment horizontal="center" vertical="center"/>
    </xf>
    <xf numFmtId="1" fontId="6" fillId="0" borderId="11" xfId="0" applyNumberFormat="1" applyFont="1" applyBorder="1" applyAlignment="1">
      <alignment horizontal="center" vertical="top"/>
    </xf>
    <xf numFmtId="1" fontId="6" fillId="0" borderId="10" xfId="0" applyNumberFormat="1" applyFont="1" applyBorder="1" applyAlignment="1">
      <alignment horizontal="center" vertical="top"/>
    </xf>
    <xf numFmtId="0" fontId="7" fillId="0" borderId="11" xfId="0" applyFont="1" applyBorder="1" applyAlignment="1">
      <alignment horizontal="left"/>
    </xf>
    <xf numFmtId="0" fontId="7" fillId="0" borderId="6" xfId="0" applyFont="1" applyBorder="1" applyAlignment="1">
      <alignment horizontal="left"/>
    </xf>
    <xf numFmtId="0" fontId="7" fillId="0" borderId="10" xfId="0" applyFont="1" applyBorder="1" applyAlignment="1">
      <alignment horizontal="left"/>
    </xf>
    <xf numFmtId="0" fontId="7" fillId="3" borderId="26" xfId="0" applyFont="1" applyFill="1" applyBorder="1" applyAlignment="1">
      <alignment horizontal="center"/>
    </xf>
    <xf numFmtId="0" fontId="7" fillId="3" borderId="31" xfId="0" applyFont="1" applyFill="1" applyBorder="1" applyAlignment="1">
      <alignment horizontal="center"/>
    </xf>
    <xf numFmtId="0" fontId="7" fillId="3" borderId="30" xfId="0" applyFont="1" applyFill="1" applyBorder="1" applyAlignment="1">
      <alignment horizontal="center"/>
    </xf>
    <xf numFmtId="0" fontId="9" fillId="0" borderId="11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1" fontId="6" fillId="0" borderId="4" xfId="17" applyNumberFormat="1" applyFont="1" applyBorder="1" applyAlignment="1" applyProtection="1">
      <alignment horizontal="center" vertical="center" wrapText="1"/>
      <protection locked="0"/>
    </xf>
    <xf numFmtId="49" fontId="6" fillId="2" borderId="4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left" vertical="center" wrapText="1"/>
    </xf>
    <xf numFmtId="49" fontId="6" fillId="0" borderId="4" xfId="18" applyNumberFormat="1" applyFont="1" applyFill="1" applyBorder="1" applyAlignment="1">
      <alignment horizontal="center" vertical="center" wrapText="1"/>
    </xf>
    <xf numFmtId="1" fontId="6" fillId="2" borderId="4" xfId="0" applyNumberFormat="1" applyFont="1" applyFill="1" applyBorder="1" applyAlignment="1">
      <alignment horizontal="center" vertical="center"/>
    </xf>
    <xf numFmtId="0" fontId="6" fillId="2" borderId="11" xfId="0" applyFont="1" applyFill="1" applyBorder="1" applyAlignment="1" applyProtection="1">
      <alignment horizontal="center" vertical="center" wrapText="1"/>
      <protection hidden="1"/>
    </xf>
    <xf numFmtId="0" fontId="6" fillId="2" borderId="10" xfId="0" applyFont="1" applyFill="1" applyBorder="1" applyAlignment="1" applyProtection="1">
      <alignment horizontal="center" vertical="center" wrapText="1"/>
      <protection hidden="1"/>
    </xf>
    <xf numFmtId="0" fontId="7" fillId="0" borderId="11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4" fontId="7" fillId="0" borderId="4" xfId="0" applyNumberFormat="1" applyFont="1" applyBorder="1" applyAlignment="1">
      <alignment horizontal="center" vertical="center" wrapText="1"/>
    </xf>
    <xf numFmtId="0" fontId="7" fillId="3" borderId="32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vertical="center"/>
    </xf>
    <xf numFmtId="0" fontId="6" fillId="2" borderId="10" xfId="0" applyFont="1" applyFill="1" applyBorder="1" applyAlignment="1">
      <alignment vertical="center"/>
    </xf>
    <xf numFmtId="0" fontId="6" fillId="2" borderId="6" xfId="0" applyFont="1" applyFill="1" applyBorder="1" applyAlignment="1">
      <alignment vertical="center"/>
    </xf>
    <xf numFmtId="0" fontId="7" fillId="2" borderId="27" xfId="0" applyFont="1" applyFill="1" applyBorder="1" applyAlignment="1">
      <alignment horizontal="left" vertical="center"/>
    </xf>
    <xf numFmtId="0" fontId="7" fillId="2" borderId="5" xfId="0" applyFont="1" applyFill="1" applyBorder="1" applyAlignment="1">
      <alignment horizontal="left" vertical="center"/>
    </xf>
    <xf numFmtId="49" fontId="6" fillId="0" borderId="11" xfId="0" applyNumberFormat="1" applyFont="1" applyBorder="1" applyAlignment="1">
      <alignment horizontal="center" vertical="top"/>
    </xf>
    <xf numFmtId="49" fontId="6" fillId="0" borderId="10" xfId="0" applyNumberFormat="1" applyFont="1" applyBorder="1" applyAlignment="1">
      <alignment horizontal="center" vertical="top"/>
    </xf>
    <xf numFmtId="0" fontId="6" fillId="0" borderId="6" xfId="0" applyFont="1" applyBorder="1" applyAlignment="1">
      <alignment horizontal="center"/>
    </xf>
  </cellXfs>
  <cellStyles count="22">
    <cellStyle name="Millares" xfId="1" builtinId="3"/>
    <cellStyle name="Millares 2" xfId="18" xr:uid="{00000000-0005-0000-0000-000001000000}"/>
    <cellStyle name="Millares 20" xfId="17" xr:uid="{00000000-0005-0000-0000-000002000000}"/>
    <cellStyle name="Millares 3" xfId="20" xr:uid="{00000000-0005-0000-0000-000003000000}"/>
    <cellStyle name="Moneda" xfId="2" builtinId="4"/>
    <cellStyle name="Moneda [0] 2 2" xfId="10" xr:uid="{00000000-0005-0000-0000-000005000000}"/>
    <cellStyle name="Moneda 2" xfId="14" xr:uid="{00000000-0005-0000-0000-000006000000}"/>
    <cellStyle name="Moneda 3" xfId="15" xr:uid="{00000000-0005-0000-0000-000007000000}"/>
    <cellStyle name="Moneda 76" xfId="21" xr:uid="{F7DEA46D-6171-E647-A1DF-3F942842040F}"/>
    <cellStyle name="Moneda 80" xfId="13" xr:uid="{00000000-0005-0000-0000-000008000000}"/>
    <cellStyle name="Normal" xfId="0" builtinId="0"/>
    <cellStyle name="Normal 2 5" xfId="4" xr:uid="{00000000-0005-0000-0000-00000A000000}"/>
    <cellStyle name="Normal 2 5 2" xfId="9" xr:uid="{00000000-0005-0000-0000-00000B000000}"/>
    <cellStyle name="Normal 3" xfId="3" xr:uid="{00000000-0005-0000-0000-00000C000000}"/>
    <cellStyle name="Normal 3 2" xfId="6" xr:uid="{00000000-0005-0000-0000-00000D000000}"/>
    <cellStyle name="Normal 4" xfId="8" xr:uid="{00000000-0005-0000-0000-00000E000000}"/>
    <cellStyle name="Normal 5" xfId="7" xr:uid="{00000000-0005-0000-0000-00000F000000}"/>
    <cellStyle name="Normal 6 2 2" xfId="5" xr:uid="{00000000-0005-0000-0000-000010000000}"/>
    <cellStyle name="Normal 65" xfId="19" xr:uid="{00000000-0005-0000-0000-000011000000}"/>
    <cellStyle name="Normal 67" xfId="16" xr:uid="{00000000-0005-0000-0000-000012000000}"/>
    <cellStyle name="Normal 7" xfId="12" xr:uid="{00000000-0005-0000-0000-000013000000}"/>
    <cellStyle name="Normal 9" xfId="11" xr:uid="{00000000-0005-0000-0000-000014000000}"/>
  </cellStyles>
  <dxfs count="9">
    <dxf>
      <fill>
        <patternFill>
          <bgColor rgb="FF7030A0"/>
        </patternFill>
      </fill>
    </dxf>
    <dxf>
      <fill>
        <patternFill>
          <bgColor rgb="FF7030A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784678</xdr:colOff>
      <xdr:row>3</xdr:row>
      <xdr:rowOff>30540</xdr:rowOff>
    </xdr:from>
    <xdr:ext cx="597206" cy="627942"/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948411" y="538540"/>
          <a:ext cx="597206" cy="627942"/>
        </a:xfrm>
        <a:prstGeom prst="rect">
          <a:avLst/>
        </a:prstGeom>
      </xdr:spPr>
    </xdr:pic>
    <xdr:clientData/>
  </xdr:oneCellAnchor>
  <xdr:oneCellAnchor>
    <xdr:from>
      <xdr:col>11</xdr:col>
      <xdr:colOff>118532</xdr:colOff>
      <xdr:row>494</xdr:row>
      <xdr:rowOff>135467</xdr:rowOff>
    </xdr:from>
    <xdr:ext cx="1428750" cy="723900"/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58132" y="123054534"/>
          <a:ext cx="1428750" cy="723900"/>
        </a:xfrm>
        <a:prstGeom prst="rect">
          <a:avLst/>
        </a:prstGeom>
      </xdr:spPr>
    </xdr:pic>
    <xdr:clientData/>
  </xdr:oneCellAnchor>
  <xdr:twoCellAnchor editAs="oneCell">
    <xdr:from>
      <xdr:col>0</xdr:col>
      <xdr:colOff>0</xdr:colOff>
      <xdr:row>492</xdr:row>
      <xdr:rowOff>186266</xdr:rowOff>
    </xdr:from>
    <xdr:to>
      <xdr:col>2</xdr:col>
      <xdr:colOff>405710</xdr:colOff>
      <xdr:row>496</xdr:row>
      <xdr:rowOff>84666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C129241-E29D-B933-1A9D-C4A918FC4F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122732799"/>
          <a:ext cx="1523310" cy="643467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../Volumes/NO%20NAME/CONTRATACION/SAMC%20VEHICULOS%20/ANEXOS/PLAN%20MTTO%20VEHICULOS%20CENTRALIZADO%20CENAC%20OK%20(1).xlsx" TargetMode="External"/><Relationship Id="rId2" Type="http://schemas.openxmlformats.org/officeDocument/2006/relationships/externalLinkPath" Target="/Volumes/NO%20NAME/CONTRATACION/SAMC%20VEHICULOS%20/ANEXOS/PLAN%20MTTO%20VEHICULOS%20CENTRALIZADO%20CENAC%20OK%20(1).xlsx" TargetMode="External"/><Relationship Id="rId1" Type="http://schemas.openxmlformats.org/officeDocument/2006/relationships/externalLinkPath" Target="/Volumes/NO%20NAME/CONTRATACION/SAMC%20VEHICULOS%20/ANEXOS/PLAN%20MTTO%20VEHICULOS%20CENTRALIZADO%20CENAC%20OK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ALCANCE"/>
      <sheetName val="REVISION ITEMS"/>
    </sheetNames>
    <sheetDataSet>
      <sheetData sheetId="0">
        <row r="397">
          <cell r="G397" t="str">
            <v xml:space="preserve">PLACA CIVIL </v>
          </cell>
          <cell r="H397" t="str">
            <v>PLACA MILITAR</v>
          </cell>
          <cell r="I397" t="str">
            <v>CENTRO DE COSTO</v>
          </cell>
          <cell r="J397" t="str">
            <v>VALOR PARTIDA 2026</v>
          </cell>
        </row>
        <row r="398">
          <cell r="G398" t="str">
            <v xml:space="preserve">HCD989 </v>
          </cell>
          <cell r="H398" t="str">
            <v>A11201</v>
          </cell>
          <cell r="I398" t="str">
            <v>3M2H161131</v>
          </cell>
          <cell r="J398">
            <v>357879</v>
          </cell>
        </row>
        <row r="399">
          <cell r="G399" t="str">
            <v>SHI381</v>
          </cell>
          <cell r="H399" t="str">
            <v>N98289</v>
          </cell>
          <cell r="I399" t="str">
            <v>3M2H160969</v>
          </cell>
          <cell r="J399">
            <v>459640</v>
          </cell>
        </row>
        <row r="400">
          <cell r="G400" t="str">
            <v xml:space="preserve">HCD990 </v>
          </cell>
          <cell r="H400" t="str">
            <v>C11601</v>
          </cell>
          <cell r="I400" t="str">
            <v>3M2H161132</v>
          </cell>
          <cell r="J400">
            <v>1001330</v>
          </cell>
        </row>
        <row r="401">
          <cell r="G401" t="str">
            <v>ZJN150</v>
          </cell>
          <cell r="H401" t="str">
            <v>A09170</v>
          </cell>
          <cell r="I401" t="str">
            <v>3M2H160948</v>
          </cell>
          <cell r="J401">
            <v>532579</v>
          </cell>
        </row>
        <row r="402">
          <cell r="G402" t="str">
            <v>VZD010</v>
          </cell>
          <cell r="H402" t="str">
            <v>K08173</v>
          </cell>
          <cell r="I402" t="str">
            <v>3M2H160966</v>
          </cell>
          <cell r="J402">
            <v>1079646</v>
          </cell>
        </row>
        <row r="403">
          <cell r="G403" t="str">
            <v>UZQ143</v>
          </cell>
          <cell r="H403" t="str">
            <v>K10104</v>
          </cell>
          <cell r="I403" t="str">
            <v>3M2H160967</v>
          </cell>
          <cell r="J403">
            <v>460446</v>
          </cell>
        </row>
        <row r="404">
          <cell r="G404" t="str">
            <v>UZQ144</v>
          </cell>
          <cell r="H404" t="str">
            <v>K10105</v>
          </cell>
          <cell r="I404" t="str">
            <v>3M2H160968</v>
          </cell>
          <cell r="J404">
            <v>1079646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17"/>
  <sheetViews>
    <sheetView showGridLines="0" tabSelected="1" topLeftCell="A374" zoomScale="75" zoomScaleNormal="60" zoomScalePageLayoutView="95" workbookViewId="0">
      <selection activeCell="K19" sqref="K19"/>
    </sheetView>
  </sheetViews>
  <sheetFormatPr baseColWidth="10" defaultColWidth="14.5" defaultRowHeight="15" customHeight="1" x14ac:dyDescent="0.15"/>
  <cols>
    <col min="1" max="1" width="6.33203125" style="129" customWidth="1"/>
    <col min="2" max="2" width="8.1640625" style="129" customWidth="1"/>
    <col min="3" max="3" width="51.83203125" style="129" customWidth="1"/>
    <col min="4" max="4" width="14.5" style="128" customWidth="1"/>
    <col min="5" max="5" width="13" style="128" customWidth="1"/>
    <col min="6" max="6" width="17.1640625" style="128" customWidth="1"/>
    <col min="7" max="7" width="13.1640625" style="128" hidden="1" customWidth="1"/>
    <col min="8" max="8" width="12.5" style="128" hidden="1" customWidth="1"/>
    <col min="9" max="9" width="12.6640625" style="129" customWidth="1"/>
    <col min="10" max="10" width="15.83203125" style="129" customWidth="1"/>
    <col min="11" max="11" width="18.33203125" style="129" customWidth="1"/>
    <col min="12" max="12" width="19.5" style="129" customWidth="1"/>
    <col min="13" max="16384" width="14.5" style="129"/>
  </cols>
  <sheetData>
    <row r="1" spans="1:12" ht="11.25" customHeight="1" x14ac:dyDescent="0.15">
      <c r="A1" s="244"/>
      <c r="B1" s="244"/>
      <c r="C1" s="244"/>
      <c r="D1" s="244"/>
      <c r="E1" s="244"/>
      <c r="F1" s="244"/>
      <c r="G1" s="244"/>
      <c r="H1" s="244"/>
      <c r="I1" s="244"/>
      <c r="J1" s="244"/>
    </row>
    <row r="2" spans="1:12" ht="15" customHeight="1" x14ac:dyDescent="0.15">
      <c r="A2" s="260" t="s">
        <v>2119</v>
      </c>
      <c r="B2" s="260"/>
      <c r="C2" s="260"/>
      <c r="D2" s="260"/>
      <c r="E2" s="260"/>
      <c r="F2" s="260"/>
      <c r="G2" s="260"/>
      <c r="H2" s="260"/>
      <c r="I2" s="260"/>
      <c r="J2" s="260"/>
      <c r="K2" s="260"/>
      <c r="L2" s="260"/>
    </row>
    <row r="3" spans="1:12" ht="14.25" customHeight="1" x14ac:dyDescent="0.15">
      <c r="A3" s="260" t="s">
        <v>2118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</row>
    <row r="4" spans="1:12" ht="53.25" customHeight="1" x14ac:dyDescent="0.15">
      <c r="A4" s="260"/>
      <c r="B4" s="260"/>
      <c r="C4" s="260"/>
      <c r="D4" s="260"/>
      <c r="E4" s="260"/>
      <c r="F4" s="260"/>
      <c r="G4" s="260"/>
      <c r="H4" s="260"/>
      <c r="I4" s="260"/>
      <c r="J4" s="260"/>
      <c r="K4" s="260"/>
      <c r="L4" s="260"/>
    </row>
    <row r="5" spans="1:12" ht="20.25" customHeight="1" x14ac:dyDescent="0.15">
      <c r="A5" s="260" t="s">
        <v>2117</v>
      </c>
      <c r="B5" s="260"/>
      <c r="C5" s="260"/>
      <c r="D5" s="260"/>
      <c r="E5" s="260"/>
      <c r="F5" s="260"/>
      <c r="G5" s="260"/>
      <c r="H5" s="260"/>
      <c r="I5" s="260"/>
      <c r="J5" s="260"/>
      <c r="K5" s="260"/>
      <c r="L5" s="260"/>
    </row>
    <row r="6" spans="1:12" ht="20.25" customHeight="1" x14ac:dyDescent="0.15">
      <c r="A6" s="244"/>
      <c r="B6" s="244"/>
      <c r="C6" s="244"/>
      <c r="D6" s="244"/>
      <c r="E6" s="244"/>
      <c r="F6" s="244"/>
      <c r="G6" s="244"/>
      <c r="H6" s="244"/>
      <c r="I6" s="244"/>
      <c r="J6" s="244"/>
    </row>
    <row r="7" spans="1:12" ht="20.25" customHeight="1" x14ac:dyDescent="0.15">
      <c r="A7" s="261" t="s">
        <v>2120</v>
      </c>
      <c r="B7" s="261"/>
      <c r="C7" s="261"/>
      <c r="D7" s="261"/>
      <c r="E7" s="261"/>
      <c r="F7" s="261"/>
      <c r="G7" s="261"/>
      <c r="H7" s="261"/>
      <c r="I7" s="261"/>
      <c r="J7" s="261"/>
      <c r="K7" s="261"/>
      <c r="L7" s="261"/>
    </row>
    <row r="8" spans="1:12" ht="11.25" customHeight="1" x14ac:dyDescent="0.15">
      <c r="A8" s="134"/>
      <c r="B8" s="121"/>
      <c r="C8" s="121"/>
      <c r="D8" s="135"/>
      <c r="E8" s="135"/>
      <c r="F8" s="135"/>
      <c r="G8" s="135"/>
      <c r="H8" s="135"/>
      <c r="I8" s="121"/>
      <c r="J8" s="120"/>
    </row>
    <row r="9" spans="1:12" ht="18" customHeight="1" x14ac:dyDescent="0.15">
      <c r="A9" s="401" t="s">
        <v>12</v>
      </c>
      <c r="B9" s="402"/>
      <c r="C9" s="402"/>
      <c r="D9" s="402"/>
      <c r="E9" s="402"/>
      <c r="F9" s="402"/>
      <c r="G9" s="402"/>
      <c r="H9" s="402"/>
      <c r="I9" s="402"/>
      <c r="J9" s="427"/>
      <c r="K9" s="250"/>
      <c r="L9" s="250"/>
    </row>
    <row r="10" spans="1:12" ht="27" customHeight="1" x14ac:dyDescent="0.15">
      <c r="A10" s="293" t="s">
        <v>102</v>
      </c>
      <c r="B10" s="293"/>
      <c r="C10" s="137" t="s">
        <v>101</v>
      </c>
      <c r="D10" s="294" t="s">
        <v>100</v>
      </c>
      <c r="E10" s="294"/>
      <c r="F10" s="136" t="s">
        <v>99</v>
      </c>
      <c r="G10" s="137" t="s">
        <v>98</v>
      </c>
      <c r="H10" s="137" t="s">
        <v>97</v>
      </c>
      <c r="I10" s="138" t="s">
        <v>96</v>
      </c>
      <c r="J10" s="139" t="s">
        <v>2121</v>
      </c>
      <c r="K10" s="139" t="s">
        <v>2122</v>
      </c>
      <c r="L10" s="140" t="s">
        <v>2123</v>
      </c>
    </row>
    <row r="11" spans="1:12" ht="25.5" customHeight="1" x14ac:dyDescent="0.15">
      <c r="A11" s="327">
        <v>2011</v>
      </c>
      <c r="B11" s="328"/>
      <c r="C11" s="141" t="s">
        <v>2116</v>
      </c>
      <c r="D11" s="395" t="s">
        <v>2113</v>
      </c>
      <c r="E11" s="395"/>
      <c r="F11" s="143" t="s">
        <v>2115</v>
      </c>
      <c r="G11" s="4" t="s">
        <v>2111</v>
      </c>
      <c r="H11" s="4" t="s">
        <v>2110</v>
      </c>
      <c r="I11" s="144" t="s">
        <v>2109</v>
      </c>
      <c r="J11" s="145">
        <v>1972702</v>
      </c>
      <c r="K11" s="146">
        <f>1001330-385100</f>
        <v>616230</v>
      </c>
      <c r="L11" s="147">
        <f>+J11+K11</f>
        <v>2588932</v>
      </c>
    </row>
    <row r="12" spans="1:12" ht="25.5" customHeight="1" x14ac:dyDescent="0.15">
      <c r="A12" s="327">
        <v>2011</v>
      </c>
      <c r="B12" s="328"/>
      <c r="C12" s="141" t="s">
        <v>2114</v>
      </c>
      <c r="D12" s="395" t="s">
        <v>2113</v>
      </c>
      <c r="E12" s="395"/>
      <c r="F12" s="143" t="s">
        <v>2112</v>
      </c>
      <c r="G12" s="4" t="s">
        <v>2102</v>
      </c>
      <c r="H12" s="4" t="s">
        <v>2101</v>
      </c>
      <c r="I12" s="144" t="s">
        <v>2100</v>
      </c>
      <c r="J12" s="145">
        <v>2417303</v>
      </c>
      <c r="K12" s="146">
        <f>1079646-552900</f>
        <v>526746</v>
      </c>
      <c r="L12" s="147">
        <f t="shared" ref="L12:L16" si="0">+J12+K12</f>
        <v>2944049</v>
      </c>
    </row>
    <row r="13" spans="1:12" ht="25.5" customHeight="1" x14ac:dyDescent="0.15">
      <c r="A13" s="327">
        <v>2010</v>
      </c>
      <c r="B13" s="328"/>
      <c r="C13" s="141" t="s">
        <v>2108</v>
      </c>
      <c r="D13" s="395" t="s">
        <v>2107</v>
      </c>
      <c r="E13" s="395"/>
      <c r="F13" s="143" t="s">
        <v>2106</v>
      </c>
      <c r="G13" s="4" t="s">
        <v>2105</v>
      </c>
      <c r="H13" s="4" t="s">
        <v>2104</v>
      </c>
      <c r="I13" s="144" t="s">
        <v>2103</v>
      </c>
      <c r="J13" s="145">
        <v>4723703</v>
      </c>
      <c r="K13" s="146">
        <v>1079646</v>
      </c>
      <c r="L13" s="147">
        <f t="shared" si="0"/>
        <v>5803349</v>
      </c>
    </row>
    <row r="14" spans="1:12" ht="25.5" customHeight="1" x14ac:dyDescent="0.15">
      <c r="A14" s="350">
        <v>2011</v>
      </c>
      <c r="B14" s="350"/>
      <c r="C14" s="149" t="s">
        <v>2094</v>
      </c>
      <c r="D14" s="395" t="s">
        <v>2099</v>
      </c>
      <c r="E14" s="395"/>
      <c r="F14" s="142" t="s">
        <v>2098</v>
      </c>
      <c r="G14" s="4" t="s">
        <v>2097</v>
      </c>
      <c r="H14" s="4" t="s">
        <v>2096</v>
      </c>
      <c r="I14" s="144" t="s">
        <v>2095</v>
      </c>
      <c r="J14" s="145">
        <v>4723703</v>
      </c>
      <c r="K14" s="146">
        <v>1079646</v>
      </c>
      <c r="L14" s="147">
        <f t="shared" si="0"/>
        <v>5803349</v>
      </c>
    </row>
    <row r="15" spans="1:12" ht="25.5" customHeight="1" x14ac:dyDescent="0.15">
      <c r="A15" s="350">
        <v>2014</v>
      </c>
      <c r="B15" s="350"/>
      <c r="C15" s="149" t="s">
        <v>2094</v>
      </c>
      <c r="D15" s="395" t="s">
        <v>2093</v>
      </c>
      <c r="E15" s="395"/>
      <c r="F15" s="142" t="s">
        <v>2092</v>
      </c>
      <c r="G15" s="4" t="s">
        <v>2091</v>
      </c>
      <c r="H15" s="4" t="s">
        <v>2090</v>
      </c>
      <c r="I15" s="144" t="s">
        <v>2089</v>
      </c>
      <c r="J15" s="145">
        <v>4723703</v>
      </c>
      <c r="K15" s="146">
        <v>1079646</v>
      </c>
      <c r="L15" s="147">
        <f t="shared" si="0"/>
        <v>5803349</v>
      </c>
    </row>
    <row r="16" spans="1:12" ht="25.5" customHeight="1" x14ac:dyDescent="0.15">
      <c r="A16" s="327">
        <v>2011</v>
      </c>
      <c r="B16" s="328"/>
      <c r="C16" s="141" t="s">
        <v>2088</v>
      </c>
      <c r="D16" s="433" t="s">
        <v>2087</v>
      </c>
      <c r="E16" s="434"/>
      <c r="F16" s="142" t="s">
        <v>2086</v>
      </c>
      <c r="G16" s="4" t="s">
        <v>2085</v>
      </c>
      <c r="H16" s="4" t="s">
        <v>2084</v>
      </c>
      <c r="I16" s="144" t="s">
        <v>2083</v>
      </c>
      <c r="J16" s="145">
        <v>1348250</v>
      </c>
      <c r="K16" s="150">
        <v>511785</v>
      </c>
      <c r="L16" s="147">
        <f t="shared" si="0"/>
        <v>1860035</v>
      </c>
    </row>
    <row r="17" spans="1:12" ht="15.75" customHeight="1" x14ac:dyDescent="0.15">
      <c r="A17" s="327"/>
      <c r="B17" s="435"/>
      <c r="C17" s="435"/>
      <c r="D17" s="435"/>
      <c r="E17" s="435"/>
      <c r="F17" s="435"/>
      <c r="G17" s="435"/>
      <c r="H17" s="435"/>
      <c r="I17" s="435"/>
      <c r="J17" s="151">
        <f>SUM(J11:J16)</f>
        <v>19909364</v>
      </c>
      <c r="K17" s="152">
        <f>SUM(K11:K16)</f>
        <v>4893699</v>
      </c>
      <c r="L17" s="152">
        <f>+J17+K17</f>
        <v>24803063</v>
      </c>
    </row>
    <row r="18" spans="1:12" ht="15.75" customHeight="1" x14ac:dyDescent="0.15">
      <c r="A18" s="401" t="s">
        <v>2082</v>
      </c>
      <c r="B18" s="402"/>
      <c r="C18" s="402"/>
      <c r="D18" s="402"/>
      <c r="E18" s="402"/>
      <c r="F18" s="402"/>
      <c r="G18" s="402"/>
      <c r="H18" s="402"/>
      <c r="I18" s="402"/>
      <c r="J18" s="403"/>
      <c r="K18" s="251"/>
      <c r="L18" s="251"/>
    </row>
    <row r="19" spans="1:12" ht="33" customHeight="1" x14ac:dyDescent="0.15">
      <c r="A19" s="293" t="s">
        <v>102</v>
      </c>
      <c r="B19" s="293"/>
      <c r="C19" s="137" t="s">
        <v>101</v>
      </c>
      <c r="D19" s="294" t="s">
        <v>100</v>
      </c>
      <c r="E19" s="294"/>
      <c r="F19" s="136" t="s">
        <v>99</v>
      </c>
      <c r="G19" s="137" t="s">
        <v>98</v>
      </c>
      <c r="H19" s="137" t="s">
        <v>97</v>
      </c>
      <c r="I19" s="140" t="s">
        <v>96</v>
      </c>
      <c r="J19" s="139" t="s">
        <v>2121</v>
      </c>
      <c r="K19" s="139" t="s">
        <v>2122</v>
      </c>
      <c r="L19" s="140" t="s">
        <v>2123</v>
      </c>
    </row>
    <row r="20" spans="1:12" ht="14" x14ac:dyDescent="0.15">
      <c r="A20" s="422">
        <v>2003</v>
      </c>
      <c r="B20" s="423"/>
      <c r="C20" s="153" t="s">
        <v>155</v>
      </c>
      <c r="D20" s="360" t="s">
        <v>2081</v>
      </c>
      <c r="E20" s="362"/>
      <c r="F20" s="154" t="s">
        <v>2080</v>
      </c>
      <c r="G20" s="154" t="s">
        <v>2079</v>
      </c>
      <c r="H20" s="154" t="s">
        <v>2078</v>
      </c>
      <c r="I20" s="154" t="s">
        <v>2077</v>
      </c>
      <c r="J20" s="155">
        <v>3813257</v>
      </c>
      <c r="K20" s="156">
        <v>684940</v>
      </c>
      <c r="L20" s="147">
        <f t="shared" ref="L20:L38" si="1">+J20+K20</f>
        <v>4498197</v>
      </c>
    </row>
    <row r="21" spans="1:12" ht="14" x14ac:dyDescent="0.15">
      <c r="A21" s="422">
        <v>2003</v>
      </c>
      <c r="B21" s="423"/>
      <c r="C21" s="153" t="s">
        <v>155</v>
      </c>
      <c r="D21" s="360" t="s">
        <v>2076</v>
      </c>
      <c r="E21" s="362"/>
      <c r="F21" s="154" t="s">
        <v>2075</v>
      </c>
      <c r="G21" s="154" t="s">
        <v>2074</v>
      </c>
      <c r="H21" s="154" t="s">
        <v>2073</v>
      </c>
      <c r="I21" s="154" t="s">
        <v>2072</v>
      </c>
      <c r="J21" s="155">
        <v>4813257</v>
      </c>
      <c r="K21" s="156">
        <v>573840</v>
      </c>
      <c r="L21" s="147">
        <f t="shared" si="1"/>
        <v>5387097</v>
      </c>
    </row>
    <row r="22" spans="1:12" ht="14" x14ac:dyDescent="0.15">
      <c r="A22" s="422">
        <v>2017</v>
      </c>
      <c r="B22" s="423"/>
      <c r="C22" s="153" t="s">
        <v>2011</v>
      </c>
      <c r="D22" s="360" t="s">
        <v>2071</v>
      </c>
      <c r="E22" s="362"/>
      <c r="F22" s="154" t="s">
        <v>2070</v>
      </c>
      <c r="G22" s="154" t="s">
        <v>2069</v>
      </c>
      <c r="H22" s="154" t="s">
        <v>2068</v>
      </c>
      <c r="I22" s="154" t="s">
        <v>2067</v>
      </c>
      <c r="J22" s="155">
        <v>3143087</v>
      </c>
      <c r="K22" s="156">
        <v>722406</v>
      </c>
      <c r="L22" s="147">
        <f t="shared" si="1"/>
        <v>3865493</v>
      </c>
    </row>
    <row r="23" spans="1:12" ht="14" x14ac:dyDescent="0.15">
      <c r="A23" s="422">
        <v>2017</v>
      </c>
      <c r="B23" s="423"/>
      <c r="C23" s="153" t="s">
        <v>2011</v>
      </c>
      <c r="D23" s="360" t="s">
        <v>2066</v>
      </c>
      <c r="E23" s="362"/>
      <c r="F23" s="154" t="s">
        <v>2065</v>
      </c>
      <c r="G23" s="154" t="s">
        <v>2064</v>
      </c>
      <c r="H23" s="154" t="s">
        <v>2063</v>
      </c>
      <c r="I23" s="154" t="s">
        <v>2062</v>
      </c>
      <c r="J23" s="155">
        <v>532187</v>
      </c>
      <c r="K23" s="156">
        <v>179406</v>
      </c>
      <c r="L23" s="147">
        <f t="shared" si="1"/>
        <v>711593</v>
      </c>
    </row>
    <row r="24" spans="1:12" ht="14" x14ac:dyDescent="0.15">
      <c r="A24" s="422">
        <v>2017</v>
      </c>
      <c r="B24" s="423"/>
      <c r="C24" s="153" t="s">
        <v>2011</v>
      </c>
      <c r="D24" s="360" t="s">
        <v>2061</v>
      </c>
      <c r="E24" s="362"/>
      <c r="F24" s="154" t="s">
        <v>2060</v>
      </c>
      <c r="G24" s="154" t="s">
        <v>2059</v>
      </c>
      <c r="H24" s="154" t="s">
        <v>2058</v>
      </c>
      <c r="I24" s="154" t="s">
        <v>2057</v>
      </c>
      <c r="J24" s="155">
        <v>3143087</v>
      </c>
      <c r="K24" s="156">
        <v>722406</v>
      </c>
      <c r="L24" s="147">
        <f t="shared" si="1"/>
        <v>3865493</v>
      </c>
    </row>
    <row r="25" spans="1:12" ht="14" x14ac:dyDescent="0.15">
      <c r="A25" s="422">
        <v>2017</v>
      </c>
      <c r="B25" s="423"/>
      <c r="C25" s="153" t="s">
        <v>2011</v>
      </c>
      <c r="D25" s="360" t="s">
        <v>2056</v>
      </c>
      <c r="E25" s="362"/>
      <c r="F25" s="154" t="s">
        <v>2055</v>
      </c>
      <c r="G25" s="154" t="s">
        <v>2054</v>
      </c>
      <c r="H25" s="154" t="s">
        <v>2053</v>
      </c>
      <c r="I25" s="154" t="s">
        <v>2052</v>
      </c>
      <c r="J25" s="155">
        <v>567187</v>
      </c>
      <c r="K25" s="156">
        <v>145606</v>
      </c>
      <c r="L25" s="147">
        <f t="shared" si="1"/>
        <v>712793</v>
      </c>
    </row>
    <row r="26" spans="1:12" ht="14" x14ac:dyDescent="0.15">
      <c r="A26" s="422">
        <v>2017</v>
      </c>
      <c r="B26" s="423"/>
      <c r="C26" s="153" t="s">
        <v>2011</v>
      </c>
      <c r="D26" s="360" t="s">
        <v>2051</v>
      </c>
      <c r="E26" s="362"/>
      <c r="F26" s="154" t="s">
        <v>2050</v>
      </c>
      <c r="G26" s="154" t="s">
        <v>2049</v>
      </c>
      <c r="H26" s="154" t="s">
        <v>2048</v>
      </c>
      <c r="I26" s="154" t="s">
        <v>2047</v>
      </c>
      <c r="J26" s="155">
        <v>765187</v>
      </c>
      <c r="K26" s="156">
        <v>134106</v>
      </c>
      <c r="L26" s="147">
        <f t="shared" si="1"/>
        <v>899293</v>
      </c>
    </row>
    <row r="27" spans="1:12" ht="14" x14ac:dyDescent="0.15">
      <c r="A27" s="422">
        <v>2017</v>
      </c>
      <c r="B27" s="423"/>
      <c r="C27" s="153" t="s">
        <v>2011</v>
      </c>
      <c r="D27" s="360" t="s">
        <v>2046</v>
      </c>
      <c r="E27" s="362"/>
      <c r="F27" s="154" t="s">
        <v>2025</v>
      </c>
      <c r="G27" s="154" t="s">
        <v>2045</v>
      </c>
      <c r="H27" s="154" t="s">
        <v>2044</v>
      </c>
      <c r="I27" s="154" t="s">
        <v>2043</v>
      </c>
      <c r="J27" s="155">
        <v>3143087</v>
      </c>
      <c r="K27" s="156">
        <v>722406</v>
      </c>
      <c r="L27" s="147">
        <f t="shared" si="1"/>
        <v>3865493</v>
      </c>
    </row>
    <row r="28" spans="1:12" ht="14" x14ac:dyDescent="0.15">
      <c r="A28" s="422">
        <v>2017</v>
      </c>
      <c r="B28" s="423"/>
      <c r="C28" s="153" t="s">
        <v>2021</v>
      </c>
      <c r="D28" s="428" t="s">
        <v>2042</v>
      </c>
      <c r="E28" s="430"/>
      <c r="F28" s="154" t="s">
        <v>2041</v>
      </c>
      <c r="G28" s="154" t="s">
        <v>2040</v>
      </c>
      <c r="H28" s="154" t="s">
        <v>2039</v>
      </c>
      <c r="I28" s="154" t="s">
        <v>2038</v>
      </c>
      <c r="J28" s="155">
        <v>2145303</v>
      </c>
      <c r="K28" s="156">
        <v>665727</v>
      </c>
      <c r="L28" s="147">
        <f t="shared" si="1"/>
        <v>2811030</v>
      </c>
    </row>
    <row r="29" spans="1:12" ht="14" x14ac:dyDescent="0.15">
      <c r="A29" s="422">
        <v>2017</v>
      </c>
      <c r="B29" s="423"/>
      <c r="C29" s="153" t="s">
        <v>2021</v>
      </c>
      <c r="D29" s="428" t="s">
        <v>2037</v>
      </c>
      <c r="E29" s="429"/>
      <c r="F29" s="154" t="s">
        <v>2036</v>
      </c>
      <c r="G29" s="154" t="s">
        <v>2035</v>
      </c>
      <c r="H29" s="154" t="s">
        <v>2034</v>
      </c>
      <c r="I29" s="154" t="s">
        <v>2033</v>
      </c>
      <c r="J29" s="155">
        <v>2145303</v>
      </c>
      <c r="K29" s="156">
        <v>665727</v>
      </c>
      <c r="L29" s="147">
        <f t="shared" si="1"/>
        <v>2811030</v>
      </c>
    </row>
    <row r="30" spans="1:12" ht="14" x14ac:dyDescent="0.15">
      <c r="A30" s="422">
        <v>2017</v>
      </c>
      <c r="B30" s="423"/>
      <c r="C30" s="153" t="s">
        <v>2032</v>
      </c>
      <c r="D30" s="428" t="s">
        <v>2031</v>
      </c>
      <c r="E30" s="429"/>
      <c r="F30" s="154" t="s">
        <v>2030</v>
      </c>
      <c r="G30" s="154" t="s">
        <v>2029</v>
      </c>
      <c r="H30" s="154" t="s">
        <v>2028</v>
      </c>
      <c r="I30" s="154" t="s">
        <v>2027</v>
      </c>
      <c r="J30" s="155">
        <v>732403</v>
      </c>
      <c r="K30" s="156">
        <v>119527</v>
      </c>
      <c r="L30" s="147">
        <f t="shared" si="1"/>
        <v>851930</v>
      </c>
    </row>
    <row r="31" spans="1:12" ht="14" x14ac:dyDescent="0.15">
      <c r="A31" s="422">
        <v>2017</v>
      </c>
      <c r="B31" s="423"/>
      <c r="C31" s="153" t="s">
        <v>2021</v>
      </c>
      <c r="D31" s="428" t="s">
        <v>2026</v>
      </c>
      <c r="E31" s="429"/>
      <c r="F31" s="154" t="s">
        <v>2025</v>
      </c>
      <c r="G31" s="154" t="s">
        <v>2024</v>
      </c>
      <c r="H31" s="154" t="s">
        <v>2023</v>
      </c>
      <c r="I31" s="154" t="s">
        <v>2022</v>
      </c>
      <c r="J31" s="155">
        <v>2145303</v>
      </c>
      <c r="K31" s="156">
        <v>665727</v>
      </c>
      <c r="L31" s="147">
        <f t="shared" si="1"/>
        <v>2811030</v>
      </c>
    </row>
    <row r="32" spans="1:12" ht="14" x14ac:dyDescent="0.15">
      <c r="A32" s="422">
        <v>2017</v>
      </c>
      <c r="B32" s="423"/>
      <c r="C32" s="153" t="s">
        <v>2021</v>
      </c>
      <c r="D32" s="428" t="s">
        <v>2020</v>
      </c>
      <c r="E32" s="429"/>
      <c r="F32" s="154" t="s">
        <v>2010</v>
      </c>
      <c r="G32" s="154" t="s">
        <v>2019</v>
      </c>
      <c r="H32" s="154" t="s">
        <v>2018</v>
      </c>
      <c r="I32" s="154" t="s">
        <v>2017</v>
      </c>
      <c r="J32" s="155">
        <v>645303</v>
      </c>
      <c r="K32" s="156">
        <v>248427</v>
      </c>
      <c r="L32" s="147">
        <f t="shared" si="1"/>
        <v>893730</v>
      </c>
    </row>
    <row r="33" spans="1:12" ht="14" x14ac:dyDescent="0.15">
      <c r="A33" s="422" t="s">
        <v>1987</v>
      </c>
      <c r="B33" s="423"/>
      <c r="C33" s="153" t="s">
        <v>2004</v>
      </c>
      <c r="D33" s="428" t="s">
        <v>2016</v>
      </c>
      <c r="E33" s="429"/>
      <c r="F33" s="154" t="s">
        <v>2015</v>
      </c>
      <c r="G33" s="154" t="s">
        <v>2014</v>
      </c>
      <c r="H33" s="154" t="s">
        <v>2013</v>
      </c>
      <c r="I33" s="154" t="s">
        <v>2012</v>
      </c>
      <c r="J33" s="155">
        <v>1070140</v>
      </c>
      <c r="K33" s="156">
        <v>328688</v>
      </c>
      <c r="L33" s="147">
        <f t="shared" si="1"/>
        <v>1398828</v>
      </c>
    </row>
    <row r="34" spans="1:12" ht="14" x14ac:dyDescent="0.15">
      <c r="A34" s="422" t="s">
        <v>1987</v>
      </c>
      <c r="B34" s="423"/>
      <c r="C34" s="153" t="s">
        <v>1998</v>
      </c>
      <c r="D34" s="360" t="s">
        <v>2009</v>
      </c>
      <c r="E34" s="362"/>
      <c r="F34" s="154" t="s">
        <v>2008</v>
      </c>
      <c r="G34" s="154" t="s">
        <v>2007</v>
      </c>
      <c r="H34" s="154" t="s">
        <v>2006</v>
      </c>
      <c r="I34" s="154" t="s">
        <v>2005</v>
      </c>
      <c r="J34" s="155">
        <v>1070140</v>
      </c>
      <c r="K34" s="156">
        <v>328688</v>
      </c>
      <c r="L34" s="147">
        <f t="shared" si="1"/>
        <v>1398828</v>
      </c>
    </row>
    <row r="35" spans="1:12" ht="14" x14ac:dyDescent="0.15">
      <c r="A35" s="422" t="s">
        <v>1987</v>
      </c>
      <c r="B35" s="423"/>
      <c r="C35" s="153" t="s">
        <v>1986</v>
      </c>
      <c r="D35" s="360" t="s">
        <v>2003</v>
      </c>
      <c r="E35" s="362"/>
      <c r="F35" s="154" t="s">
        <v>2002</v>
      </c>
      <c r="G35" s="154" t="s">
        <v>2001</v>
      </c>
      <c r="H35" s="154" t="s">
        <v>2000</v>
      </c>
      <c r="I35" s="154" t="s">
        <v>1999</v>
      </c>
      <c r="J35" s="155">
        <v>1070140</v>
      </c>
      <c r="K35" s="156">
        <v>328688</v>
      </c>
      <c r="L35" s="147">
        <f t="shared" si="1"/>
        <v>1398828</v>
      </c>
    </row>
    <row r="36" spans="1:12" ht="14" x14ac:dyDescent="0.15">
      <c r="A36" s="422" t="s">
        <v>1987</v>
      </c>
      <c r="B36" s="423"/>
      <c r="C36" s="153" t="s">
        <v>1986</v>
      </c>
      <c r="D36" s="360" t="s">
        <v>1997</v>
      </c>
      <c r="E36" s="362"/>
      <c r="F36" s="154" t="s">
        <v>1996</v>
      </c>
      <c r="G36" s="154" t="s">
        <v>1995</v>
      </c>
      <c r="H36" s="154" t="s">
        <v>1994</v>
      </c>
      <c r="I36" s="154" t="s">
        <v>1993</v>
      </c>
      <c r="J36" s="155">
        <v>1070140</v>
      </c>
      <c r="K36" s="156">
        <v>328688</v>
      </c>
      <c r="L36" s="147">
        <f t="shared" si="1"/>
        <v>1398828</v>
      </c>
    </row>
    <row r="37" spans="1:12" ht="14" x14ac:dyDescent="0.15">
      <c r="A37" s="422" t="s">
        <v>1987</v>
      </c>
      <c r="B37" s="423"/>
      <c r="C37" s="153" t="s">
        <v>1986</v>
      </c>
      <c r="D37" s="360" t="s">
        <v>1992</v>
      </c>
      <c r="E37" s="362"/>
      <c r="F37" s="154" t="s">
        <v>1991</v>
      </c>
      <c r="G37" s="154" t="s">
        <v>1990</v>
      </c>
      <c r="H37" s="154" t="s">
        <v>1989</v>
      </c>
      <c r="I37" s="154" t="s">
        <v>1988</v>
      </c>
      <c r="J37" s="155">
        <v>1070140</v>
      </c>
      <c r="K37" s="156">
        <v>328688</v>
      </c>
      <c r="L37" s="147">
        <f t="shared" si="1"/>
        <v>1398828</v>
      </c>
    </row>
    <row r="38" spans="1:12" ht="14" x14ac:dyDescent="0.15">
      <c r="A38" s="422" t="s">
        <v>1987</v>
      </c>
      <c r="B38" s="423"/>
      <c r="C38" s="153" t="s">
        <v>1986</v>
      </c>
      <c r="D38" s="360" t="s">
        <v>1985</v>
      </c>
      <c r="E38" s="362"/>
      <c r="F38" s="154" t="s">
        <v>1984</v>
      </c>
      <c r="G38" s="154" t="s">
        <v>1983</v>
      </c>
      <c r="H38" s="154" t="s">
        <v>1982</v>
      </c>
      <c r="I38" s="154" t="s">
        <v>1981</v>
      </c>
      <c r="J38" s="155">
        <v>1070140</v>
      </c>
      <c r="K38" s="156">
        <v>328688</v>
      </c>
      <c r="L38" s="147">
        <f t="shared" si="1"/>
        <v>1398828</v>
      </c>
    </row>
    <row r="39" spans="1:12" ht="15.75" customHeight="1" x14ac:dyDescent="0.15">
      <c r="A39" s="157"/>
      <c r="C39" s="158"/>
      <c r="J39" s="1">
        <f>SUM(J20:J38)</f>
        <v>34154791</v>
      </c>
      <c r="K39" s="71">
        <f>SUM(K20:K38)</f>
        <v>8222379</v>
      </c>
      <c r="L39" s="71">
        <f>SUM(L20:L38)</f>
        <v>42377170</v>
      </c>
    </row>
    <row r="40" spans="1:12" ht="16.5" customHeight="1" x14ac:dyDescent="0.15">
      <c r="A40" s="401" t="s">
        <v>5</v>
      </c>
      <c r="B40" s="402"/>
      <c r="C40" s="402"/>
      <c r="D40" s="402"/>
      <c r="E40" s="402"/>
      <c r="F40" s="402"/>
      <c r="G40" s="402"/>
      <c r="H40" s="402"/>
      <c r="I40" s="402"/>
      <c r="J40" s="403"/>
      <c r="K40" s="251"/>
      <c r="L40" s="251"/>
    </row>
    <row r="41" spans="1:12" ht="27.75" customHeight="1" x14ac:dyDescent="0.15">
      <c r="A41" s="424" t="s">
        <v>102</v>
      </c>
      <c r="B41" s="425"/>
      <c r="C41" s="159" t="s">
        <v>101</v>
      </c>
      <c r="D41" s="426" t="s">
        <v>923</v>
      </c>
      <c r="E41" s="426"/>
      <c r="F41" s="160" t="s">
        <v>178</v>
      </c>
      <c r="G41" s="160" t="s">
        <v>666</v>
      </c>
      <c r="H41" s="160" t="s">
        <v>97</v>
      </c>
      <c r="I41" s="161" t="s">
        <v>96</v>
      </c>
      <c r="J41" s="139" t="s">
        <v>2121</v>
      </c>
      <c r="K41" s="139" t="s">
        <v>2122</v>
      </c>
      <c r="L41" s="140" t="s">
        <v>2123</v>
      </c>
    </row>
    <row r="42" spans="1:12" ht="25" customHeight="1" x14ac:dyDescent="0.15">
      <c r="A42" s="421">
        <v>2011</v>
      </c>
      <c r="B42" s="421"/>
      <c r="C42" s="162" t="s">
        <v>1980</v>
      </c>
      <c r="D42" s="303" t="s">
        <v>1979</v>
      </c>
      <c r="E42" s="304"/>
      <c r="F42" s="4" t="s">
        <v>1978</v>
      </c>
      <c r="G42" s="22" t="s">
        <v>1977</v>
      </c>
      <c r="H42" s="22" t="s">
        <v>1976</v>
      </c>
      <c r="I42" s="56" t="s">
        <v>1975</v>
      </c>
      <c r="J42" s="163">
        <v>1372746</v>
      </c>
      <c r="K42" s="156">
        <v>499510</v>
      </c>
      <c r="L42" s="147">
        <f t="shared" ref="L42:L57" si="2">+J42+K42</f>
        <v>1872256</v>
      </c>
    </row>
    <row r="43" spans="1:12" ht="27" customHeight="1" x14ac:dyDescent="0.15">
      <c r="A43" s="421">
        <v>2010</v>
      </c>
      <c r="B43" s="421"/>
      <c r="C43" s="162" t="s">
        <v>1969</v>
      </c>
      <c r="D43" s="303" t="s">
        <v>1974</v>
      </c>
      <c r="E43" s="304"/>
      <c r="F43" s="4" t="s">
        <v>1973</v>
      </c>
      <c r="G43" s="164" t="s">
        <v>1972</v>
      </c>
      <c r="H43" s="4" t="s">
        <v>1971</v>
      </c>
      <c r="I43" s="56" t="s">
        <v>1970</v>
      </c>
      <c r="J43" s="163">
        <v>1407781</v>
      </c>
      <c r="K43" s="156">
        <v>532579</v>
      </c>
      <c r="L43" s="147">
        <f t="shared" si="2"/>
        <v>1940360</v>
      </c>
    </row>
    <row r="44" spans="1:12" ht="28" customHeight="1" x14ac:dyDescent="0.15">
      <c r="A44" s="421">
        <v>2010</v>
      </c>
      <c r="B44" s="421"/>
      <c r="C44" s="162" t="s">
        <v>1969</v>
      </c>
      <c r="D44" s="303" t="s">
        <v>1968</v>
      </c>
      <c r="E44" s="304"/>
      <c r="F44" s="4" t="s">
        <v>1967</v>
      </c>
      <c r="G44" s="164" t="s">
        <v>1966</v>
      </c>
      <c r="H44" s="4" t="s">
        <v>1965</v>
      </c>
      <c r="I44" s="56" t="s">
        <v>1964</v>
      </c>
      <c r="J44" s="163">
        <v>1407781</v>
      </c>
      <c r="K44" s="156">
        <v>532579</v>
      </c>
      <c r="L44" s="147">
        <f t="shared" si="2"/>
        <v>1940360</v>
      </c>
    </row>
    <row r="45" spans="1:12" ht="14" x14ac:dyDescent="0.15">
      <c r="A45" s="421">
        <v>2013</v>
      </c>
      <c r="B45" s="421"/>
      <c r="C45" s="162" t="s">
        <v>1927</v>
      </c>
      <c r="D45" s="303" t="s">
        <v>1963</v>
      </c>
      <c r="E45" s="304"/>
      <c r="F45" s="4" t="s">
        <v>1962</v>
      </c>
      <c r="G45" s="164" t="s">
        <v>1961</v>
      </c>
      <c r="H45" s="4" t="s">
        <v>1960</v>
      </c>
      <c r="I45" s="56" t="s">
        <v>1959</v>
      </c>
      <c r="J45" s="163">
        <v>3566102</v>
      </c>
      <c r="K45" s="156">
        <v>1001330</v>
      </c>
      <c r="L45" s="147">
        <f t="shared" si="2"/>
        <v>4567432</v>
      </c>
    </row>
    <row r="46" spans="1:12" ht="14" x14ac:dyDescent="0.15">
      <c r="A46" s="421">
        <v>2013</v>
      </c>
      <c r="B46" s="421"/>
      <c r="C46" s="162" t="s">
        <v>1958</v>
      </c>
      <c r="D46" s="303" t="s">
        <v>1957</v>
      </c>
      <c r="E46" s="304"/>
      <c r="F46" s="4" t="s">
        <v>1956</v>
      </c>
      <c r="G46" s="164" t="s">
        <v>1955</v>
      </c>
      <c r="H46" s="4" t="s">
        <v>1954</v>
      </c>
      <c r="I46" s="56" t="s">
        <v>1953</v>
      </c>
      <c r="J46" s="163">
        <v>3566102</v>
      </c>
      <c r="K46" s="156">
        <v>1001330</v>
      </c>
      <c r="L46" s="147">
        <f t="shared" si="2"/>
        <v>4567432</v>
      </c>
    </row>
    <row r="47" spans="1:12" ht="14" x14ac:dyDescent="0.15">
      <c r="A47" s="421">
        <v>2018</v>
      </c>
      <c r="B47" s="421"/>
      <c r="C47" s="162" t="s">
        <v>1911</v>
      </c>
      <c r="D47" s="303" t="s">
        <v>1952</v>
      </c>
      <c r="E47" s="304"/>
      <c r="F47" s="4" t="s">
        <v>1951</v>
      </c>
      <c r="G47" s="164" t="s">
        <v>1950</v>
      </c>
      <c r="H47" s="4" t="s">
        <v>1949</v>
      </c>
      <c r="I47" s="56" t="s">
        <v>1948</v>
      </c>
      <c r="J47" s="163">
        <v>1302035</v>
      </c>
      <c r="K47" s="156">
        <v>513685</v>
      </c>
      <c r="L47" s="147">
        <f t="shared" si="2"/>
        <v>1815720</v>
      </c>
    </row>
    <row r="48" spans="1:12" ht="14" x14ac:dyDescent="0.15">
      <c r="A48" s="421">
        <v>2018</v>
      </c>
      <c r="B48" s="421"/>
      <c r="C48" s="162" t="s">
        <v>1927</v>
      </c>
      <c r="D48" s="303" t="s">
        <v>1947</v>
      </c>
      <c r="E48" s="304"/>
      <c r="F48" s="4" t="s">
        <v>1946</v>
      </c>
      <c r="G48" s="164" t="s">
        <v>1945</v>
      </c>
      <c r="H48" s="4" t="s">
        <v>1944</v>
      </c>
      <c r="I48" s="56" t="s">
        <v>1943</v>
      </c>
      <c r="J48" s="163">
        <v>2145303</v>
      </c>
      <c r="K48" s="156">
        <v>665727</v>
      </c>
      <c r="L48" s="147">
        <f t="shared" si="2"/>
        <v>2811030</v>
      </c>
    </row>
    <row r="49" spans="1:12" ht="14" x14ac:dyDescent="0.15">
      <c r="A49" s="421">
        <v>2018</v>
      </c>
      <c r="B49" s="421"/>
      <c r="C49" s="162" t="s">
        <v>1927</v>
      </c>
      <c r="D49" s="303" t="s">
        <v>1942</v>
      </c>
      <c r="E49" s="304"/>
      <c r="F49" s="4" t="s">
        <v>1941</v>
      </c>
      <c r="G49" s="164" t="s">
        <v>1940</v>
      </c>
      <c r="H49" s="4" t="s">
        <v>1939</v>
      </c>
      <c r="I49" s="56" t="s">
        <v>1938</v>
      </c>
      <c r="J49" s="163">
        <v>2145303</v>
      </c>
      <c r="K49" s="156">
        <v>665727</v>
      </c>
      <c r="L49" s="147">
        <f t="shared" si="2"/>
        <v>2811030</v>
      </c>
    </row>
    <row r="50" spans="1:12" ht="14" x14ac:dyDescent="0.15">
      <c r="A50" s="421">
        <v>2018</v>
      </c>
      <c r="B50" s="421"/>
      <c r="C50" s="162" t="s">
        <v>1927</v>
      </c>
      <c r="D50" s="303" t="s">
        <v>1937</v>
      </c>
      <c r="E50" s="304"/>
      <c r="F50" s="4" t="s">
        <v>1936</v>
      </c>
      <c r="G50" s="164" t="s">
        <v>1935</v>
      </c>
      <c r="H50" s="4" t="s">
        <v>1934</v>
      </c>
      <c r="I50" s="56" t="s">
        <v>1933</v>
      </c>
      <c r="J50" s="163">
        <v>2145303</v>
      </c>
      <c r="K50" s="156">
        <v>665727</v>
      </c>
      <c r="L50" s="147">
        <f t="shared" si="2"/>
        <v>2811030</v>
      </c>
    </row>
    <row r="51" spans="1:12" ht="14" x14ac:dyDescent="0.15">
      <c r="A51" s="421">
        <v>2018</v>
      </c>
      <c r="B51" s="421"/>
      <c r="C51" s="162" t="s">
        <v>1927</v>
      </c>
      <c r="D51" s="303" t="s">
        <v>1932</v>
      </c>
      <c r="E51" s="304"/>
      <c r="F51" s="4" t="s">
        <v>1931</v>
      </c>
      <c r="G51" s="164" t="s">
        <v>1930</v>
      </c>
      <c r="H51" s="4" t="s">
        <v>1929</v>
      </c>
      <c r="I51" s="56" t="s">
        <v>1928</v>
      </c>
      <c r="J51" s="163">
        <v>2145303</v>
      </c>
      <c r="K51" s="156">
        <v>665727</v>
      </c>
      <c r="L51" s="147">
        <f t="shared" si="2"/>
        <v>2811030</v>
      </c>
    </row>
    <row r="52" spans="1:12" ht="14" x14ac:dyDescent="0.15">
      <c r="A52" s="421">
        <v>2018</v>
      </c>
      <c r="B52" s="421"/>
      <c r="C52" s="162" t="s">
        <v>1927</v>
      </c>
      <c r="D52" s="303" t="s">
        <v>1926</v>
      </c>
      <c r="E52" s="304"/>
      <c r="F52" s="4" t="s">
        <v>1925</v>
      </c>
      <c r="G52" s="164" t="s">
        <v>1924</v>
      </c>
      <c r="H52" s="4" t="s">
        <v>1923</v>
      </c>
      <c r="I52" s="56" t="s">
        <v>1922</v>
      </c>
      <c r="J52" s="163">
        <v>2145303</v>
      </c>
      <c r="K52" s="156">
        <v>665727</v>
      </c>
      <c r="L52" s="147">
        <f t="shared" si="2"/>
        <v>2811030</v>
      </c>
    </row>
    <row r="53" spans="1:12" ht="14" x14ac:dyDescent="0.15">
      <c r="A53" s="421">
        <v>2018</v>
      </c>
      <c r="B53" s="421"/>
      <c r="C53" s="162" t="s">
        <v>1911</v>
      </c>
      <c r="D53" s="303" t="s">
        <v>1921</v>
      </c>
      <c r="E53" s="304"/>
      <c r="F53" s="4" t="s">
        <v>1920</v>
      </c>
      <c r="G53" s="164" t="s">
        <v>1919</v>
      </c>
      <c r="H53" s="4" t="s">
        <v>1918</v>
      </c>
      <c r="I53" s="56" t="s">
        <v>1917</v>
      </c>
      <c r="J53" s="163">
        <v>1302035</v>
      </c>
      <c r="K53" s="156">
        <v>513685</v>
      </c>
      <c r="L53" s="147">
        <f t="shared" si="2"/>
        <v>1815720</v>
      </c>
    </row>
    <row r="54" spans="1:12" ht="14" x14ac:dyDescent="0.15">
      <c r="A54" s="421">
        <v>2018</v>
      </c>
      <c r="B54" s="421"/>
      <c r="C54" s="162" t="s">
        <v>1911</v>
      </c>
      <c r="D54" s="303" t="s">
        <v>1916</v>
      </c>
      <c r="E54" s="304"/>
      <c r="F54" s="4" t="s">
        <v>1915</v>
      </c>
      <c r="G54" s="164" t="s">
        <v>1914</v>
      </c>
      <c r="H54" s="4" t="s">
        <v>1913</v>
      </c>
      <c r="I54" s="56" t="s">
        <v>1912</v>
      </c>
      <c r="J54" s="163">
        <v>1302035</v>
      </c>
      <c r="K54" s="156">
        <v>513685</v>
      </c>
      <c r="L54" s="147">
        <f t="shared" si="2"/>
        <v>1815720</v>
      </c>
    </row>
    <row r="55" spans="1:12" ht="14" x14ac:dyDescent="0.15">
      <c r="A55" s="421">
        <v>2018</v>
      </c>
      <c r="B55" s="421"/>
      <c r="C55" s="162" t="s">
        <v>1911</v>
      </c>
      <c r="D55" s="303" t="s">
        <v>1910</v>
      </c>
      <c r="E55" s="304"/>
      <c r="F55" s="4" t="s">
        <v>1909</v>
      </c>
      <c r="G55" s="164" t="s">
        <v>1908</v>
      </c>
      <c r="H55" s="4" t="s">
        <v>1907</v>
      </c>
      <c r="I55" s="56" t="s">
        <v>1906</v>
      </c>
      <c r="J55" s="163">
        <v>1302035</v>
      </c>
      <c r="K55" s="156">
        <v>513685</v>
      </c>
      <c r="L55" s="147">
        <f t="shared" si="2"/>
        <v>1815720</v>
      </c>
    </row>
    <row r="56" spans="1:12" ht="14" x14ac:dyDescent="0.15">
      <c r="A56" s="421">
        <v>2018</v>
      </c>
      <c r="B56" s="421"/>
      <c r="C56" s="162" t="s">
        <v>1900</v>
      </c>
      <c r="D56" s="303" t="s">
        <v>1905</v>
      </c>
      <c r="E56" s="304"/>
      <c r="F56" s="4" t="s">
        <v>1904</v>
      </c>
      <c r="G56" s="164" t="s">
        <v>1903</v>
      </c>
      <c r="H56" s="4" t="s">
        <v>1902</v>
      </c>
      <c r="I56" s="56" t="s">
        <v>1901</v>
      </c>
      <c r="J56" s="163">
        <v>3143087</v>
      </c>
      <c r="K56" s="156">
        <v>722406</v>
      </c>
      <c r="L56" s="147">
        <f t="shared" si="2"/>
        <v>3865493</v>
      </c>
    </row>
    <row r="57" spans="1:12" ht="14" x14ac:dyDescent="0.15">
      <c r="A57" s="421">
        <v>2018</v>
      </c>
      <c r="B57" s="421"/>
      <c r="C57" s="165" t="s">
        <v>1900</v>
      </c>
      <c r="D57" s="303" t="s">
        <v>1899</v>
      </c>
      <c r="E57" s="304"/>
      <c r="F57" s="4" t="s">
        <v>1898</v>
      </c>
      <c r="G57" s="164" t="s">
        <v>1897</v>
      </c>
      <c r="H57" s="4" t="s">
        <v>1896</v>
      </c>
      <c r="I57" s="56" t="s">
        <v>1895</v>
      </c>
      <c r="J57" s="163">
        <v>3143087</v>
      </c>
      <c r="K57" s="156">
        <v>722406</v>
      </c>
      <c r="L57" s="147">
        <f t="shared" si="2"/>
        <v>3865493</v>
      </c>
    </row>
    <row r="58" spans="1:12" ht="16.5" customHeight="1" x14ac:dyDescent="0.15">
      <c r="A58" s="130"/>
      <c r="B58" s="131"/>
      <c r="C58" s="166"/>
      <c r="D58" s="167"/>
      <c r="E58" s="167"/>
      <c r="F58" s="168"/>
      <c r="G58" s="167"/>
      <c r="H58" s="167"/>
      <c r="I58" s="166"/>
      <c r="J58" s="169">
        <f>SUM(J42:J57)</f>
        <v>33541341</v>
      </c>
      <c r="K58" s="169">
        <f>SUM(K42:K57)</f>
        <v>10395515</v>
      </c>
      <c r="L58" s="169">
        <f>SUM(L42:L57)</f>
        <v>43936856</v>
      </c>
    </row>
    <row r="59" spans="1:12" ht="16.5" customHeight="1" x14ac:dyDescent="0.15">
      <c r="A59" s="401" t="s">
        <v>10</v>
      </c>
      <c r="B59" s="402"/>
      <c r="C59" s="402"/>
      <c r="D59" s="402"/>
      <c r="E59" s="402"/>
      <c r="F59" s="402"/>
      <c r="G59" s="402"/>
      <c r="H59" s="402"/>
      <c r="I59" s="402"/>
      <c r="J59" s="406"/>
      <c r="K59" s="251"/>
      <c r="L59" s="251"/>
    </row>
    <row r="60" spans="1:12" ht="41.25" customHeight="1" x14ac:dyDescent="0.15">
      <c r="A60" s="277" t="s">
        <v>102</v>
      </c>
      <c r="B60" s="278"/>
      <c r="C60" s="137" t="s">
        <v>101</v>
      </c>
      <c r="D60" s="294" t="s">
        <v>100</v>
      </c>
      <c r="E60" s="294"/>
      <c r="F60" s="136" t="s">
        <v>99</v>
      </c>
      <c r="G60" s="137" t="s">
        <v>98</v>
      </c>
      <c r="H60" s="137" t="s">
        <v>97</v>
      </c>
      <c r="I60" s="138" t="s">
        <v>96</v>
      </c>
      <c r="J60" s="139" t="s">
        <v>2121</v>
      </c>
      <c r="K60" s="139" t="s">
        <v>2122</v>
      </c>
      <c r="L60" s="140" t="s">
        <v>2123</v>
      </c>
    </row>
    <row r="61" spans="1:12" ht="14" x14ac:dyDescent="0.15">
      <c r="A61" s="417">
        <v>2015</v>
      </c>
      <c r="B61" s="417"/>
      <c r="C61" s="170" t="s">
        <v>1218</v>
      </c>
      <c r="D61" s="418" t="s">
        <v>1894</v>
      </c>
      <c r="E61" s="418"/>
      <c r="F61" s="171" t="s">
        <v>1893</v>
      </c>
      <c r="G61" s="164" t="s">
        <v>1892</v>
      </c>
      <c r="H61" s="164" t="s">
        <v>1891</v>
      </c>
      <c r="I61" s="172" t="s">
        <v>1890</v>
      </c>
      <c r="J61" s="155">
        <v>337203</v>
      </c>
      <c r="K61" s="173">
        <f>665727-393400</f>
        <v>272327</v>
      </c>
      <c r="L61" s="173">
        <f t="shared" ref="L61:L66" si="3">+J61+K61</f>
        <v>609530</v>
      </c>
    </row>
    <row r="62" spans="1:12" ht="14" x14ac:dyDescent="0.15">
      <c r="A62" s="417">
        <v>2009</v>
      </c>
      <c r="B62" s="417"/>
      <c r="C62" s="170" t="s">
        <v>1218</v>
      </c>
      <c r="D62" s="418" t="s">
        <v>1889</v>
      </c>
      <c r="E62" s="418"/>
      <c r="F62" s="171" t="s">
        <v>1888</v>
      </c>
      <c r="G62" s="164" t="s">
        <v>1887</v>
      </c>
      <c r="H62" s="164" t="s">
        <v>1886</v>
      </c>
      <c r="I62" s="172" t="s">
        <v>1885</v>
      </c>
      <c r="J62" s="155">
        <v>1856302</v>
      </c>
      <c r="K62" s="173">
        <f>1001330-537500</f>
        <v>463830</v>
      </c>
      <c r="L62" s="173">
        <f t="shared" si="3"/>
        <v>2320132</v>
      </c>
    </row>
    <row r="63" spans="1:12" ht="14" x14ac:dyDescent="0.15">
      <c r="A63" s="417">
        <v>2012</v>
      </c>
      <c r="B63" s="417"/>
      <c r="C63" s="170" t="s">
        <v>1884</v>
      </c>
      <c r="D63" s="418" t="s">
        <v>1883</v>
      </c>
      <c r="E63" s="418"/>
      <c r="F63" s="171" t="s">
        <v>1882</v>
      </c>
      <c r="G63" s="164" t="s">
        <v>1881</v>
      </c>
      <c r="H63" s="164" t="s">
        <v>1880</v>
      </c>
      <c r="I63" s="172" t="s">
        <v>1879</v>
      </c>
      <c r="J63" s="155">
        <v>2242766</v>
      </c>
      <c r="K63" s="173">
        <v>659922</v>
      </c>
      <c r="L63" s="173">
        <f t="shared" si="3"/>
        <v>2902688</v>
      </c>
    </row>
    <row r="64" spans="1:12" ht="14" x14ac:dyDescent="0.15">
      <c r="A64" s="417">
        <v>2012</v>
      </c>
      <c r="B64" s="417"/>
      <c r="C64" s="170" t="s">
        <v>1878</v>
      </c>
      <c r="D64" s="418" t="s">
        <v>1877</v>
      </c>
      <c r="E64" s="418"/>
      <c r="F64" s="171" t="s">
        <v>1876</v>
      </c>
      <c r="G64" s="164" t="s">
        <v>1875</v>
      </c>
      <c r="H64" s="164" t="s">
        <v>1874</v>
      </c>
      <c r="I64" s="172" t="s">
        <v>1873</v>
      </c>
      <c r="J64" s="155">
        <v>2242766</v>
      </c>
      <c r="K64" s="173">
        <v>659922</v>
      </c>
      <c r="L64" s="173">
        <f t="shared" si="3"/>
        <v>2902688</v>
      </c>
    </row>
    <row r="65" spans="1:12" ht="14" x14ac:dyDescent="0.15">
      <c r="A65" s="417">
        <v>2003</v>
      </c>
      <c r="B65" s="417"/>
      <c r="C65" s="170" t="s">
        <v>1867</v>
      </c>
      <c r="D65" s="418" t="s">
        <v>1872</v>
      </c>
      <c r="E65" s="418"/>
      <c r="F65" s="171" t="s">
        <v>1871</v>
      </c>
      <c r="G65" s="164" t="s">
        <v>1870</v>
      </c>
      <c r="H65" s="164" t="s">
        <v>1869</v>
      </c>
      <c r="I65" s="172" t="s">
        <v>1868</v>
      </c>
      <c r="J65" s="155">
        <v>2491315</v>
      </c>
      <c r="K65" s="163">
        <v>488930</v>
      </c>
      <c r="L65" s="163">
        <f t="shared" si="3"/>
        <v>2980245</v>
      </c>
    </row>
    <row r="66" spans="1:12" ht="14" x14ac:dyDescent="0.15">
      <c r="A66" s="417">
        <v>1998</v>
      </c>
      <c r="B66" s="417"/>
      <c r="C66" s="170" t="s">
        <v>1867</v>
      </c>
      <c r="D66" s="420" t="s">
        <v>1866</v>
      </c>
      <c r="E66" s="420"/>
      <c r="F66" s="174" t="s">
        <v>1865</v>
      </c>
      <c r="G66" s="164" t="s">
        <v>1864</v>
      </c>
      <c r="H66" s="164" t="s">
        <v>1863</v>
      </c>
      <c r="I66" s="172" t="s">
        <v>1862</v>
      </c>
      <c r="J66" s="155">
        <v>2482659</v>
      </c>
      <c r="K66" s="163">
        <v>492679</v>
      </c>
      <c r="L66" s="163">
        <f t="shared" si="3"/>
        <v>2975338</v>
      </c>
    </row>
    <row r="67" spans="1:12" ht="16.5" customHeight="1" x14ac:dyDescent="0.15">
      <c r="A67" s="175"/>
      <c r="J67" s="71">
        <f>SUM(J61:J66)</f>
        <v>11653011</v>
      </c>
      <c r="K67" s="71">
        <f t="shared" ref="K67:L67" si="4">SUM(K61:K66)</f>
        <v>3037610</v>
      </c>
      <c r="L67" s="71">
        <f t="shared" si="4"/>
        <v>14690621</v>
      </c>
    </row>
    <row r="68" spans="1:12" ht="16.5" customHeight="1" x14ac:dyDescent="0.15">
      <c r="A68" s="401" t="s">
        <v>9</v>
      </c>
      <c r="B68" s="402"/>
      <c r="C68" s="402"/>
      <c r="D68" s="402"/>
      <c r="E68" s="402"/>
      <c r="F68" s="402"/>
      <c r="G68" s="402"/>
      <c r="H68" s="402"/>
      <c r="I68" s="402"/>
      <c r="J68" s="406"/>
      <c r="K68" s="251"/>
      <c r="L68" s="251"/>
    </row>
    <row r="69" spans="1:12" ht="30.75" customHeight="1" x14ac:dyDescent="0.15">
      <c r="A69" s="277" t="s">
        <v>102</v>
      </c>
      <c r="B69" s="278"/>
      <c r="C69" s="137" t="s">
        <v>101</v>
      </c>
      <c r="D69" s="294" t="s">
        <v>100</v>
      </c>
      <c r="E69" s="294"/>
      <c r="F69" s="139" t="s">
        <v>99</v>
      </c>
      <c r="G69" s="137" t="s">
        <v>98</v>
      </c>
      <c r="H69" s="137" t="s">
        <v>97</v>
      </c>
      <c r="I69" s="140" t="s">
        <v>96</v>
      </c>
      <c r="J69" s="139" t="s">
        <v>2121</v>
      </c>
      <c r="K69" s="139" t="s">
        <v>2122</v>
      </c>
      <c r="L69" s="140" t="s">
        <v>2123</v>
      </c>
    </row>
    <row r="70" spans="1:12" ht="14" x14ac:dyDescent="0.15">
      <c r="A70" s="303">
        <v>2013</v>
      </c>
      <c r="B70" s="304"/>
      <c r="C70" s="176" t="s">
        <v>1856</v>
      </c>
      <c r="D70" s="419" t="s">
        <v>1861</v>
      </c>
      <c r="E70" s="419"/>
      <c r="F70" s="177" t="s">
        <v>1860</v>
      </c>
      <c r="G70" s="164" t="s">
        <v>1859</v>
      </c>
      <c r="H70" s="164" t="s">
        <v>1858</v>
      </c>
      <c r="I70" s="178" t="s">
        <v>1857</v>
      </c>
      <c r="J70" s="179">
        <v>3566102</v>
      </c>
      <c r="K70" s="180">
        <v>1001330</v>
      </c>
      <c r="L70" s="163">
        <f t="shared" ref="L70:L74" si="5">+J70+K70</f>
        <v>4567432</v>
      </c>
    </row>
    <row r="71" spans="1:12" ht="14" x14ac:dyDescent="0.15">
      <c r="A71" s="303">
        <v>2013</v>
      </c>
      <c r="B71" s="304"/>
      <c r="C71" s="176" t="s">
        <v>1856</v>
      </c>
      <c r="D71" s="419" t="s">
        <v>1855</v>
      </c>
      <c r="E71" s="419"/>
      <c r="F71" s="177" t="s">
        <v>1854</v>
      </c>
      <c r="G71" s="164" t="s">
        <v>1853</v>
      </c>
      <c r="H71" s="164" t="s">
        <v>1852</v>
      </c>
      <c r="I71" s="178" t="s">
        <v>1851</v>
      </c>
      <c r="J71" s="179">
        <v>3566102</v>
      </c>
      <c r="K71" s="180">
        <v>1001330</v>
      </c>
      <c r="L71" s="163">
        <f t="shared" si="5"/>
        <v>4567432</v>
      </c>
    </row>
    <row r="72" spans="1:12" ht="14" x14ac:dyDescent="0.15">
      <c r="A72" s="303">
        <v>2017</v>
      </c>
      <c r="B72" s="304"/>
      <c r="C72" s="176" t="s">
        <v>1850</v>
      </c>
      <c r="D72" s="419" t="s">
        <v>1849</v>
      </c>
      <c r="E72" s="419"/>
      <c r="F72" s="177" t="s">
        <v>1848</v>
      </c>
      <c r="G72" s="164" t="s">
        <v>1847</v>
      </c>
      <c r="H72" s="164" t="s">
        <v>1846</v>
      </c>
      <c r="I72" s="178" t="s">
        <v>1845</v>
      </c>
      <c r="J72" s="179">
        <v>2145303</v>
      </c>
      <c r="K72" s="180">
        <v>665727</v>
      </c>
      <c r="L72" s="163">
        <f t="shared" si="5"/>
        <v>2811030</v>
      </c>
    </row>
    <row r="73" spans="1:12" ht="14" x14ac:dyDescent="0.15">
      <c r="A73" s="303">
        <v>2011</v>
      </c>
      <c r="B73" s="304"/>
      <c r="C73" s="176" t="s">
        <v>1844</v>
      </c>
      <c r="D73" s="419" t="s">
        <v>1843</v>
      </c>
      <c r="E73" s="419"/>
      <c r="F73" s="177" t="s">
        <v>1842</v>
      </c>
      <c r="G73" s="164" t="s">
        <v>1841</v>
      </c>
      <c r="H73" s="164" t="s">
        <v>1840</v>
      </c>
      <c r="I73" s="178" t="s">
        <v>1839</v>
      </c>
      <c r="J73" s="179">
        <v>4723703</v>
      </c>
      <c r="K73" s="182">
        <v>1079646</v>
      </c>
      <c r="L73" s="163">
        <f t="shared" si="5"/>
        <v>5803349</v>
      </c>
    </row>
    <row r="74" spans="1:12" ht="14" x14ac:dyDescent="0.15">
      <c r="A74" s="303">
        <v>2010</v>
      </c>
      <c r="B74" s="304"/>
      <c r="C74" s="176" t="s">
        <v>1838</v>
      </c>
      <c r="D74" s="419" t="s">
        <v>1837</v>
      </c>
      <c r="E74" s="419"/>
      <c r="F74" s="177" t="s">
        <v>1836</v>
      </c>
      <c r="G74" s="164" t="s">
        <v>1835</v>
      </c>
      <c r="H74" s="164" t="s">
        <v>1834</v>
      </c>
      <c r="I74" s="178" t="s">
        <v>1833</v>
      </c>
      <c r="J74" s="179">
        <v>3566102</v>
      </c>
      <c r="K74" s="182">
        <v>1001330</v>
      </c>
      <c r="L74" s="163">
        <f t="shared" si="5"/>
        <v>4567432</v>
      </c>
    </row>
    <row r="75" spans="1:12" ht="16.5" customHeight="1" x14ac:dyDescent="0.15">
      <c r="A75" s="398"/>
      <c r="B75" s="399"/>
      <c r="C75" s="184"/>
      <c r="D75" s="400"/>
      <c r="E75" s="400"/>
      <c r="F75" s="185"/>
      <c r="G75" s="186"/>
      <c r="H75" s="186"/>
      <c r="I75" s="187"/>
      <c r="J75" s="188">
        <f>SUM(J70:J74)</f>
        <v>17567312</v>
      </c>
      <c r="K75" s="123">
        <f>SUM(K70:K74)</f>
        <v>4749363</v>
      </c>
      <c r="L75" s="123">
        <f>SUM(L70:L74)</f>
        <v>22316675</v>
      </c>
    </row>
    <row r="76" spans="1:12" ht="16.5" customHeight="1" x14ac:dyDescent="0.15">
      <c r="A76" s="401" t="s">
        <v>4</v>
      </c>
      <c r="B76" s="402"/>
      <c r="C76" s="402"/>
      <c r="D76" s="402"/>
      <c r="E76" s="402"/>
      <c r="F76" s="402"/>
      <c r="G76" s="402"/>
      <c r="H76" s="402"/>
      <c r="I76" s="402"/>
      <c r="J76" s="406"/>
      <c r="K76" s="251"/>
      <c r="L76" s="251"/>
    </row>
    <row r="77" spans="1:12" ht="33" customHeight="1" x14ac:dyDescent="0.15">
      <c r="A77" s="277" t="s">
        <v>102</v>
      </c>
      <c r="B77" s="278"/>
      <c r="C77" s="137" t="s">
        <v>101</v>
      </c>
      <c r="D77" s="294" t="s">
        <v>100</v>
      </c>
      <c r="E77" s="294"/>
      <c r="F77" s="136" t="s">
        <v>99</v>
      </c>
      <c r="G77" s="137" t="s">
        <v>98</v>
      </c>
      <c r="H77" s="137" t="s">
        <v>97</v>
      </c>
      <c r="I77" s="140" t="s">
        <v>96</v>
      </c>
      <c r="J77" s="139" t="s">
        <v>2121</v>
      </c>
      <c r="K77" s="139" t="s">
        <v>2122</v>
      </c>
      <c r="L77" s="140" t="s">
        <v>2123</v>
      </c>
    </row>
    <row r="78" spans="1:12" ht="14" x14ac:dyDescent="0.15">
      <c r="A78" s="327">
        <v>2015</v>
      </c>
      <c r="B78" s="328"/>
      <c r="C78" s="141" t="s">
        <v>1832</v>
      </c>
      <c r="D78" s="395" t="s">
        <v>1831</v>
      </c>
      <c r="E78" s="395"/>
      <c r="F78" s="142" t="s">
        <v>1830</v>
      </c>
      <c r="G78" s="4" t="s">
        <v>1829</v>
      </c>
      <c r="H78" s="4" t="s">
        <v>1828</v>
      </c>
      <c r="I78" s="189" t="s">
        <v>1827</v>
      </c>
      <c r="J78" s="190">
        <v>2145303</v>
      </c>
      <c r="K78" s="191">
        <v>665727</v>
      </c>
      <c r="L78" s="163">
        <f t="shared" ref="L78:L86" si="6">+J78+K78</f>
        <v>2811030</v>
      </c>
    </row>
    <row r="79" spans="1:12" ht="14" x14ac:dyDescent="0.15">
      <c r="A79" s="327">
        <v>2023</v>
      </c>
      <c r="B79" s="328"/>
      <c r="C79" s="141" t="s">
        <v>1821</v>
      </c>
      <c r="D79" s="395" t="s">
        <v>1826</v>
      </c>
      <c r="E79" s="395"/>
      <c r="F79" s="142" t="s">
        <v>1825</v>
      </c>
      <c r="G79" s="4" t="s">
        <v>1824</v>
      </c>
      <c r="H79" s="4" t="s">
        <v>1823</v>
      </c>
      <c r="I79" s="189" t="s">
        <v>1822</v>
      </c>
      <c r="J79" s="190">
        <v>2145303</v>
      </c>
      <c r="K79" s="191">
        <f>665727-379500</f>
        <v>286227</v>
      </c>
      <c r="L79" s="163">
        <f t="shared" si="6"/>
        <v>2431530</v>
      </c>
    </row>
    <row r="80" spans="1:12" ht="14" x14ac:dyDescent="0.15">
      <c r="A80" s="327">
        <v>2022</v>
      </c>
      <c r="B80" s="328"/>
      <c r="C80" s="141" t="s">
        <v>1821</v>
      </c>
      <c r="D80" s="395" t="s">
        <v>1820</v>
      </c>
      <c r="E80" s="395"/>
      <c r="F80" s="142" t="s">
        <v>1819</v>
      </c>
      <c r="G80" s="4" t="s">
        <v>1818</v>
      </c>
      <c r="H80" s="4" t="s">
        <v>1817</v>
      </c>
      <c r="I80" s="189" t="s">
        <v>1816</v>
      </c>
      <c r="J80" s="190">
        <v>2145303</v>
      </c>
      <c r="K80" s="191">
        <v>665727</v>
      </c>
      <c r="L80" s="163">
        <f t="shared" si="6"/>
        <v>2811030</v>
      </c>
    </row>
    <row r="81" spans="1:12" ht="14" x14ac:dyDescent="0.15">
      <c r="A81" s="350">
        <v>2006</v>
      </c>
      <c r="B81" s="350"/>
      <c r="C81" s="149" t="s">
        <v>1218</v>
      </c>
      <c r="D81" s="395" t="s">
        <v>1815</v>
      </c>
      <c r="E81" s="395"/>
      <c r="F81" s="142" t="s">
        <v>1814</v>
      </c>
      <c r="G81" s="4" t="s">
        <v>1813</v>
      </c>
      <c r="H81" s="4" t="s">
        <v>1812</v>
      </c>
      <c r="I81" s="189" t="s">
        <v>1811</v>
      </c>
      <c r="J81" s="190">
        <v>3566102</v>
      </c>
      <c r="K81" s="191">
        <v>1001330</v>
      </c>
      <c r="L81" s="163">
        <f t="shared" si="6"/>
        <v>4567432</v>
      </c>
    </row>
    <row r="82" spans="1:12" ht="14" x14ac:dyDescent="0.15">
      <c r="A82" s="350">
        <v>2022</v>
      </c>
      <c r="B82" s="350"/>
      <c r="C82" s="149" t="s">
        <v>1805</v>
      </c>
      <c r="D82" s="395" t="s">
        <v>1810</v>
      </c>
      <c r="E82" s="395"/>
      <c r="F82" s="142" t="s">
        <v>1809</v>
      </c>
      <c r="G82" s="4" t="s">
        <v>1808</v>
      </c>
      <c r="H82" s="4" t="s">
        <v>1807</v>
      </c>
      <c r="I82" s="189" t="s">
        <v>1806</v>
      </c>
      <c r="J82" s="190">
        <v>1185770</v>
      </c>
      <c r="K82" s="191">
        <f>708930-406600</f>
        <v>302330</v>
      </c>
      <c r="L82" s="163">
        <f t="shared" si="6"/>
        <v>1488100</v>
      </c>
    </row>
    <row r="83" spans="1:12" ht="14" x14ac:dyDescent="0.15">
      <c r="A83" s="350">
        <v>2022</v>
      </c>
      <c r="B83" s="350"/>
      <c r="C83" s="149" t="s">
        <v>1805</v>
      </c>
      <c r="D83" s="395" t="s">
        <v>1804</v>
      </c>
      <c r="E83" s="395"/>
      <c r="F83" s="142" t="s">
        <v>1803</v>
      </c>
      <c r="G83" s="4" t="s">
        <v>1802</v>
      </c>
      <c r="H83" s="4" t="s">
        <v>1801</v>
      </c>
      <c r="I83" s="189" t="s">
        <v>1800</v>
      </c>
      <c r="J83" s="190">
        <v>1185770</v>
      </c>
      <c r="K83" s="192">
        <v>708930</v>
      </c>
      <c r="L83" s="163">
        <f t="shared" si="6"/>
        <v>1894700</v>
      </c>
    </row>
    <row r="84" spans="1:12" ht="14" x14ac:dyDescent="0.15">
      <c r="A84" s="350">
        <v>2013</v>
      </c>
      <c r="B84" s="350"/>
      <c r="C84" s="149" t="s">
        <v>1799</v>
      </c>
      <c r="D84" s="395" t="s">
        <v>1798</v>
      </c>
      <c r="E84" s="395"/>
      <c r="F84" s="142" t="s">
        <v>1797</v>
      </c>
      <c r="G84" s="4" t="s">
        <v>1796</v>
      </c>
      <c r="H84" s="4" t="s">
        <v>1795</v>
      </c>
      <c r="I84" s="189" t="s">
        <v>1794</v>
      </c>
      <c r="J84" s="190">
        <v>4269243</v>
      </c>
      <c r="K84" s="192">
        <f>1062550-610600</f>
        <v>451950</v>
      </c>
      <c r="L84" s="163">
        <f t="shared" si="6"/>
        <v>4721193</v>
      </c>
    </row>
    <row r="85" spans="1:12" ht="14" x14ac:dyDescent="0.15">
      <c r="A85" s="350">
        <v>2022</v>
      </c>
      <c r="B85" s="350"/>
      <c r="C85" s="149" t="s">
        <v>1793</v>
      </c>
      <c r="D85" s="395" t="s">
        <v>1792</v>
      </c>
      <c r="E85" s="395"/>
      <c r="F85" s="142" t="s">
        <v>1791</v>
      </c>
      <c r="G85" s="4" t="s">
        <v>1790</v>
      </c>
      <c r="H85" s="4" t="s">
        <v>1789</v>
      </c>
      <c r="I85" s="189" t="s">
        <v>1788</v>
      </c>
      <c r="J85" s="190">
        <v>1296387</v>
      </c>
      <c r="K85" s="192">
        <v>722406</v>
      </c>
      <c r="L85" s="163">
        <f t="shared" si="6"/>
        <v>2018793</v>
      </c>
    </row>
    <row r="86" spans="1:12" ht="14" x14ac:dyDescent="0.15">
      <c r="A86" s="327">
        <v>2025</v>
      </c>
      <c r="B86" s="328"/>
      <c r="C86" s="149" t="s">
        <v>848</v>
      </c>
      <c r="D86" s="407">
        <v>8.0040300000000005E+24</v>
      </c>
      <c r="E86" s="408"/>
      <c r="F86" s="193">
        <v>167500001723</v>
      </c>
      <c r="G86" s="4" t="s">
        <v>1787</v>
      </c>
      <c r="H86" s="4" t="s">
        <v>1786</v>
      </c>
      <c r="I86" s="189" t="s">
        <v>1785</v>
      </c>
      <c r="J86" s="190">
        <v>2145303</v>
      </c>
      <c r="K86" s="150">
        <v>665727</v>
      </c>
      <c r="L86" s="163">
        <f t="shared" si="6"/>
        <v>2811030</v>
      </c>
    </row>
    <row r="87" spans="1:12" ht="16.5" customHeight="1" x14ac:dyDescent="0.15">
      <c r="A87" s="409" t="s">
        <v>104</v>
      </c>
      <c r="B87" s="410"/>
      <c r="C87" s="410"/>
      <c r="D87" s="410"/>
      <c r="E87" s="410"/>
      <c r="F87" s="410"/>
      <c r="G87" s="410"/>
      <c r="H87" s="410"/>
      <c r="I87" s="411"/>
      <c r="J87" s="188">
        <f>SUM(J78:J86)</f>
        <v>20084484</v>
      </c>
      <c r="K87" s="152">
        <f>SUM(K78:K86)</f>
        <v>5470354</v>
      </c>
      <c r="L87" s="123">
        <f>SUM(L78:L86)</f>
        <v>25554838</v>
      </c>
    </row>
    <row r="88" spans="1:12" ht="16.5" customHeight="1" x14ac:dyDescent="0.15">
      <c r="A88" s="412" t="s">
        <v>1784</v>
      </c>
      <c r="B88" s="413"/>
      <c r="C88" s="413"/>
      <c r="D88" s="413"/>
      <c r="E88" s="413"/>
      <c r="F88" s="413"/>
      <c r="G88" s="413"/>
      <c r="H88" s="413"/>
      <c r="I88" s="413"/>
      <c r="J88" s="414"/>
      <c r="K88" s="251"/>
      <c r="L88" s="251"/>
    </row>
    <row r="89" spans="1:12" ht="27" customHeight="1" x14ac:dyDescent="0.15">
      <c r="A89" s="293" t="s">
        <v>102</v>
      </c>
      <c r="B89" s="293"/>
      <c r="C89" s="194" t="s">
        <v>101</v>
      </c>
      <c r="D89" s="294" t="s">
        <v>100</v>
      </c>
      <c r="E89" s="294"/>
      <c r="F89" s="139" t="s">
        <v>99</v>
      </c>
      <c r="G89" s="137" t="s">
        <v>98</v>
      </c>
      <c r="H89" s="137" t="s">
        <v>97</v>
      </c>
      <c r="I89" s="138" t="s">
        <v>96</v>
      </c>
      <c r="J89" s="139" t="s">
        <v>2121</v>
      </c>
      <c r="K89" s="139" t="s">
        <v>2122</v>
      </c>
      <c r="L89" s="140" t="s">
        <v>2123</v>
      </c>
    </row>
    <row r="90" spans="1:12" ht="14" x14ac:dyDescent="0.15">
      <c r="A90" s="404">
        <v>2010</v>
      </c>
      <c r="B90" s="405"/>
      <c r="C90" s="14" t="s">
        <v>1778</v>
      </c>
      <c r="D90" s="415" t="s">
        <v>1783</v>
      </c>
      <c r="E90" s="416"/>
      <c r="F90" s="16" t="s">
        <v>1782</v>
      </c>
      <c r="G90" s="16" t="s">
        <v>1781</v>
      </c>
      <c r="H90" s="16" t="s">
        <v>1780</v>
      </c>
      <c r="I90" s="119" t="s">
        <v>1779</v>
      </c>
      <c r="J90" s="118">
        <v>4269243</v>
      </c>
      <c r="K90" s="150">
        <v>1062550</v>
      </c>
      <c r="L90" s="163">
        <f t="shared" ref="L90:L92" si="7">+J90+K90</f>
        <v>5331793</v>
      </c>
    </row>
    <row r="91" spans="1:12" ht="14" x14ac:dyDescent="0.15">
      <c r="A91" s="404">
        <v>2009</v>
      </c>
      <c r="B91" s="405"/>
      <c r="C91" s="14" t="s">
        <v>1778</v>
      </c>
      <c r="D91" s="415" t="s">
        <v>1777</v>
      </c>
      <c r="E91" s="416"/>
      <c r="F91" s="16" t="s">
        <v>1776</v>
      </c>
      <c r="G91" s="16" t="s">
        <v>1775</v>
      </c>
      <c r="H91" s="16" t="s">
        <v>1774</v>
      </c>
      <c r="I91" s="119" t="s">
        <v>1773</v>
      </c>
      <c r="J91" s="118">
        <v>4269243</v>
      </c>
      <c r="K91" s="150">
        <v>1062550</v>
      </c>
      <c r="L91" s="163">
        <f t="shared" si="7"/>
        <v>5331793</v>
      </c>
    </row>
    <row r="92" spans="1:12" ht="14" x14ac:dyDescent="0.15">
      <c r="A92" s="404">
        <v>2010</v>
      </c>
      <c r="B92" s="405"/>
      <c r="C92" s="5" t="s">
        <v>1772</v>
      </c>
      <c r="D92" s="303" t="s">
        <v>1771</v>
      </c>
      <c r="E92" s="304"/>
      <c r="F92" s="4" t="s">
        <v>1770</v>
      </c>
      <c r="G92" s="4" t="s">
        <v>1769</v>
      </c>
      <c r="H92" s="4" t="s">
        <v>1768</v>
      </c>
      <c r="I92" s="56" t="s">
        <v>1767</v>
      </c>
      <c r="J92" s="118">
        <v>4723703</v>
      </c>
      <c r="K92" s="150">
        <v>1079646</v>
      </c>
      <c r="L92" s="163">
        <f t="shared" si="7"/>
        <v>5803349</v>
      </c>
    </row>
    <row r="93" spans="1:12" ht="16.5" customHeight="1" x14ac:dyDescent="0.15">
      <c r="A93" s="195"/>
      <c r="B93" s="186"/>
      <c r="C93" s="196"/>
      <c r="D93" s="168"/>
      <c r="E93" s="168"/>
      <c r="F93" s="185"/>
      <c r="G93" s="186"/>
      <c r="H93" s="186"/>
      <c r="I93" s="186"/>
      <c r="J93" s="252">
        <f>SUM(J90:J92)</f>
        <v>13262189</v>
      </c>
      <c r="K93" s="253">
        <f>SUM(K90:K92)</f>
        <v>3204746</v>
      </c>
      <c r="L93" s="253">
        <f>SUM(L90:L92)</f>
        <v>16466935</v>
      </c>
    </row>
    <row r="94" spans="1:12" ht="16.5" customHeight="1" x14ac:dyDescent="0.15">
      <c r="A94" s="305" t="s">
        <v>8</v>
      </c>
      <c r="B94" s="305"/>
      <c r="C94" s="305"/>
      <c r="D94" s="305"/>
      <c r="E94" s="305"/>
      <c r="F94" s="305"/>
      <c r="G94" s="305"/>
      <c r="H94" s="305"/>
      <c r="I94" s="305"/>
      <c r="J94" s="305"/>
      <c r="K94" s="250"/>
      <c r="L94" s="250"/>
    </row>
    <row r="95" spans="1:12" ht="30.75" customHeight="1" x14ac:dyDescent="0.15">
      <c r="A95" s="277" t="s">
        <v>102</v>
      </c>
      <c r="B95" s="278"/>
      <c r="C95" s="137" t="s">
        <v>101</v>
      </c>
      <c r="D95" s="294" t="s">
        <v>100</v>
      </c>
      <c r="E95" s="294"/>
      <c r="F95" s="136" t="s">
        <v>99</v>
      </c>
      <c r="G95" s="137" t="s">
        <v>98</v>
      </c>
      <c r="H95" s="137" t="s">
        <v>97</v>
      </c>
      <c r="I95" s="140" t="s">
        <v>96</v>
      </c>
      <c r="J95" s="139" t="s">
        <v>2121</v>
      </c>
      <c r="K95" s="139" t="s">
        <v>2122</v>
      </c>
      <c r="L95" s="140" t="s">
        <v>2123</v>
      </c>
    </row>
    <row r="96" spans="1:12" ht="14" x14ac:dyDescent="0.15">
      <c r="A96" s="303">
        <v>2011</v>
      </c>
      <c r="B96" s="304"/>
      <c r="C96" s="241" t="s">
        <v>957</v>
      </c>
      <c r="D96" s="372" t="s">
        <v>1766</v>
      </c>
      <c r="E96" s="372"/>
      <c r="F96" s="103" t="s">
        <v>1765</v>
      </c>
      <c r="G96" s="108" t="s">
        <v>1764</v>
      </c>
      <c r="H96" s="148" t="s">
        <v>1763</v>
      </c>
      <c r="I96" s="4" t="s">
        <v>1762</v>
      </c>
      <c r="J96" s="155">
        <v>2895802</v>
      </c>
      <c r="K96" s="197">
        <f>1001330-182200</f>
        <v>819130</v>
      </c>
      <c r="L96" s="163">
        <f t="shared" ref="L96:L97" si="8">+J96+K96</f>
        <v>3714932</v>
      </c>
    </row>
    <row r="97" spans="1:12" ht="14" x14ac:dyDescent="0.15">
      <c r="A97" s="303">
        <v>2008</v>
      </c>
      <c r="B97" s="304"/>
      <c r="C97" s="242" t="s">
        <v>1761</v>
      </c>
      <c r="D97" s="396" t="s">
        <v>1760</v>
      </c>
      <c r="E97" s="397"/>
      <c r="F97" s="189" t="s">
        <v>1759</v>
      </c>
      <c r="G97" s="148" t="s">
        <v>1758</v>
      </c>
      <c r="H97" s="148" t="s">
        <v>1757</v>
      </c>
      <c r="I97" s="4" t="s">
        <v>1756</v>
      </c>
      <c r="J97" s="155">
        <v>926750</v>
      </c>
      <c r="K97" s="127">
        <f>511785-179700</f>
        <v>332085</v>
      </c>
      <c r="L97" s="163">
        <f t="shared" si="8"/>
        <v>1258835</v>
      </c>
    </row>
    <row r="98" spans="1:12" ht="16.5" customHeight="1" x14ac:dyDescent="0.15">
      <c r="A98" s="398"/>
      <c r="B98" s="399"/>
      <c r="C98" s="184"/>
      <c r="D98" s="400"/>
      <c r="E98" s="400"/>
      <c r="F98" s="185"/>
      <c r="G98" s="186"/>
      <c r="H98" s="186"/>
      <c r="I98" s="187"/>
      <c r="J98" s="169">
        <f>SUM(J96:J97)</f>
        <v>3822552</v>
      </c>
      <c r="K98" s="199">
        <f>SUM(K96:K97)</f>
        <v>1151215</v>
      </c>
      <c r="L98" s="199">
        <f>SUM(L96:L97)</f>
        <v>4973767</v>
      </c>
    </row>
    <row r="99" spans="1:12" ht="16.5" customHeight="1" x14ac:dyDescent="0.15">
      <c r="A99" s="305" t="s">
        <v>1755</v>
      </c>
      <c r="B99" s="305"/>
      <c r="C99" s="305"/>
      <c r="D99" s="305"/>
      <c r="E99" s="305"/>
      <c r="F99" s="305"/>
      <c r="G99" s="305"/>
      <c r="H99" s="305"/>
      <c r="I99" s="305"/>
      <c r="J99" s="305"/>
      <c r="K99" s="250"/>
      <c r="L99" s="250"/>
    </row>
    <row r="100" spans="1:12" ht="30" customHeight="1" x14ac:dyDescent="0.15">
      <c r="A100" s="293" t="s">
        <v>102</v>
      </c>
      <c r="B100" s="293"/>
      <c r="C100" s="137" t="s">
        <v>101</v>
      </c>
      <c r="D100" s="294" t="s">
        <v>100</v>
      </c>
      <c r="E100" s="294"/>
      <c r="F100" s="136" t="s">
        <v>99</v>
      </c>
      <c r="G100" s="137" t="s">
        <v>98</v>
      </c>
      <c r="H100" s="137" t="s">
        <v>97</v>
      </c>
      <c r="I100" s="140" t="s">
        <v>96</v>
      </c>
      <c r="J100" s="139" t="s">
        <v>2121</v>
      </c>
      <c r="K100" s="139" t="s">
        <v>2122</v>
      </c>
      <c r="L100" s="140" t="s">
        <v>2123</v>
      </c>
    </row>
    <row r="101" spans="1:12" ht="14" x14ac:dyDescent="0.15">
      <c r="A101" s="350">
        <v>2007</v>
      </c>
      <c r="B101" s="350"/>
      <c r="C101" s="141" t="s">
        <v>1754</v>
      </c>
      <c r="D101" s="395" t="s">
        <v>1753</v>
      </c>
      <c r="E101" s="395"/>
      <c r="F101" s="142" t="s">
        <v>1752</v>
      </c>
      <c r="G101" s="4" t="s">
        <v>1751</v>
      </c>
      <c r="H101" s="4" t="s">
        <v>1750</v>
      </c>
      <c r="I101" s="189" t="s">
        <v>1749</v>
      </c>
      <c r="J101" s="155">
        <v>3595703</v>
      </c>
      <c r="K101" s="127">
        <f>1079646-258500</f>
        <v>821146</v>
      </c>
      <c r="L101" s="163">
        <f>+J101+K101</f>
        <v>4416849</v>
      </c>
    </row>
    <row r="102" spans="1:12" ht="16.5" customHeight="1" x14ac:dyDescent="0.15">
      <c r="A102" s="183"/>
      <c r="B102" s="128"/>
      <c r="C102" s="184"/>
      <c r="D102" s="185"/>
      <c r="E102" s="185"/>
      <c r="F102" s="185"/>
      <c r="G102" s="186"/>
      <c r="H102" s="186"/>
      <c r="I102" s="187"/>
      <c r="J102" s="169">
        <f>SUM(J101)</f>
        <v>3595703</v>
      </c>
      <c r="K102" s="169">
        <f>SUM(K101)</f>
        <v>821146</v>
      </c>
      <c r="L102" s="199">
        <f>SUM(L100:L101)</f>
        <v>4416849</v>
      </c>
    </row>
    <row r="103" spans="1:12" ht="16.5" customHeight="1" x14ac:dyDescent="0.15">
      <c r="A103" s="401" t="s">
        <v>11</v>
      </c>
      <c r="B103" s="402"/>
      <c r="C103" s="402"/>
      <c r="D103" s="402"/>
      <c r="E103" s="402"/>
      <c r="F103" s="402"/>
      <c r="G103" s="402"/>
      <c r="H103" s="402"/>
      <c r="I103" s="402"/>
      <c r="J103" s="403"/>
      <c r="K103" s="250"/>
      <c r="L103" s="250"/>
    </row>
    <row r="104" spans="1:12" ht="27" customHeight="1" x14ac:dyDescent="0.15">
      <c r="A104" s="293" t="s">
        <v>102</v>
      </c>
      <c r="B104" s="293"/>
      <c r="C104" s="137" t="s">
        <v>101</v>
      </c>
      <c r="D104" s="294" t="s">
        <v>100</v>
      </c>
      <c r="E104" s="294"/>
      <c r="F104" s="136" t="s">
        <v>99</v>
      </c>
      <c r="G104" s="137" t="s">
        <v>98</v>
      </c>
      <c r="H104" s="137" t="s">
        <v>97</v>
      </c>
      <c r="I104" s="140" t="s">
        <v>96</v>
      </c>
      <c r="J104" s="139" t="s">
        <v>2121</v>
      </c>
      <c r="K104" s="139" t="s">
        <v>2122</v>
      </c>
      <c r="L104" s="140" t="s">
        <v>2123</v>
      </c>
    </row>
    <row r="105" spans="1:12" ht="14" x14ac:dyDescent="0.15">
      <c r="A105" s="350">
        <v>2008</v>
      </c>
      <c r="B105" s="350"/>
      <c r="C105" s="149" t="s">
        <v>1748</v>
      </c>
      <c r="D105" s="395" t="s">
        <v>1747</v>
      </c>
      <c r="E105" s="395"/>
      <c r="F105" s="142" t="s">
        <v>1746</v>
      </c>
      <c r="G105" s="4" t="s">
        <v>1745</v>
      </c>
      <c r="H105" s="4" t="s">
        <v>1744</v>
      </c>
      <c r="I105" s="189" t="s">
        <v>1743</v>
      </c>
      <c r="J105" s="200">
        <v>1372746</v>
      </c>
      <c r="K105" s="201">
        <v>499510</v>
      </c>
      <c r="L105" s="181">
        <f>+J105+K105</f>
        <v>1872256</v>
      </c>
    </row>
    <row r="106" spans="1:12" ht="16.5" customHeight="1" x14ac:dyDescent="0.15">
      <c r="A106" s="350"/>
      <c r="B106" s="350"/>
      <c r="C106" s="149"/>
      <c r="D106" s="395"/>
      <c r="E106" s="395"/>
      <c r="F106" s="142"/>
      <c r="G106" s="4"/>
      <c r="H106" s="4"/>
      <c r="I106" s="189"/>
      <c r="J106" s="188">
        <f>SUM(J105:J105)</f>
        <v>1372746</v>
      </c>
      <c r="K106" s="188">
        <f>SUM(K105:K105)</f>
        <v>499510</v>
      </c>
      <c r="L106" s="199">
        <f>SUM(L105)</f>
        <v>1872256</v>
      </c>
    </row>
    <row r="107" spans="1:12" ht="16.5" customHeight="1" x14ac:dyDescent="0.15">
      <c r="A107" s="394" t="s">
        <v>2</v>
      </c>
      <c r="B107" s="394"/>
      <c r="C107" s="394"/>
      <c r="D107" s="394"/>
      <c r="E107" s="394"/>
      <c r="F107" s="394"/>
      <c r="G107" s="394"/>
      <c r="H107" s="394"/>
      <c r="I107" s="394"/>
      <c r="J107" s="394"/>
      <c r="K107" s="250"/>
      <c r="L107" s="250"/>
    </row>
    <row r="108" spans="1:12" ht="32.25" customHeight="1" x14ac:dyDescent="0.15">
      <c r="A108" s="348" t="s">
        <v>102</v>
      </c>
      <c r="B108" s="348"/>
      <c r="C108" s="109" t="s">
        <v>101</v>
      </c>
      <c r="D108" s="345" t="s">
        <v>179</v>
      </c>
      <c r="E108" s="345"/>
      <c r="F108" s="80" t="s">
        <v>178</v>
      </c>
      <c r="G108" s="45" t="s">
        <v>98</v>
      </c>
      <c r="H108" s="45" t="s">
        <v>97</v>
      </c>
      <c r="I108" s="202" t="s">
        <v>96</v>
      </c>
      <c r="J108" s="139" t="s">
        <v>2121</v>
      </c>
      <c r="K108" s="139" t="s">
        <v>2122</v>
      </c>
      <c r="L108" s="140" t="s">
        <v>2123</v>
      </c>
    </row>
    <row r="109" spans="1:12" ht="14" x14ac:dyDescent="0.15">
      <c r="A109" s="346">
        <v>2013</v>
      </c>
      <c r="B109" s="312"/>
      <c r="C109" s="239" t="s">
        <v>1742</v>
      </c>
      <c r="D109" s="356" t="s">
        <v>1741</v>
      </c>
      <c r="E109" s="312"/>
      <c r="F109" s="117" t="s">
        <v>1740</v>
      </c>
      <c r="G109" s="6" t="s">
        <v>1727</v>
      </c>
      <c r="H109" s="6" t="s">
        <v>1726</v>
      </c>
      <c r="I109" s="93" t="s">
        <v>1725</v>
      </c>
      <c r="J109" s="86">
        <v>1669602</v>
      </c>
      <c r="K109" s="156">
        <v>587930</v>
      </c>
      <c r="L109" s="163">
        <f t="shared" ref="L109:L130" si="9">+J109+K109</f>
        <v>2257532</v>
      </c>
    </row>
    <row r="110" spans="1:12" ht="14" x14ac:dyDescent="0.15">
      <c r="A110" s="346">
        <v>2022</v>
      </c>
      <c r="B110" s="312"/>
      <c r="C110" s="239" t="s">
        <v>1739</v>
      </c>
      <c r="D110" s="356" t="s">
        <v>1738</v>
      </c>
      <c r="E110" s="312"/>
      <c r="F110" s="117" t="s">
        <v>1737</v>
      </c>
      <c r="G110" s="6" t="s">
        <v>1736</v>
      </c>
      <c r="H110" s="6" t="s">
        <v>1735</v>
      </c>
      <c r="I110" s="93" t="s">
        <v>1734</v>
      </c>
      <c r="J110" s="86">
        <v>2145303</v>
      </c>
      <c r="K110" s="156">
        <v>665727</v>
      </c>
      <c r="L110" s="163">
        <f t="shared" si="9"/>
        <v>2811030</v>
      </c>
    </row>
    <row r="111" spans="1:12" ht="14" x14ac:dyDescent="0.15">
      <c r="A111" s="346">
        <v>2020</v>
      </c>
      <c r="B111" s="312"/>
      <c r="C111" s="239" t="s">
        <v>1733</v>
      </c>
      <c r="D111" s="356" t="s">
        <v>1732</v>
      </c>
      <c r="E111" s="312"/>
      <c r="F111" s="117" t="s">
        <v>1731</v>
      </c>
      <c r="G111" s="6" t="s">
        <v>1730</v>
      </c>
      <c r="H111" s="6" t="s">
        <v>1729</v>
      </c>
      <c r="I111" s="93" t="s">
        <v>1728</v>
      </c>
      <c r="J111" s="86">
        <v>1070140</v>
      </c>
      <c r="K111" s="156">
        <v>328688</v>
      </c>
      <c r="L111" s="163">
        <f t="shared" si="9"/>
        <v>1398828</v>
      </c>
    </row>
    <row r="112" spans="1:12" ht="14" x14ac:dyDescent="0.15">
      <c r="A112" s="346">
        <v>2020</v>
      </c>
      <c r="B112" s="312"/>
      <c r="C112" s="239" t="s">
        <v>1724</v>
      </c>
      <c r="D112" s="356" t="s">
        <v>1723</v>
      </c>
      <c r="E112" s="312"/>
      <c r="F112" s="117" t="s">
        <v>1722</v>
      </c>
      <c r="G112" s="6" t="s">
        <v>1721</v>
      </c>
      <c r="H112" s="6" t="s">
        <v>1720</v>
      </c>
      <c r="I112" s="93" t="s">
        <v>1719</v>
      </c>
      <c r="J112" s="86">
        <v>1070140</v>
      </c>
      <c r="K112" s="156">
        <v>328688</v>
      </c>
      <c r="L112" s="163">
        <f t="shared" si="9"/>
        <v>1398828</v>
      </c>
    </row>
    <row r="113" spans="1:12" ht="14" x14ac:dyDescent="0.15">
      <c r="A113" s="346">
        <v>2014</v>
      </c>
      <c r="B113" s="312"/>
      <c r="C113" s="239" t="s">
        <v>1713</v>
      </c>
      <c r="D113" s="356" t="s">
        <v>1718</v>
      </c>
      <c r="E113" s="312"/>
      <c r="F113" s="117" t="s">
        <v>1717</v>
      </c>
      <c r="G113" s="6" t="s">
        <v>1716</v>
      </c>
      <c r="H113" s="6" t="s">
        <v>1715</v>
      </c>
      <c r="I113" s="93" t="s">
        <v>1714</v>
      </c>
      <c r="J113" s="86">
        <v>964446</v>
      </c>
      <c r="K113" s="156">
        <v>298610</v>
      </c>
      <c r="L113" s="163">
        <f t="shared" si="9"/>
        <v>1263056</v>
      </c>
    </row>
    <row r="114" spans="1:12" ht="14" x14ac:dyDescent="0.15">
      <c r="A114" s="346">
        <v>2014</v>
      </c>
      <c r="B114" s="312"/>
      <c r="C114" s="239" t="s">
        <v>1713</v>
      </c>
      <c r="D114" s="356" t="s">
        <v>1712</v>
      </c>
      <c r="E114" s="312"/>
      <c r="F114" s="117" t="s">
        <v>1711</v>
      </c>
      <c r="G114" s="6" t="s">
        <v>1710</v>
      </c>
      <c r="H114" s="6" t="s">
        <v>1709</v>
      </c>
      <c r="I114" s="93" t="s">
        <v>1708</v>
      </c>
      <c r="J114" s="86">
        <v>956346</v>
      </c>
      <c r="K114" s="156">
        <v>310710</v>
      </c>
      <c r="L114" s="163">
        <f t="shared" si="9"/>
        <v>1267056</v>
      </c>
    </row>
    <row r="115" spans="1:12" ht="16.5" customHeight="1" x14ac:dyDescent="0.15">
      <c r="A115" s="346">
        <v>2018</v>
      </c>
      <c r="B115" s="312"/>
      <c r="C115" s="239" t="s">
        <v>1707</v>
      </c>
      <c r="D115" s="356" t="s">
        <v>1706</v>
      </c>
      <c r="E115" s="312"/>
      <c r="F115" s="117" t="s">
        <v>1705</v>
      </c>
      <c r="G115" s="6" t="s">
        <v>1704</v>
      </c>
      <c r="H115" s="6" t="s">
        <v>1703</v>
      </c>
      <c r="I115" s="93" t="s">
        <v>1702</v>
      </c>
      <c r="J115" s="86">
        <v>651940</v>
      </c>
      <c r="K115" s="156">
        <v>139888</v>
      </c>
      <c r="L115" s="163">
        <f t="shared" si="9"/>
        <v>791828</v>
      </c>
    </row>
    <row r="116" spans="1:12" ht="16.5" customHeight="1" x14ac:dyDescent="0.15">
      <c r="A116" s="346">
        <v>2013</v>
      </c>
      <c r="B116" s="312"/>
      <c r="C116" s="13" t="s">
        <v>1701</v>
      </c>
      <c r="D116" s="356" t="s">
        <v>1700</v>
      </c>
      <c r="E116" s="312"/>
      <c r="F116" s="117" t="s">
        <v>1699</v>
      </c>
      <c r="G116" s="6" t="s">
        <v>1698</v>
      </c>
      <c r="H116" s="6" t="s">
        <v>1697</v>
      </c>
      <c r="I116" s="93" t="s">
        <v>1696</v>
      </c>
      <c r="J116" s="86">
        <v>704846</v>
      </c>
      <c r="K116" s="156">
        <v>214410</v>
      </c>
      <c r="L116" s="163">
        <f t="shared" si="9"/>
        <v>919256</v>
      </c>
    </row>
    <row r="117" spans="1:12" ht="14" x14ac:dyDescent="0.15">
      <c r="A117" s="346">
        <v>2005</v>
      </c>
      <c r="B117" s="312"/>
      <c r="C117" s="240" t="s">
        <v>1670</v>
      </c>
      <c r="D117" s="356" t="s">
        <v>1695</v>
      </c>
      <c r="E117" s="312"/>
      <c r="F117" s="117" t="s">
        <v>1694</v>
      </c>
      <c r="G117" s="114" t="s">
        <v>1693</v>
      </c>
      <c r="H117" s="114" t="s">
        <v>1692</v>
      </c>
      <c r="I117" s="93" t="s">
        <v>1691</v>
      </c>
      <c r="J117" s="86">
        <v>4723703</v>
      </c>
      <c r="K117" s="156">
        <v>1079646</v>
      </c>
      <c r="L117" s="163">
        <f t="shared" si="9"/>
        <v>5803349</v>
      </c>
    </row>
    <row r="118" spans="1:12" ht="14" x14ac:dyDescent="0.15">
      <c r="A118" s="346">
        <v>2005</v>
      </c>
      <c r="B118" s="312"/>
      <c r="C118" s="240" t="s">
        <v>1670</v>
      </c>
      <c r="D118" s="356" t="s">
        <v>1690</v>
      </c>
      <c r="E118" s="312"/>
      <c r="F118" s="117" t="s">
        <v>1689</v>
      </c>
      <c r="G118" s="114" t="s">
        <v>1688</v>
      </c>
      <c r="H118" s="114" t="s">
        <v>1687</v>
      </c>
      <c r="I118" s="93" t="s">
        <v>1686</v>
      </c>
      <c r="J118" s="86">
        <v>2015203</v>
      </c>
      <c r="K118" s="156">
        <v>484346</v>
      </c>
      <c r="L118" s="163">
        <f t="shared" si="9"/>
        <v>2499549</v>
      </c>
    </row>
    <row r="119" spans="1:12" ht="14" x14ac:dyDescent="0.15">
      <c r="A119" s="346">
        <v>2005</v>
      </c>
      <c r="B119" s="312"/>
      <c r="C119" s="240" t="s">
        <v>1670</v>
      </c>
      <c r="D119" s="356" t="s">
        <v>1685</v>
      </c>
      <c r="E119" s="312"/>
      <c r="F119" s="117" t="s">
        <v>1684</v>
      </c>
      <c r="G119" s="114" t="s">
        <v>1683</v>
      </c>
      <c r="H119" s="114" t="s">
        <v>1682</v>
      </c>
      <c r="I119" s="93" t="s">
        <v>1681</v>
      </c>
      <c r="J119" s="86">
        <v>4723703</v>
      </c>
      <c r="K119" s="156">
        <v>1079646</v>
      </c>
      <c r="L119" s="163">
        <f t="shared" si="9"/>
        <v>5803349</v>
      </c>
    </row>
    <row r="120" spans="1:12" ht="14" x14ac:dyDescent="0.15">
      <c r="A120" s="346">
        <v>2005</v>
      </c>
      <c r="B120" s="312"/>
      <c r="C120" s="240" t="s">
        <v>1670</v>
      </c>
      <c r="D120" s="356" t="s">
        <v>1680</v>
      </c>
      <c r="E120" s="312"/>
      <c r="F120" s="117" t="s">
        <v>1679</v>
      </c>
      <c r="G120" s="114" t="s">
        <v>1678</v>
      </c>
      <c r="H120" s="114" t="s">
        <v>1677</v>
      </c>
      <c r="I120" s="93" t="s">
        <v>1676</v>
      </c>
      <c r="J120" s="86">
        <v>4723703</v>
      </c>
      <c r="K120" s="156">
        <v>1079646</v>
      </c>
      <c r="L120" s="163">
        <f t="shared" si="9"/>
        <v>5803349</v>
      </c>
    </row>
    <row r="121" spans="1:12" ht="14" x14ac:dyDescent="0.15">
      <c r="A121" s="346">
        <v>2005</v>
      </c>
      <c r="B121" s="312"/>
      <c r="C121" s="240" t="s">
        <v>1670</v>
      </c>
      <c r="D121" s="356" t="s">
        <v>1675</v>
      </c>
      <c r="E121" s="312"/>
      <c r="F121" s="117" t="s">
        <v>1674</v>
      </c>
      <c r="G121" s="114" t="s">
        <v>1673</v>
      </c>
      <c r="H121" s="114" t="s">
        <v>1672</v>
      </c>
      <c r="I121" s="93" t="s">
        <v>1671</v>
      </c>
      <c r="J121" s="86">
        <v>4723703</v>
      </c>
      <c r="K121" s="156">
        <v>1079646</v>
      </c>
      <c r="L121" s="163">
        <f t="shared" si="9"/>
        <v>5803349</v>
      </c>
    </row>
    <row r="122" spans="1:12" ht="14" x14ac:dyDescent="0.15">
      <c r="A122" s="346">
        <v>2005</v>
      </c>
      <c r="B122" s="312"/>
      <c r="C122" s="240" t="s">
        <v>1670</v>
      </c>
      <c r="D122" s="356" t="s">
        <v>1669</v>
      </c>
      <c r="E122" s="312"/>
      <c r="F122" s="117" t="s">
        <v>1668</v>
      </c>
      <c r="G122" s="114" t="s">
        <v>1667</v>
      </c>
      <c r="H122" s="114" t="s">
        <v>1666</v>
      </c>
      <c r="I122" s="93" t="s">
        <v>1665</v>
      </c>
      <c r="J122" s="86">
        <v>2015203</v>
      </c>
      <c r="K122" s="156">
        <v>484346</v>
      </c>
      <c r="L122" s="163">
        <f t="shared" si="9"/>
        <v>2499549</v>
      </c>
    </row>
    <row r="123" spans="1:12" ht="14" x14ac:dyDescent="0.15">
      <c r="A123" s="346">
        <v>2022</v>
      </c>
      <c r="B123" s="312"/>
      <c r="C123" s="239" t="s">
        <v>1632</v>
      </c>
      <c r="D123" s="356" t="s">
        <v>1664</v>
      </c>
      <c r="E123" s="312"/>
      <c r="F123" s="117" t="s">
        <v>1663</v>
      </c>
      <c r="G123" s="6" t="s">
        <v>1662</v>
      </c>
      <c r="H123" s="6" t="s">
        <v>1661</v>
      </c>
      <c r="I123" s="93" t="s">
        <v>1660</v>
      </c>
      <c r="J123" s="86">
        <v>637840</v>
      </c>
      <c r="K123" s="156">
        <v>152888</v>
      </c>
      <c r="L123" s="163">
        <f t="shared" si="9"/>
        <v>790728</v>
      </c>
    </row>
    <row r="124" spans="1:12" ht="14" x14ac:dyDescent="0.15">
      <c r="A124" s="346">
        <v>2022</v>
      </c>
      <c r="B124" s="312"/>
      <c r="C124" s="239" t="s">
        <v>1632</v>
      </c>
      <c r="D124" s="356" t="s">
        <v>1659</v>
      </c>
      <c r="E124" s="312"/>
      <c r="F124" s="117" t="s">
        <v>1658</v>
      </c>
      <c r="G124" s="6" t="s">
        <v>1657</v>
      </c>
      <c r="H124" s="6" t="s">
        <v>1656</v>
      </c>
      <c r="I124" s="93" t="s">
        <v>1655</v>
      </c>
      <c r="J124" s="86">
        <v>645640</v>
      </c>
      <c r="K124" s="156">
        <v>152888</v>
      </c>
      <c r="L124" s="163">
        <f t="shared" si="9"/>
        <v>798528</v>
      </c>
    </row>
    <row r="125" spans="1:12" ht="14" x14ac:dyDescent="0.15">
      <c r="A125" s="346">
        <v>2022</v>
      </c>
      <c r="B125" s="312"/>
      <c r="C125" s="239" t="s">
        <v>1632</v>
      </c>
      <c r="D125" s="356" t="s">
        <v>1654</v>
      </c>
      <c r="E125" s="312"/>
      <c r="F125" s="117" t="s">
        <v>1653</v>
      </c>
      <c r="G125" s="6" t="s">
        <v>1652</v>
      </c>
      <c r="H125" s="6" t="s">
        <v>1651</v>
      </c>
      <c r="I125" s="93" t="s">
        <v>1650</v>
      </c>
      <c r="J125" s="86">
        <v>645640</v>
      </c>
      <c r="K125" s="156">
        <v>152888</v>
      </c>
      <c r="L125" s="163">
        <f>+J125+K125</f>
        <v>798528</v>
      </c>
    </row>
    <row r="126" spans="1:12" ht="16.5" customHeight="1" x14ac:dyDescent="0.15">
      <c r="A126" s="346">
        <v>2022</v>
      </c>
      <c r="B126" s="312"/>
      <c r="C126" s="239" t="s">
        <v>1632</v>
      </c>
      <c r="D126" s="356" t="s">
        <v>1649</v>
      </c>
      <c r="E126" s="312"/>
      <c r="F126" s="117" t="s">
        <v>1648</v>
      </c>
      <c r="G126" s="6" t="s">
        <v>1647</v>
      </c>
      <c r="H126" s="6" t="s">
        <v>1646</v>
      </c>
      <c r="I126" s="93" t="s">
        <v>1645</v>
      </c>
      <c r="J126" s="86">
        <v>684240</v>
      </c>
      <c r="K126" s="156">
        <v>152888</v>
      </c>
      <c r="L126" s="163">
        <f t="shared" si="9"/>
        <v>837128</v>
      </c>
    </row>
    <row r="127" spans="1:12" ht="14" x14ac:dyDescent="0.15">
      <c r="A127" s="346">
        <v>2022</v>
      </c>
      <c r="B127" s="312"/>
      <c r="C127" s="239" t="s">
        <v>1632</v>
      </c>
      <c r="D127" s="356" t="s">
        <v>1644</v>
      </c>
      <c r="E127" s="312"/>
      <c r="F127" s="117" t="s">
        <v>1643</v>
      </c>
      <c r="G127" s="6" t="s">
        <v>1642</v>
      </c>
      <c r="H127" s="6" t="s">
        <v>1641</v>
      </c>
      <c r="I127" s="93" t="s">
        <v>1640</v>
      </c>
      <c r="J127" s="86">
        <v>1070140</v>
      </c>
      <c r="K127" s="156">
        <v>328688</v>
      </c>
      <c r="L127" s="163">
        <f t="shared" si="9"/>
        <v>1398828</v>
      </c>
    </row>
    <row r="128" spans="1:12" ht="14" x14ac:dyDescent="0.15">
      <c r="A128" s="346">
        <v>2022</v>
      </c>
      <c r="B128" s="312"/>
      <c r="C128" s="239" t="s">
        <v>1632</v>
      </c>
      <c r="D128" s="356" t="s">
        <v>1383</v>
      </c>
      <c r="E128" s="312"/>
      <c r="F128" s="117" t="s">
        <v>1382</v>
      </c>
      <c r="G128" s="6" t="s">
        <v>1639</v>
      </c>
      <c r="H128" s="6" t="s">
        <v>1638</v>
      </c>
      <c r="I128" s="93" t="s">
        <v>1379</v>
      </c>
      <c r="J128" s="86">
        <v>1070140</v>
      </c>
      <c r="K128" s="156">
        <v>328688</v>
      </c>
      <c r="L128" s="163">
        <f t="shared" si="9"/>
        <v>1398828</v>
      </c>
    </row>
    <row r="129" spans="1:12" ht="14" x14ac:dyDescent="0.15">
      <c r="A129" s="346">
        <v>2022</v>
      </c>
      <c r="B129" s="312"/>
      <c r="C129" s="239" t="s">
        <v>1632</v>
      </c>
      <c r="D129" s="356" t="s">
        <v>1637</v>
      </c>
      <c r="E129" s="312"/>
      <c r="F129" s="117" t="s">
        <v>1636</v>
      </c>
      <c r="G129" s="6" t="s">
        <v>1635</v>
      </c>
      <c r="H129" s="6" t="s">
        <v>1634</v>
      </c>
      <c r="I129" s="93" t="s">
        <v>1633</v>
      </c>
      <c r="J129" s="86">
        <v>1070140</v>
      </c>
      <c r="K129" s="156">
        <v>328688</v>
      </c>
      <c r="L129" s="163">
        <f t="shared" si="9"/>
        <v>1398828</v>
      </c>
    </row>
    <row r="130" spans="1:12" ht="14" x14ac:dyDescent="0.15">
      <c r="A130" s="346">
        <v>2022</v>
      </c>
      <c r="B130" s="312"/>
      <c r="C130" s="239" t="s">
        <v>1632</v>
      </c>
      <c r="D130" s="356" t="s">
        <v>1631</v>
      </c>
      <c r="E130" s="312"/>
      <c r="F130" s="117" t="s">
        <v>1630</v>
      </c>
      <c r="G130" s="6" t="s">
        <v>1629</v>
      </c>
      <c r="H130" s="6" t="s">
        <v>1628</v>
      </c>
      <c r="I130" s="93" t="s">
        <v>1627</v>
      </c>
      <c r="J130" s="86">
        <v>1070140</v>
      </c>
      <c r="K130" s="156">
        <v>328688</v>
      </c>
      <c r="L130" s="163">
        <f t="shared" si="9"/>
        <v>1398828</v>
      </c>
    </row>
    <row r="131" spans="1:12" ht="16.5" customHeight="1" x14ac:dyDescent="0.15">
      <c r="A131" s="388" t="s">
        <v>104</v>
      </c>
      <c r="B131" s="389"/>
      <c r="C131" s="389"/>
      <c r="D131" s="389"/>
      <c r="E131" s="389"/>
      <c r="F131" s="389"/>
      <c r="G131" s="389"/>
      <c r="H131" s="389"/>
      <c r="I131" s="390"/>
      <c r="J131" s="203">
        <f>SUM(J109:J130)</f>
        <v>39051901</v>
      </c>
      <c r="K131" s="203">
        <f>SUM(K109:K130)</f>
        <v>10088231</v>
      </c>
      <c r="L131" s="203">
        <f>SUM(L109:L130)</f>
        <v>49140132</v>
      </c>
    </row>
    <row r="132" spans="1:12" ht="16.5" customHeight="1" x14ac:dyDescent="0.15">
      <c r="A132" s="391"/>
      <c r="B132" s="392"/>
      <c r="C132" s="392"/>
      <c r="D132" s="392"/>
      <c r="E132" s="392"/>
      <c r="F132" s="392"/>
      <c r="G132" s="392"/>
      <c r="H132" s="392"/>
      <c r="I132" s="392"/>
      <c r="J132" s="393"/>
    </row>
    <row r="133" spans="1:12" ht="16.5" customHeight="1" x14ac:dyDescent="0.15">
      <c r="A133" s="394" t="s">
        <v>1626</v>
      </c>
      <c r="B133" s="394"/>
      <c r="C133" s="394"/>
      <c r="D133" s="394"/>
      <c r="E133" s="394"/>
      <c r="F133" s="394"/>
      <c r="G133" s="394"/>
      <c r="H133" s="394"/>
      <c r="I133" s="394"/>
      <c r="J133" s="394"/>
      <c r="K133" s="250"/>
      <c r="L133" s="250"/>
    </row>
    <row r="134" spans="1:12" ht="32.25" customHeight="1" x14ac:dyDescent="0.15">
      <c r="A134" s="345" t="s">
        <v>102</v>
      </c>
      <c r="B134" s="345"/>
      <c r="C134" s="45" t="s">
        <v>101</v>
      </c>
      <c r="D134" s="345" t="s">
        <v>179</v>
      </c>
      <c r="E134" s="345"/>
      <c r="F134" s="45" t="s">
        <v>99</v>
      </c>
      <c r="G134" s="45" t="s">
        <v>98</v>
      </c>
      <c r="H134" s="116" t="s">
        <v>97</v>
      </c>
      <c r="I134" s="76" t="s">
        <v>96</v>
      </c>
      <c r="J134" s="139" t="s">
        <v>2121</v>
      </c>
      <c r="K134" s="139" t="s">
        <v>2122</v>
      </c>
      <c r="L134" s="140" t="s">
        <v>2123</v>
      </c>
    </row>
    <row r="135" spans="1:12" ht="28.5" customHeight="1" x14ac:dyDescent="0.15">
      <c r="A135" s="342">
        <v>1998</v>
      </c>
      <c r="B135" s="387"/>
      <c r="C135" s="11" t="s">
        <v>216</v>
      </c>
      <c r="D135" s="339" t="s">
        <v>1625</v>
      </c>
      <c r="E135" s="312"/>
      <c r="F135" s="77" t="s">
        <v>1624</v>
      </c>
      <c r="G135" s="6" t="s">
        <v>1623</v>
      </c>
      <c r="H135" s="73" t="s">
        <v>1622</v>
      </c>
      <c r="I135" s="75" t="s">
        <v>1621</v>
      </c>
      <c r="J135" s="86">
        <v>4296815</v>
      </c>
      <c r="K135" s="156">
        <v>1067040</v>
      </c>
      <c r="L135" s="163">
        <f>+J135+K135</f>
        <v>5363855</v>
      </c>
    </row>
    <row r="136" spans="1:12" ht="28.5" customHeight="1" x14ac:dyDescent="0.15">
      <c r="A136" s="342">
        <v>2003</v>
      </c>
      <c r="B136" s="387"/>
      <c r="C136" s="11" t="s">
        <v>1620</v>
      </c>
      <c r="D136" s="339" t="s">
        <v>1619</v>
      </c>
      <c r="E136" s="312"/>
      <c r="F136" s="77" t="s">
        <v>1618</v>
      </c>
      <c r="G136" s="6" t="s">
        <v>1617</v>
      </c>
      <c r="H136" s="73" t="s">
        <v>1616</v>
      </c>
      <c r="I136" s="75" t="s">
        <v>1615</v>
      </c>
      <c r="J136" s="86">
        <v>2439215</v>
      </c>
      <c r="K136" s="156">
        <v>401440</v>
      </c>
      <c r="L136" s="163">
        <f t="shared" ref="L136:L165" si="10">+J136+K136</f>
        <v>2840655</v>
      </c>
    </row>
    <row r="137" spans="1:12" ht="18.75" customHeight="1" x14ac:dyDescent="0.15">
      <c r="A137" s="342">
        <v>2008</v>
      </c>
      <c r="B137" s="387"/>
      <c r="C137" s="11" t="s">
        <v>1614</v>
      </c>
      <c r="D137" s="339" t="s">
        <v>1613</v>
      </c>
      <c r="E137" s="312"/>
      <c r="F137" s="77" t="s">
        <v>1612</v>
      </c>
      <c r="G137" s="6" t="s">
        <v>1611</v>
      </c>
      <c r="H137" s="73" t="s">
        <v>1610</v>
      </c>
      <c r="I137" s="75" t="s">
        <v>1609</v>
      </c>
      <c r="J137" s="86">
        <v>3566102</v>
      </c>
      <c r="K137" s="156">
        <v>1001330</v>
      </c>
      <c r="L137" s="163">
        <f t="shared" si="10"/>
        <v>4567432</v>
      </c>
    </row>
    <row r="138" spans="1:12" ht="28.5" customHeight="1" x14ac:dyDescent="0.15">
      <c r="A138" s="342">
        <v>2008</v>
      </c>
      <c r="B138" s="387"/>
      <c r="C138" s="11" t="s">
        <v>1608</v>
      </c>
      <c r="D138" s="339" t="s">
        <v>1607</v>
      </c>
      <c r="E138" s="312"/>
      <c r="F138" s="77" t="s">
        <v>1606</v>
      </c>
      <c r="G138" s="6" t="s">
        <v>1605</v>
      </c>
      <c r="H138" s="73" t="s">
        <v>1604</v>
      </c>
      <c r="I138" s="75" t="s">
        <v>1603</v>
      </c>
      <c r="J138" s="86">
        <v>2406543</v>
      </c>
      <c r="K138" s="156">
        <v>396950</v>
      </c>
      <c r="L138" s="163">
        <f t="shared" si="10"/>
        <v>2803493</v>
      </c>
    </row>
    <row r="139" spans="1:12" ht="28.5" customHeight="1" x14ac:dyDescent="0.15">
      <c r="A139" s="342">
        <v>2003</v>
      </c>
      <c r="B139" s="387"/>
      <c r="C139" s="11" t="s">
        <v>1602</v>
      </c>
      <c r="D139" s="339" t="s">
        <v>1601</v>
      </c>
      <c r="E139" s="312"/>
      <c r="F139" s="77" t="s">
        <v>1600</v>
      </c>
      <c r="G139" s="6" t="s">
        <v>1599</v>
      </c>
      <c r="H139" s="73" t="s">
        <v>1598</v>
      </c>
      <c r="I139" s="75" t="s">
        <v>1597</v>
      </c>
      <c r="J139" s="86">
        <v>4813257</v>
      </c>
      <c r="K139" s="156">
        <v>1184940</v>
      </c>
      <c r="L139" s="163">
        <f t="shared" si="10"/>
        <v>5998197</v>
      </c>
    </row>
    <row r="140" spans="1:12" ht="28.5" customHeight="1" x14ac:dyDescent="0.15">
      <c r="A140" s="342">
        <v>2003</v>
      </c>
      <c r="B140" s="387"/>
      <c r="C140" s="11" t="s">
        <v>1596</v>
      </c>
      <c r="D140" s="339" t="s">
        <v>1595</v>
      </c>
      <c r="E140" s="312"/>
      <c r="F140" s="77" t="s">
        <v>1594</v>
      </c>
      <c r="G140" s="6" t="s">
        <v>1593</v>
      </c>
      <c r="H140" s="73" t="s">
        <v>1592</v>
      </c>
      <c r="I140" s="75" t="s">
        <v>1591</v>
      </c>
      <c r="J140" s="86">
        <v>3032057</v>
      </c>
      <c r="K140" s="156">
        <v>601840</v>
      </c>
      <c r="L140" s="163">
        <f t="shared" si="10"/>
        <v>3633897</v>
      </c>
    </row>
    <row r="141" spans="1:12" ht="28.5" customHeight="1" x14ac:dyDescent="0.15">
      <c r="A141" s="342">
        <v>2010</v>
      </c>
      <c r="B141" s="387"/>
      <c r="C141" s="11" t="s">
        <v>1590</v>
      </c>
      <c r="D141" s="339" t="s">
        <v>1589</v>
      </c>
      <c r="E141" s="312"/>
      <c r="F141" s="77" t="s">
        <v>1588</v>
      </c>
      <c r="G141" s="6" t="s">
        <v>1587</v>
      </c>
      <c r="H141" s="73" t="s">
        <v>1586</v>
      </c>
      <c r="I141" s="75" t="s">
        <v>1585</v>
      </c>
      <c r="J141" s="86">
        <v>2929103</v>
      </c>
      <c r="K141" s="156">
        <v>504346</v>
      </c>
      <c r="L141" s="163">
        <f t="shared" si="10"/>
        <v>3433449</v>
      </c>
    </row>
    <row r="142" spans="1:12" ht="28.5" customHeight="1" x14ac:dyDescent="0.15">
      <c r="A142" s="342">
        <v>2010</v>
      </c>
      <c r="B142" s="387"/>
      <c r="C142" s="11" t="s">
        <v>1584</v>
      </c>
      <c r="D142" s="339" t="s">
        <v>1583</v>
      </c>
      <c r="E142" s="312"/>
      <c r="F142" s="77" t="s">
        <v>1582</v>
      </c>
      <c r="G142" s="6" t="s">
        <v>1581</v>
      </c>
      <c r="H142" s="73" t="s">
        <v>1580</v>
      </c>
      <c r="I142" s="75" t="s">
        <v>1579</v>
      </c>
      <c r="J142" s="86">
        <v>2999303</v>
      </c>
      <c r="K142" s="156">
        <v>462846</v>
      </c>
      <c r="L142" s="163">
        <f t="shared" si="10"/>
        <v>3462149</v>
      </c>
    </row>
    <row r="143" spans="1:12" ht="19.5" customHeight="1" x14ac:dyDescent="0.15">
      <c r="A143" s="342">
        <v>2014</v>
      </c>
      <c r="B143" s="387"/>
      <c r="C143" s="112" t="s">
        <v>1573</v>
      </c>
      <c r="D143" s="339" t="s">
        <v>1578</v>
      </c>
      <c r="E143" s="312"/>
      <c r="F143" s="77" t="s">
        <v>1577</v>
      </c>
      <c r="G143" s="6" t="s">
        <v>1576</v>
      </c>
      <c r="H143" s="73" t="s">
        <v>1575</v>
      </c>
      <c r="I143" s="75" t="s">
        <v>1574</v>
      </c>
      <c r="J143" s="86">
        <v>2596802</v>
      </c>
      <c r="K143" s="156">
        <v>703430</v>
      </c>
      <c r="L143" s="163">
        <f t="shared" si="10"/>
        <v>3300232</v>
      </c>
    </row>
    <row r="144" spans="1:12" ht="16.5" customHeight="1" x14ac:dyDescent="0.15">
      <c r="A144" s="342">
        <v>2014</v>
      </c>
      <c r="B144" s="387"/>
      <c r="C144" s="112" t="s">
        <v>1573</v>
      </c>
      <c r="D144" s="339" t="s">
        <v>1572</v>
      </c>
      <c r="E144" s="312"/>
      <c r="F144" s="77" t="s">
        <v>1571</v>
      </c>
      <c r="G144" s="6" t="s">
        <v>1570</v>
      </c>
      <c r="H144" s="73" t="s">
        <v>1569</v>
      </c>
      <c r="I144" s="75" t="s">
        <v>1568</v>
      </c>
      <c r="J144" s="86">
        <v>2596802</v>
      </c>
      <c r="K144" s="156">
        <v>703430</v>
      </c>
      <c r="L144" s="163">
        <f t="shared" si="10"/>
        <v>3300232</v>
      </c>
    </row>
    <row r="145" spans="1:12" ht="16.5" customHeight="1" x14ac:dyDescent="0.15">
      <c r="A145" s="342">
        <v>2014</v>
      </c>
      <c r="B145" s="387"/>
      <c r="C145" s="115" t="s">
        <v>1557</v>
      </c>
      <c r="D145" s="339" t="s">
        <v>1567</v>
      </c>
      <c r="E145" s="312"/>
      <c r="F145" s="77" t="s">
        <v>1566</v>
      </c>
      <c r="G145" s="6" t="s">
        <v>1565</v>
      </c>
      <c r="H145" s="73" t="s">
        <v>1564</v>
      </c>
      <c r="I145" s="75" t="s">
        <v>1563</v>
      </c>
      <c r="J145" s="86">
        <v>2942403</v>
      </c>
      <c r="K145" s="156">
        <v>770846</v>
      </c>
      <c r="L145" s="163">
        <f t="shared" si="10"/>
        <v>3713249</v>
      </c>
    </row>
    <row r="146" spans="1:12" ht="16.5" customHeight="1" x14ac:dyDescent="0.15">
      <c r="A146" s="342">
        <v>2014</v>
      </c>
      <c r="B146" s="387"/>
      <c r="C146" s="115" t="s">
        <v>1557</v>
      </c>
      <c r="D146" s="339" t="s">
        <v>1562</v>
      </c>
      <c r="E146" s="312"/>
      <c r="F146" s="77" t="s">
        <v>1561</v>
      </c>
      <c r="G146" s="6" t="s">
        <v>1560</v>
      </c>
      <c r="H146" s="73" t="s">
        <v>1559</v>
      </c>
      <c r="I146" s="75" t="s">
        <v>1558</v>
      </c>
      <c r="J146" s="86">
        <v>3300303</v>
      </c>
      <c r="K146" s="156">
        <v>770846</v>
      </c>
      <c r="L146" s="163">
        <f t="shared" si="10"/>
        <v>4071149</v>
      </c>
    </row>
    <row r="147" spans="1:12" ht="16.5" customHeight="1" x14ac:dyDescent="0.15">
      <c r="A147" s="342">
        <v>2014</v>
      </c>
      <c r="B147" s="387"/>
      <c r="C147" s="115" t="s">
        <v>1557</v>
      </c>
      <c r="D147" s="339" t="s">
        <v>1556</v>
      </c>
      <c r="E147" s="312"/>
      <c r="F147" s="77" t="s">
        <v>1555</v>
      </c>
      <c r="G147" s="114" t="s">
        <v>1554</v>
      </c>
      <c r="H147" s="113" t="s">
        <v>1553</v>
      </c>
      <c r="I147" s="75" t="s">
        <v>1552</v>
      </c>
      <c r="J147" s="86">
        <v>3057603</v>
      </c>
      <c r="K147" s="156">
        <v>770846</v>
      </c>
      <c r="L147" s="163">
        <f t="shared" si="10"/>
        <v>3828449</v>
      </c>
    </row>
    <row r="148" spans="1:12" ht="16.5" customHeight="1" x14ac:dyDescent="0.15">
      <c r="A148" s="342">
        <v>2001</v>
      </c>
      <c r="B148" s="387"/>
      <c r="C148" s="11" t="s">
        <v>1551</v>
      </c>
      <c r="D148" s="339" t="s">
        <v>1550</v>
      </c>
      <c r="E148" s="312"/>
      <c r="F148" s="77" t="s">
        <v>1549</v>
      </c>
      <c r="G148" s="114" t="s">
        <v>1548</v>
      </c>
      <c r="H148" s="113" t="s">
        <v>1547</v>
      </c>
      <c r="I148" s="75" t="s">
        <v>1546</v>
      </c>
      <c r="J148" s="86">
        <v>4296815</v>
      </c>
      <c r="K148" s="156">
        <v>1067040</v>
      </c>
      <c r="L148" s="163">
        <f t="shared" si="10"/>
        <v>5363855</v>
      </c>
    </row>
    <row r="149" spans="1:12" ht="16.5" customHeight="1" x14ac:dyDescent="0.15">
      <c r="A149" s="342">
        <v>2017</v>
      </c>
      <c r="B149" s="387"/>
      <c r="C149" s="112" t="s">
        <v>579</v>
      </c>
      <c r="D149" s="339" t="s">
        <v>1545</v>
      </c>
      <c r="E149" s="312"/>
      <c r="F149" s="77" t="s">
        <v>1544</v>
      </c>
      <c r="G149" s="114" t="s">
        <v>1543</v>
      </c>
      <c r="H149" s="113" t="s">
        <v>1542</v>
      </c>
      <c r="I149" s="75" t="s">
        <v>1541</v>
      </c>
      <c r="J149" s="86">
        <v>1070140</v>
      </c>
      <c r="K149" s="156">
        <v>328688</v>
      </c>
      <c r="L149" s="163">
        <f t="shared" si="10"/>
        <v>1398828</v>
      </c>
    </row>
    <row r="150" spans="1:12" ht="16.5" customHeight="1" x14ac:dyDescent="0.15">
      <c r="A150" s="342">
        <v>2018</v>
      </c>
      <c r="B150" s="387"/>
      <c r="C150" s="74" t="s">
        <v>579</v>
      </c>
      <c r="D150" s="339" t="s">
        <v>1540</v>
      </c>
      <c r="E150" s="312"/>
      <c r="F150" s="77" t="s">
        <v>1539</v>
      </c>
      <c r="G150" s="114" t="s">
        <v>1538</v>
      </c>
      <c r="H150" s="113" t="s">
        <v>1537</v>
      </c>
      <c r="I150" s="75" t="s">
        <v>1536</v>
      </c>
      <c r="J150" s="86">
        <v>1070140</v>
      </c>
      <c r="K150" s="156">
        <v>328688</v>
      </c>
      <c r="L150" s="163">
        <f t="shared" si="10"/>
        <v>1398828</v>
      </c>
    </row>
    <row r="151" spans="1:12" ht="16.5" customHeight="1" x14ac:dyDescent="0.15">
      <c r="A151" s="342">
        <v>2018</v>
      </c>
      <c r="B151" s="387"/>
      <c r="C151" s="112" t="s">
        <v>579</v>
      </c>
      <c r="D151" s="339" t="s">
        <v>1535</v>
      </c>
      <c r="E151" s="312"/>
      <c r="F151" s="77" t="s">
        <v>1534</v>
      </c>
      <c r="G151" s="6" t="s">
        <v>1533</v>
      </c>
      <c r="H151" s="73" t="s">
        <v>1532</v>
      </c>
      <c r="I151" s="75" t="s">
        <v>1531</v>
      </c>
      <c r="J151" s="86">
        <v>1070140</v>
      </c>
      <c r="K151" s="156">
        <v>328688</v>
      </c>
      <c r="L151" s="163">
        <f t="shared" si="10"/>
        <v>1398828</v>
      </c>
    </row>
    <row r="152" spans="1:12" ht="16.5" customHeight="1" x14ac:dyDescent="0.15">
      <c r="A152" s="342">
        <v>2018</v>
      </c>
      <c r="B152" s="387"/>
      <c r="C152" s="112" t="s">
        <v>579</v>
      </c>
      <c r="D152" s="339" t="s">
        <v>1530</v>
      </c>
      <c r="E152" s="312"/>
      <c r="F152" s="77" t="s">
        <v>1529</v>
      </c>
      <c r="G152" s="6" t="s">
        <v>1528</v>
      </c>
      <c r="H152" s="73" t="s">
        <v>1527</v>
      </c>
      <c r="I152" s="75" t="s">
        <v>1526</v>
      </c>
      <c r="J152" s="86">
        <v>1070140</v>
      </c>
      <c r="K152" s="156">
        <v>328688</v>
      </c>
      <c r="L152" s="163">
        <f t="shared" si="10"/>
        <v>1398828</v>
      </c>
    </row>
    <row r="153" spans="1:12" ht="16.5" customHeight="1" x14ac:dyDescent="0.15">
      <c r="A153" s="342">
        <v>2022</v>
      </c>
      <c r="B153" s="387"/>
      <c r="C153" s="111" t="s">
        <v>498</v>
      </c>
      <c r="D153" s="339" t="s">
        <v>1525</v>
      </c>
      <c r="E153" s="312"/>
      <c r="F153" s="77" t="s">
        <v>1524</v>
      </c>
      <c r="G153" s="6" t="s">
        <v>1523</v>
      </c>
      <c r="H153" s="73" t="s">
        <v>1522</v>
      </c>
      <c r="I153" s="75" t="s">
        <v>1521</v>
      </c>
      <c r="J153" s="86">
        <v>1070140</v>
      </c>
      <c r="K153" s="156">
        <v>328688</v>
      </c>
      <c r="L153" s="163">
        <f t="shared" si="10"/>
        <v>1398828</v>
      </c>
    </row>
    <row r="154" spans="1:12" ht="16.5" customHeight="1" x14ac:dyDescent="0.15">
      <c r="A154" s="342">
        <v>2022</v>
      </c>
      <c r="B154" s="387"/>
      <c r="C154" s="110" t="s">
        <v>498</v>
      </c>
      <c r="D154" s="339" t="s">
        <v>1520</v>
      </c>
      <c r="E154" s="312"/>
      <c r="F154" s="77" t="s">
        <v>1519</v>
      </c>
      <c r="G154" s="6" t="s">
        <v>1518</v>
      </c>
      <c r="H154" s="73" t="s">
        <v>1517</v>
      </c>
      <c r="I154" s="75" t="s">
        <v>1516</v>
      </c>
      <c r="J154" s="86">
        <v>1070140</v>
      </c>
      <c r="K154" s="156">
        <v>328688</v>
      </c>
      <c r="L154" s="163">
        <f t="shared" si="10"/>
        <v>1398828</v>
      </c>
    </row>
    <row r="155" spans="1:12" ht="16.5" customHeight="1" x14ac:dyDescent="0.15">
      <c r="A155" s="342">
        <v>2022</v>
      </c>
      <c r="B155" s="387"/>
      <c r="C155" s="110" t="s">
        <v>498</v>
      </c>
      <c r="D155" s="339" t="s">
        <v>1515</v>
      </c>
      <c r="E155" s="312"/>
      <c r="F155" s="77" t="s">
        <v>1514</v>
      </c>
      <c r="G155" s="6" t="s">
        <v>1513</v>
      </c>
      <c r="H155" s="73" t="s">
        <v>1512</v>
      </c>
      <c r="I155" s="75" t="s">
        <v>1511</v>
      </c>
      <c r="J155" s="86">
        <v>1070140</v>
      </c>
      <c r="K155" s="156">
        <v>328688</v>
      </c>
      <c r="L155" s="163">
        <f t="shared" si="10"/>
        <v>1398828</v>
      </c>
    </row>
    <row r="156" spans="1:12" ht="16.5" customHeight="1" x14ac:dyDescent="0.15">
      <c r="A156" s="342">
        <v>2022</v>
      </c>
      <c r="B156" s="387"/>
      <c r="C156" s="110" t="s">
        <v>498</v>
      </c>
      <c r="D156" s="339" t="s">
        <v>1510</v>
      </c>
      <c r="E156" s="312"/>
      <c r="F156" s="77" t="s">
        <v>1509</v>
      </c>
      <c r="G156" s="6" t="s">
        <v>1508</v>
      </c>
      <c r="H156" s="73" t="s">
        <v>1507</v>
      </c>
      <c r="I156" s="75" t="s">
        <v>1506</v>
      </c>
      <c r="J156" s="86">
        <v>1070140</v>
      </c>
      <c r="K156" s="156">
        <v>328688</v>
      </c>
      <c r="L156" s="163">
        <f t="shared" si="10"/>
        <v>1398828</v>
      </c>
    </row>
    <row r="157" spans="1:12" ht="16.5" customHeight="1" x14ac:dyDescent="0.15">
      <c r="A157" s="342">
        <v>2022</v>
      </c>
      <c r="B157" s="387"/>
      <c r="C157" s="110" t="s">
        <v>498</v>
      </c>
      <c r="D157" s="339" t="s">
        <v>1505</v>
      </c>
      <c r="E157" s="312"/>
      <c r="F157" s="77" t="s">
        <v>1504</v>
      </c>
      <c r="G157" s="6" t="s">
        <v>1503</v>
      </c>
      <c r="H157" s="73" t="s">
        <v>1502</v>
      </c>
      <c r="I157" s="75" t="s">
        <v>1501</v>
      </c>
      <c r="J157" s="86">
        <v>1070140</v>
      </c>
      <c r="K157" s="156">
        <v>328688</v>
      </c>
      <c r="L157" s="163">
        <f t="shared" si="10"/>
        <v>1398828</v>
      </c>
    </row>
    <row r="158" spans="1:12" ht="16.5" customHeight="1" x14ac:dyDescent="0.15">
      <c r="A158" s="342">
        <v>2022</v>
      </c>
      <c r="B158" s="387"/>
      <c r="C158" s="110" t="s">
        <v>498</v>
      </c>
      <c r="D158" s="339" t="s">
        <v>1500</v>
      </c>
      <c r="E158" s="312"/>
      <c r="F158" s="77" t="s">
        <v>1499</v>
      </c>
      <c r="G158" s="6" t="s">
        <v>1498</v>
      </c>
      <c r="H158" s="73" t="s">
        <v>1497</v>
      </c>
      <c r="I158" s="75" t="s">
        <v>1496</v>
      </c>
      <c r="J158" s="86">
        <v>1070140</v>
      </c>
      <c r="K158" s="156">
        <v>328688</v>
      </c>
      <c r="L158" s="163">
        <f t="shared" si="10"/>
        <v>1398828</v>
      </c>
    </row>
    <row r="159" spans="1:12" ht="16.5" customHeight="1" x14ac:dyDescent="0.15">
      <c r="A159" s="342">
        <v>2022</v>
      </c>
      <c r="B159" s="387"/>
      <c r="C159" s="110" t="s">
        <v>498</v>
      </c>
      <c r="D159" s="339" t="s">
        <v>1495</v>
      </c>
      <c r="E159" s="312"/>
      <c r="F159" s="77" t="s">
        <v>1494</v>
      </c>
      <c r="G159" s="6" t="s">
        <v>1493</v>
      </c>
      <c r="H159" s="73" t="s">
        <v>1492</v>
      </c>
      <c r="I159" s="75" t="s">
        <v>1491</v>
      </c>
      <c r="J159" s="86">
        <v>1070140</v>
      </c>
      <c r="K159" s="156">
        <v>328688</v>
      </c>
      <c r="L159" s="163">
        <f t="shared" si="10"/>
        <v>1398828</v>
      </c>
    </row>
    <row r="160" spans="1:12" ht="16.5" customHeight="1" x14ac:dyDescent="0.15">
      <c r="A160" s="342">
        <v>2022</v>
      </c>
      <c r="B160" s="387"/>
      <c r="C160" s="110" t="s">
        <v>498</v>
      </c>
      <c r="D160" s="339" t="s">
        <v>1490</v>
      </c>
      <c r="E160" s="312"/>
      <c r="F160" s="132">
        <v>167500001507</v>
      </c>
      <c r="G160" s="6" t="s">
        <v>1489</v>
      </c>
      <c r="H160" s="73" t="s">
        <v>1488</v>
      </c>
      <c r="I160" s="75" t="s">
        <v>1487</v>
      </c>
      <c r="J160" s="86">
        <v>1070140</v>
      </c>
      <c r="K160" s="156">
        <v>328688</v>
      </c>
      <c r="L160" s="163">
        <f t="shared" si="10"/>
        <v>1398828</v>
      </c>
    </row>
    <row r="161" spans="1:12" ht="16.5" customHeight="1" x14ac:dyDescent="0.15">
      <c r="A161" s="342">
        <v>2022</v>
      </c>
      <c r="B161" s="387"/>
      <c r="C161" s="110" t="s">
        <v>498</v>
      </c>
      <c r="D161" s="339" t="s">
        <v>1486</v>
      </c>
      <c r="E161" s="312"/>
      <c r="F161" s="77" t="s">
        <v>1485</v>
      </c>
      <c r="G161" s="6" t="s">
        <v>1484</v>
      </c>
      <c r="H161" s="73" t="s">
        <v>1483</v>
      </c>
      <c r="I161" s="75" t="s">
        <v>1482</v>
      </c>
      <c r="J161" s="86">
        <v>1070140</v>
      </c>
      <c r="K161" s="156">
        <v>328688</v>
      </c>
      <c r="L161" s="163">
        <f t="shared" si="10"/>
        <v>1398828</v>
      </c>
    </row>
    <row r="162" spans="1:12" ht="16.5" customHeight="1" x14ac:dyDescent="0.15">
      <c r="A162" s="342">
        <v>2022</v>
      </c>
      <c r="B162" s="387"/>
      <c r="C162" s="110" t="s">
        <v>498</v>
      </c>
      <c r="D162" s="339" t="s">
        <v>1481</v>
      </c>
      <c r="E162" s="312"/>
      <c r="F162" s="77" t="s">
        <v>1480</v>
      </c>
      <c r="G162" s="6" t="s">
        <v>1479</v>
      </c>
      <c r="H162" s="73" t="s">
        <v>1478</v>
      </c>
      <c r="I162" s="75" t="s">
        <v>1477</v>
      </c>
      <c r="J162" s="86">
        <v>1070140</v>
      </c>
      <c r="K162" s="156">
        <v>328688</v>
      </c>
      <c r="L162" s="163">
        <f t="shared" si="10"/>
        <v>1398828</v>
      </c>
    </row>
    <row r="163" spans="1:12" ht="16.5" customHeight="1" x14ac:dyDescent="0.15">
      <c r="A163" s="342">
        <v>2022</v>
      </c>
      <c r="B163" s="387"/>
      <c r="C163" s="110" t="s">
        <v>498</v>
      </c>
      <c r="D163" s="339" t="s">
        <v>1476</v>
      </c>
      <c r="E163" s="312"/>
      <c r="F163" s="77" t="s">
        <v>1475</v>
      </c>
      <c r="G163" s="6" t="s">
        <v>1474</v>
      </c>
      <c r="H163" s="73" t="s">
        <v>1473</v>
      </c>
      <c r="I163" s="75" t="s">
        <v>1472</v>
      </c>
      <c r="J163" s="86">
        <v>1070140</v>
      </c>
      <c r="K163" s="156">
        <v>328688</v>
      </c>
      <c r="L163" s="163">
        <f t="shared" si="10"/>
        <v>1398828</v>
      </c>
    </row>
    <row r="164" spans="1:12" ht="16.5" customHeight="1" x14ac:dyDescent="0.15">
      <c r="A164" s="342">
        <v>2022</v>
      </c>
      <c r="B164" s="387"/>
      <c r="C164" s="110" t="s">
        <v>498</v>
      </c>
      <c r="D164" s="339" t="s">
        <v>1471</v>
      </c>
      <c r="E164" s="312"/>
      <c r="F164" s="77" t="s">
        <v>1470</v>
      </c>
      <c r="G164" s="6" t="s">
        <v>1469</v>
      </c>
      <c r="H164" s="73" t="s">
        <v>1468</v>
      </c>
      <c r="I164" s="75" t="s">
        <v>1467</v>
      </c>
      <c r="J164" s="86">
        <v>1070140</v>
      </c>
      <c r="K164" s="156">
        <v>328688</v>
      </c>
      <c r="L164" s="163">
        <f t="shared" si="10"/>
        <v>1398828</v>
      </c>
    </row>
    <row r="165" spans="1:12" ht="16.5" customHeight="1" x14ac:dyDescent="0.15">
      <c r="A165" s="342">
        <v>2022</v>
      </c>
      <c r="B165" s="387"/>
      <c r="C165" s="110" t="s">
        <v>1466</v>
      </c>
      <c r="D165" s="339" t="s">
        <v>1465</v>
      </c>
      <c r="E165" s="312"/>
      <c r="F165" s="77" t="s">
        <v>1464</v>
      </c>
      <c r="G165" s="6" t="s">
        <v>1463</v>
      </c>
      <c r="H165" s="73" t="s">
        <v>1462</v>
      </c>
      <c r="I165" s="75" t="s">
        <v>1461</v>
      </c>
      <c r="J165" s="86">
        <v>1688503</v>
      </c>
      <c r="K165" s="156">
        <v>665727</v>
      </c>
      <c r="L165" s="163">
        <f t="shared" si="10"/>
        <v>2354230</v>
      </c>
    </row>
    <row r="166" spans="1:12" ht="16.5" customHeight="1" x14ac:dyDescent="0.15">
      <c r="A166" s="205"/>
      <c r="B166" s="206"/>
      <c r="C166" s="206"/>
      <c r="D166" s="204"/>
      <c r="E166" s="204"/>
      <c r="F166" s="204"/>
      <c r="G166" s="204"/>
      <c r="H166" s="204"/>
      <c r="I166" s="206"/>
      <c r="J166" s="203">
        <f>SUM(J135:J165)</f>
        <v>64083866</v>
      </c>
      <c r="K166" s="203">
        <f>SUM(K135:K165)</f>
        <v>16331905</v>
      </c>
      <c r="L166" s="203">
        <f>SUM(L135:L165)</f>
        <v>80415771</v>
      </c>
    </row>
    <row r="167" spans="1:12" ht="16.5" customHeight="1" x14ac:dyDescent="0.15">
      <c r="A167" s="305" t="s">
        <v>1460</v>
      </c>
      <c r="B167" s="305"/>
      <c r="C167" s="305"/>
      <c r="D167" s="305"/>
      <c r="E167" s="305"/>
      <c r="F167" s="305"/>
      <c r="G167" s="305"/>
      <c r="H167" s="305"/>
      <c r="I167" s="305"/>
      <c r="J167" s="305"/>
      <c r="K167" s="250"/>
      <c r="L167" s="250"/>
    </row>
    <row r="168" spans="1:12" ht="25.5" customHeight="1" x14ac:dyDescent="0.15">
      <c r="A168" s="348" t="s">
        <v>102</v>
      </c>
      <c r="B168" s="348"/>
      <c r="C168" s="109" t="s">
        <v>101</v>
      </c>
      <c r="D168" s="345" t="s">
        <v>100</v>
      </c>
      <c r="E168" s="345"/>
      <c r="F168" s="45" t="s">
        <v>178</v>
      </c>
      <c r="G168" s="45" t="s">
        <v>666</v>
      </c>
      <c r="H168" s="45" t="s">
        <v>97</v>
      </c>
      <c r="I168" s="76" t="s">
        <v>96</v>
      </c>
      <c r="J168" s="139" t="s">
        <v>2121</v>
      </c>
      <c r="K168" s="139" t="s">
        <v>2122</v>
      </c>
      <c r="L168" s="140" t="s">
        <v>2123</v>
      </c>
    </row>
    <row r="169" spans="1:12" ht="27.75" customHeight="1" x14ac:dyDescent="0.15">
      <c r="A169" s="342">
        <v>2002</v>
      </c>
      <c r="B169" s="312"/>
      <c r="C169" s="10" t="s">
        <v>1459</v>
      </c>
      <c r="D169" s="339" t="s">
        <v>1458</v>
      </c>
      <c r="E169" s="312"/>
      <c r="F169" s="77" t="s">
        <v>1457</v>
      </c>
      <c r="G169" s="6" t="s">
        <v>1456</v>
      </c>
      <c r="H169" s="73" t="s">
        <v>1455</v>
      </c>
      <c r="I169" s="75" t="s">
        <v>1454</v>
      </c>
      <c r="J169" s="86">
        <v>2709515</v>
      </c>
      <c r="K169" s="156">
        <v>486340</v>
      </c>
      <c r="L169" s="163">
        <f>+J169+K169</f>
        <v>3195855</v>
      </c>
    </row>
    <row r="170" spans="1:12" ht="27.75" customHeight="1" x14ac:dyDescent="0.15">
      <c r="A170" s="342">
        <v>2007</v>
      </c>
      <c r="B170" s="312"/>
      <c r="C170" s="10" t="s">
        <v>1453</v>
      </c>
      <c r="D170" s="339" t="s">
        <v>1452</v>
      </c>
      <c r="E170" s="312"/>
      <c r="F170" s="77" t="s">
        <v>1451</v>
      </c>
      <c r="G170" s="6" t="s">
        <v>1450</v>
      </c>
      <c r="H170" s="73" t="s">
        <v>1449</v>
      </c>
      <c r="I170" s="75" t="s">
        <v>1448</v>
      </c>
      <c r="J170" s="86">
        <v>3323603</v>
      </c>
      <c r="K170" s="156">
        <v>665346</v>
      </c>
      <c r="L170" s="163">
        <f t="shared" ref="L170:L203" si="11">+J170+K170</f>
        <v>3988949</v>
      </c>
    </row>
    <row r="171" spans="1:12" ht="22.5" customHeight="1" x14ac:dyDescent="0.15">
      <c r="A171" s="383">
        <v>2010</v>
      </c>
      <c r="B171" s="312"/>
      <c r="C171" s="78" t="s">
        <v>1447</v>
      </c>
      <c r="D171" s="339" t="s">
        <v>1446</v>
      </c>
      <c r="E171" s="312"/>
      <c r="F171" s="77" t="s">
        <v>1445</v>
      </c>
      <c r="G171" s="6" t="s">
        <v>1444</v>
      </c>
      <c r="H171" s="73" t="s">
        <v>1443</v>
      </c>
      <c r="I171" s="75" t="s">
        <v>1442</v>
      </c>
      <c r="J171" s="86">
        <v>3119103</v>
      </c>
      <c r="K171" s="156">
        <v>871746</v>
      </c>
      <c r="L171" s="163">
        <f t="shared" si="11"/>
        <v>3990849</v>
      </c>
    </row>
    <row r="172" spans="1:12" ht="30.75" customHeight="1" x14ac:dyDescent="0.15">
      <c r="A172" s="342">
        <v>2010</v>
      </c>
      <c r="B172" s="312"/>
      <c r="C172" s="10" t="s">
        <v>1424</v>
      </c>
      <c r="D172" s="339" t="s">
        <v>1441</v>
      </c>
      <c r="E172" s="312"/>
      <c r="F172" s="77" t="s">
        <v>1440</v>
      </c>
      <c r="G172" s="6" t="s">
        <v>1439</v>
      </c>
      <c r="H172" s="73" t="s">
        <v>1438</v>
      </c>
      <c r="I172" s="75" t="s">
        <v>1437</v>
      </c>
      <c r="J172" s="86">
        <v>3344403</v>
      </c>
      <c r="K172" s="156">
        <v>871346</v>
      </c>
      <c r="L172" s="163">
        <f t="shared" si="11"/>
        <v>4215749</v>
      </c>
    </row>
    <row r="173" spans="1:12" ht="26.25" customHeight="1" x14ac:dyDescent="0.15">
      <c r="A173" s="342">
        <v>2010</v>
      </c>
      <c r="B173" s="312"/>
      <c r="C173" s="10" t="s">
        <v>1436</v>
      </c>
      <c r="D173" s="339" t="s">
        <v>1435</v>
      </c>
      <c r="E173" s="312"/>
      <c r="F173" s="77" t="s">
        <v>1434</v>
      </c>
      <c r="G173" s="6" t="s">
        <v>1433</v>
      </c>
      <c r="H173" s="73" t="s">
        <v>1432</v>
      </c>
      <c r="I173" s="75" t="s">
        <v>1431</v>
      </c>
      <c r="J173" s="86">
        <v>2818443</v>
      </c>
      <c r="K173" s="156">
        <v>654450</v>
      </c>
      <c r="L173" s="163">
        <f t="shared" si="11"/>
        <v>3472893</v>
      </c>
    </row>
    <row r="174" spans="1:12" ht="22.5" customHeight="1" x14ac:dyDescent="0.15">
      <c r="A174" s="342">
        <v>2009</v>
      </c>
      <c r="B174" s="312"/>
      <c r="C174" s="10" t="s">
        <v>1430</v>
      </c>
      <c r="D174" s="339" t="s">
        <v>1429</v>
      </c>
      <c r="E174" s="312"/>
      <c r="F174" s="77" t="s">
        <v>1428</v>
      </c>
      <c r="G174" s="6" t="s">
        <v>1427</v>
      </c>
      <c r="H174" s="73" t="s">
        <v>1426</v>
      </c>
      <c r="I174" s="75" t="s">
        <v>1425</v>
      </c>
      <c r="J174" s="86">
        <v>2072703</v>
      </c>
      <c r="K174" s="156">
        <v>437628</v>
      </c>
      <c r="L174" s="163">
        <f t="shared" si="11"/>
        <v>2510331</v>
      </c>
    </row>
    <row r="175" spans="1:12" ht="24" customHeight="1" x14ac:dyDescent="0.15">
      <c r="A175" s="342">
        <v>2003</v>
      </c>
      <c r="B175" s="312"/>
      <c r="C175" s="10" t="s">
        <v>1424</v>
      </c>
      <c r="D175" s="339" t="s">
        <v>1423</v>
      </c>
      <c r="E175" s="312"/>
      <c r="F175" s="77" t="s">
        <v>1422</v>
      </c>
      <c r="G175" s="6" t="s">
        <v>1421</v>
      </c>
      <c r="H175" s="73" t="s">
        <v>1420</v>
      </c>
      <c r="I175" s="75" t="s">
        <v>1419</v>
      </c>
      <c r="J175" s="86">
        <v>3207957</v>
      </c>
      <c r="K175" s="156">
        <v>692440</v>
      </c>
      <c r="L175" s="163">
        <f t="shared" si="11"/>
        <v>3900397</v>
      </c>
    </row>
    <row r="176" spans="1:12" ht="22.5" customHeight="1" x14ac:dyDescent="0.15">
      <c r="A176" s="342">
        <v>2009</v>
      </c>
      <c r="B176" s="312"/>
      <c r="C176" s="10" t="s">
        <v>1418</v>
      </c>
      <c r="D176" s="339" t="s">
        <v>1417</v>
      </c>
      <c r="E176" s="312"/>
      <c r="F176" s="77" t="s">
        <v>1416</v>
      </c>
      <c r="G176" s="6" t="s">
        <v>1415</v>
      </c>
      <c r="H176" s="73" t="s">
        <v>1414</v>
      </c>
      <c r="I176" s="75" t="s">
        <v>1413</v>
      </c>
      <c r="J176" s="86">
        <v>2970487</v>
      </c>
      <c r="K176" s="156">
        <v>576814</v>
      </c>
      <c r="L176" s="163">
        <f t="shared" si="11"/>
        <v>3547301</v>
      </c>
    </row>
    <row r="177" spans="1:12" ht="22.5" customHeight="1" x14ac:dyDescent="0.15">
      <c r="A177" s="342">
        <v>2003</v>
      </c>
      <c r="B177" s="312"/>
      <c r="C177" s="10" t="s">
        <v>204</v>
      </c>
      <c r="D177" s="339" t="s">
        <v>1412</v>
      </c>
      <c r="E177" s="312"/>
      <c r="F177" s="77" t="s">
        <v>1411</v>
      </c>
      <c r="G177" s="6" t="s">
        <v>1410</v>
      </c>
      <c r="H177" s="73" t="s">
        <v>1409</v>
      </c>
      <c r="I177" s="75" t="s">
        <v>1408</v>
      </c>
      <c r="J177" s="86">
        <v>3209857</v>
      </c>
      <c r="K177" s="156">
        <v>734040</v>
      </c>
      <c r="L177" s="163">
        <f t="shared" si="11"/>
        <v>3943897</v>
      </c>
    </row>
    <row r="178" spans="1:12" ht="16.5" customHeight="1" x14ac:dyDescent="0.15">
      <c r="A178" s="342">
        <v>2015</v>
      </c>
      <c r="B178" s="312"/>
      <c r="C178" s="79" t="s">
        <v>1407</v>
      </c>
      <c r="D178" s="339" t="s">
        <v>1406</v>
      </c>
      <c r="E178" s="312"/>
      <c r="F178" s="77" t="s">
        <v>1405</v>
      </c>
      <c r="G178" s="6" t="s">
        <v>1404</v>
      </c>
      <c r="H178" s="73" t="s">
        <v>1403</v>
      </c>
      <c r="I178" s="75" t="s">
        <v>1402</v>
      </c>
      <c r="J178" s="86">
        <v>1070140</v>
      </c>
      <c r="K178" s="156">
        <v>328688</v>
      </c>
      <c r="L178" s="163">
        <f t="shared" si="11"/>
        <v>1398828</v>
      </c>
    </row>
    <row r="179" spans="1:12" ht="16.5" customHeight="1" x14ac:dyDescent="0.15">
      <c r="A179" s="342">
        <v>2015</v>
      </c>
      <c r="B179" s="312"/>
      <c r="C179" s="79" t="s">
        <v>1401</v>
      </c>
      <c r="D179" s="339" t="s">
        <v>1400</v>
      </c>
      <c r="E179" s="312"/>
      <c r="F179" s="77" t="s">
        <v>1399</v>
      </c>
      <c r="G179" s="6" t="s">
        <v>1398</v>
      </c>
      <c r="H179" s="73" t="s">
        <v>1397</v>
      </c>
      <c r="I179" s="75" t="s">
        <v>1396</v>
      </c>
      <c r="J179" s="86">
        <v>1325403</v>
      </c>
      <c r="K179" s="156">
        <v>372827</v>
      </c>
      <c r="L179" s="163">
        <f t="shared" si="11"/>
        <v>1698230</v>
      </c>
    </row>
    <row r="180" spans="1:12" ht="16.5" customHeight="1" x14ac:dyDescent="0.15">
      <c r="A180" s="342">
        <v>2016</v>
      </c>
      <c r="B180" s="312"/>
      <c r="C180" s="12" t="s">
        <v>1395</v>
      </c>
      <c r="D180" s="339" t="s">
        <v>1394</v>
      </c>
      <c r="E180" s="312"/>
      <c r="F180" s="77" t="s">
        <v>1393</v>
      </c>
      <c r="G180" s="6" t="s">
        <v>1392</v>
      </c>
      <c r="H180" s="73" t="s">
        <v>1391</v>
      </c>
      <c r="I180" s="75" t="s">
        <v>1390</v>
      </c>
      <c r="J180" s="86">
        <v>964201</v>
      </c>
      <c r="K180" s="156">
        <v>265542</v>
      </c>
      <c r="L180" s="163">
        <f t="shared" si="11"/>
        <v>1229743</v>
      </c>
    </row>
    <row r="181" spans="1:12" ht="16.5" customHeight="1" x14ac:dyDescent="0.15">
      <c r="A181" s="342">
        <v>2019</v>
      </c>
      <c r="B181" s="312"/>
      <c r="C181" s="12" t="s">
        <v>1389</v>
      </c>
      <c r="D181" s="339" t="s">
        <v>1388</v>
      </c>
      <c r="E181" s="312"/>
      <c r="F181" s="77" t="s">
        <v>1387</v>
      </c>
      <c r="G181" s="6" t="s">
        <v>1386</v>
      </c>
      <c r="H181" s="73" t="s">
        <v>1385</v>
      </c>
      <c r="I181" s="75" t="s">
        <v>1384</v>
      </c>
      <c r="J181" s="86">
        <v>1166601</v>
      </c>
      <c r="K181" s="156">
        <v>303142</v>
      </c>
      <c r="L181" s="163">
        <f t="shared" si="11"/>
        <v>1469743</v>
      </c>
    </row>
    <row r="182" spans="1:12" ht="16.5" customHeight="1" x14ac:dyDescent="0.15">
      <c r="A182" s="342">
        <v>2022</v>
      </c>
      <c r="B182" s="312"/>
      <c r="C182" s="79" t="s">
        <v>1349</v>
      </c>
      <c r="D182" s="339" t="s">
        <v>1383</v>
      </c>
      <c r="E182" s="312"/>
      <c r="F182" s="77" t="s">
        <v>1382</v>
      </c>
      <c r="G182" s="6" t="s">
        <v>1381</v>
      </c>
      <c r="H182" s="73" t="s">
        <v>1380</v>
      </c>
      <c r="I182" s="75" t="s">
        <v>1379</v>
      </c>
      <c r="J182" s="86">
        <v>1070140</v>
      </c>
      <c r="K182" s="156">
        <v>328688</v>
      </c>
      <c r="L182" s="163">
        <f t="shared" si="11"/>
        <v>1398828</v>
      </c>
    </row>
    <row r="183" spans="1:12" ht="16.5" customHeight="1" x14ac:dyDescent="0.15">
      <c r="A183" s="342">
        <v>2022</v>
      </c>
      <c r="B183" s="312"/>
      <c r="C183" s="79" t="s">
        <v>1378</v>
      </c>
      <c r="D183" s="339" t="s">
        <v>1377</v>
      </c>
      <c r="E183" s="312"/>
      <c r="F183" s="77" t="s">
        <v>1376</v>
      </c>
      <c r="G183" s="6" t="s">
        <v>1375</v>
      </c>
      <c r="H183" s="73" t="s">
        <v>1374</v>
      </c>
      <c r="I183" s="75" t="s">
        <v>1373</v>
      </c>
      <c r="J183" s="86">
        <v>2145303</v>
      </c>
      <c r="K183" s="156">
        <v>665727</v>
      </c>
      <c r="L183" s="163">
        <f t="shared" si="11"/>
        <v>2811030</v>
      </c>
    </row>
    <row r="184" spans="1:12" ht="16.5" customHeight="1" x14ac:dyDescent="0.15">
      <c r="A184" s="383">
        <v>2007</v>
      </c>
      <c r="B184" s="312"/>
      <c r="C184" s="107" t="s">
        <v>1372</v>
      </c>
      <c r="D184" s="339" t="s">
        <v>1371</v>
      </c>
      <c r="E184" s="312"/>
      <c r="F184" s="77" t="s">
        <v>1370</v>
      </c>
      <c r="G184" s="6" t="s">
        <v>1369</v>
      </c>
      <c r="H184" s="73" t="s">
        <v>1368</v>
      </c>
      <c r="I184" s="75" t="s">
        <v>1367</v>
      </c>
      <c r="J184" s="86">
        <v>2914903</v>
      </c>
      <c r="K184" s="156">
        <v>626746</v>
      </c>
      <c r="L184" s="163">
        <f t="shared" si="11"/>
        <v>3541649</v>
      </c>
    </row>
    <row r="185" spans="1:12" ht="16.5" customHeight="1" x14ac:dyDescent="0.15">
      <c r="A185" s="383">
        <v>2010</v>
      </c>
      <c r="B185" s="312"/>
      <c r="C185" s="107" t="s">
        <v>1366</v>
      </c>
      <c r="D185" s="339" t="s">
        <v>1365</v>
      </c>
      <c r="E185" s="312"/>
      <c r="F185" s="77" t="s">
        <v>1364</v>
      </c>
      <c r="G185" s="6" t="s">
        <v>1363</v>
      </c>
      <c r="H185" s="73" t="s">
        <v>1362</v>
      </c>
      <c r="I185" s="75" t="s">
        <v>1361</v>
      </c>
      <c r="J185" s="86">
        <v>2518143</v>
      </c>
      <c r="K185" s="156">
        <v>654650</v>
      </c>
      <c r="L185" s="163">
        <f t="shared" si="11"/>
        <v>3172793</v>
      </c>
    </row>
    <row r="186" spans="1:12" ht="16.5" customHeight="1" x14ac:dyDescent="0.15">
      <c r="A186" s="383">
        <v>2010</v>
      </c>
      <c r="B186" s="312"/>
      <c r="C186" s="107" t="s">
        <v>1360</v>
      </c>
      <c r="D186" s="339" t="s">
        <v>1359</v>
      </c>
      <c r="E186" s="312"/>
      <c r="F186" s="77" t="s">
        <v>1358</v>
      </c>
      <c r="G186" s="6" t="s">
        <v>1357</v>
      </c>
      <c r="H186" s="73" t="s">
        <v>1356</v>
      </c>
      <c r="I186" s="75" t="s">
        <v>1355</v>
      </c>
      <c r="J186" s="86">
        <v>2490343</v>
      </c>
      <c r="K186" s="156">
        <v>656450</v>
      </c>
      <c r="L186" s="163">
        <f t="shared" si="11"/>
        <v>3146793</v>
      </c>
    </row>
    <row r="187" spans="1:12" ht="16.5" customHeight="1" x14ac:dyDescent="0.15">
      <c r="A187" s="383">
        <v>2022</v>
      </c>
      <c r="B187" s="312"/>
      <c r="C187" s="107" t="s">
        <v>1349</v>
      </c>
      <c r="D187" s="339" t="s">
        <v>1354</v>
      </c>
      <c r="E187" s="312"/>
      <c r="F187" s="77" t="s">
        <v>1353</v>
      </c>
      <c r="G187" s="6" t="s">
        <v>1352</v>
      </c>
      <c r="H187" s="73" t="s">
        <v>1351</v>
      </c>
      <c r="I187" s="75" t="s">
        <v>1350</v>
      </c>
      <c r="J187" s="86">
        <v>1070140</v>
      </c>
      <c r="K187" s="156">
        <v>328688</v>
      </c>
      <c r="L187" s="163">
        <f>+J187+K187</f>
        <v>1398828</v>
      </c>
    </row>
    <row r="188" spans="1:12" ht="16.5" customHeight="1" x14ac:dyDescent="0.15">
      <c r="A188" s="383">
        <v>2022</v>
      </c>
      <c r="B188" s="312"/>
      <c r="C188" s="107" t="s">
        <v>1349</v>
      </c>
      <c r="D188" s="339" t="s">
        <v>1348</v>
      </c>
      <c r="E188" s="312"/>
      <c r="F188" s="77" t="s">
        <v>1347</v>
      </c>
      <c r="G188" s="6" t="s">
        <v>1346</v>
      </c>
      <c r="H188" s="73" t="s">
        <v>1345</v>
      </c>
      <c r="I188" s="75" t="s">
        <v>1344</v>
      </c>
      <c r="J188" s="86">
        <v>1070140</v>
      </c>
      <c r="K188" s="156">
        <v>328688</v>
      </c>
      <c r="L188" s="163">
        <f t="shared" si="11"/>
        <v>1398828</v>
      </c>
    </row>
    <row r="189" spans="1:12" ht="16.5" customHeight="1" x14ac:dyDescent="0.15">
      <c r="A189" s="383">
        <v>2006</v>
      </c>
      <c r="B189" s="312"/>
      <c r="C189" s="107" t="s">
        <v>1343</v>
      </c>
      <c r="D189" s="339" t="s">
        <v>1342</v>
      </c>
      <c r="E189" s="312"/>
      <c r="F189" s="77" t="s">
        <v>1341</v>
      </c>
      <c r="G189" s="6" t="s">
        <v>1340</v>
      </c>
      <c r="H189" s="73" t="s">
        <v>1339</v>
      </c>
      <c r="I189" s="75" t="s">
        <v>1338</v>
      </c>
      <c r="J189" s="86">
        <v>1390066</v>
      </c>
      <c r="K189" s="156">
        <v>274722</v>
      </c>
      <c r="L189" s="163">
        <f t="shared" si="11"/>
        <v>1664788</v>
      </c>
    </row>
    <row r="190" spans="1:12" ht="16.5" customHeight="1" x14ac:dyDescent="0.15">
      <c r="A190" s="383">
        <v>2016</v>
      </c>
      <c r="B190" s="312"/>
      <c r="C190" s="107" t="s">
        <v>1337</v>
      </c>
      <c r="D190" s="339" t="s">
        <v>1336</v>
      </c>
      <c r="E190" s="312"/>
      <c r="F190" s="77" t="s">
        <v>1335</v>
      </c>
      <c r="G190" s="6" t="s">
        <v>1334</v>
      </c>
      <c r="H190" s="73" t="s">
        <v>1333</v>
      </c>
      <c r="I190" s="75" t="s">
        <v>1332</v>
      </c>
      <c r="J190" s="86">
        <v>3537461</v>
      </c>
      <c r="K190" s="156">
        <v>987463</v>
      </c>
      <c r="L190" s="163">
        <f t="shared" si="11"/>
        <v>4524924</v>
      </c>
    </row>
    <row r="191" spans="1:12" ht="16.5" customHeight="1" x14ac:dyDescent="0.15">
      <c r="A191" s="383">
        <v>2016</v>
      </c>
      <c r="B191" s="312"/>
      <c r="C191" s="107" t="s">
        <v>1331</v>
      </c>
      <c r="D191" s="339" t="s">
        <v>1330</v>
      </c>
      <c r="E191" s="312"/>
      <c r="F191" s="77" t="s">
        <v>1329</v>
      </c>
      <c r="G191" s="6" t="s">
        <v>1328</v>
      </c>
      <c r="H191" s="73" t="s">
        <v>1327</v>
      </c>
      <c r="I191" s="75" t="s">
        <v>1326</v>
      </c>
      <c r="J191" s="86">
        <v>2952602</v>
      </c>
      <c r="K191" s="156">
        <v>783330</v>
      </c>
      <c r="L191" s="163">
        <f t="shared" si="11"/>
        <v>3735932</v>
      </c>
    </row>
    <row r="192" spans="1:12" ht="16.5" customHeight="1" x14ac:dyDescent="0.15">
      <c r="A192" s="373">
        <v>2011</v>
      </c>
      <c r="B192" s="373"/>
      <c r="C192" s="207" t="s">
        <v>1325</v>
      </c>
      <c r="D192" s="329" t="s">
        <v>1324</v>
      </c>
      <c r="E192" s="329" t="s">
        <v>1324</v>
      </c>
      <c r="F192" s="4" t="s">
        <v>1323</v>
      </c>
      <c r="G192" s="4" t="s">
        <v>1322</v>
      </c>
      <c r="H192" s="108" t="s">
        <v>1321</v>
      </c>
      <c r="I192" s="4" t="s">
        <v>1320</v>
      </c>
      <c r="J192" s="163">
        <v>2242766</v>
      </c>
      <c r="K192" s="156">
        <v>659922</v>
      </c>
      <c r="L192" s="163">
        <f t="shared" si="11"/>
        <v>2902688</v>
      </c>
    </row>
    <row r="193" spans="1:12" ht="16.5" customHeight="1" x14ac:dyDescent="0.15">
      <c r="A193" s="373">
        <v>2009</v>
      </c>
      <c r="B193" s="373"/>
      <c r="C193" s="207" t="s">
        <v>1319</v>
      </c>
      <c r="D193" s="329" t="s">
        <v>1318</v>
      </c>
      <c r="E193" s="329"/>
      <c r="F193" s="4" t="s">
        <v>1317</v>
      </c>
      <c r="G193" s="4" t="s">
        <v>1316</v>
      </c>
      <c r="H193" s="108" t="s">
        <v>1315</v>
      </c>
      <c r="I193" s="4" t="s">
        <v>1314</v>
      </c>
      <c r="J193" s="163">
        <v>3566102</v>
      </c>
      <c r="K193" s="156">
        <v>1001330</v>
      </c>
      <c r="L193" s="163">
        <f t="shared" si="11"/>
        <v>4567432</v>
      </c>
    </row>
    <row r="194" spans="1:12" ht="16.5" customHeight="1" x14ac:dyDescent="0.15">
      <c r="A194" s="373">
        <v>2012</v>
      </c>
      <c r="B194" s="373"/>
      <c r="C194" s="207" t="s">
        <v>1313</v>
      </c>
      <c r="D194" s="329" t="s">
        <v>1312</v>
      </c>
      <c r="E194" s="329"/>
      <c r="F194" s="4" t="s">
        <v>1311</v>
      </c>
      <c r="G194" s="4" t="s">
        <v>1310</v>
      </c>
      <c r="H194" s="108" t="s">
        <v>1309</v>
      </c>
      <c r="I194" s="4" t="s">
        <v>1308</v>
      </c>
      <c r="J194" s="163">
        <v>3566102</v>
      </c>
      <c r="K194" s="156">
        <v>1001330</v>
      </c>
      <c r="L194" s="163">
        <f t="shared" si="11"/>
        <v>4567432</v>
      </c>
    </row>
    <row r="195" spans="1:12" ht="16.5" customHeight="1" x14ac:dyDescent="0.15">
      <c r="A195" s="373">
        <v>2015</v>
      </c>
      <c r="B195" s="373"/>
      <c r="C195" s="207" t="s">
        <v>1307</v>
      </c>
      <c r="D195" s="329" t="s">
        <v>1306</v>
      </c>
      <c r="E195" s="329"/>
      <c r="F195" s="4" t="s">
        <v>1305</v>
      </c>
      <c r="G195" s="4" t="s">
        <v>1304</v>
      </c>
      <c r="H195" s="108" t="s">
        <v>1303</v>
      </c>
      <c r="I195" s="4" t="s">
        <v>1302</v>
      </c>
      <c r="J195" s="163">
        <v>2145303</v>
      </c>
      <c r="K195" s="156">
        <v>665727</v>
      </c>
      <c r="L195" s="163">
        <f t="shared" si="11"/>
        <v>2811030</v>
      </c>
    </row>
    <row r="196" spans="1:12" ht="16.5" customHeight="1" x14ac:dyDescent="0.15">
      <c r="A196" s="373">
        <v>2018</v>
      </c>
      <c r="B196" s="373"/>
      <c r="C196" s="207" t="s">
        <v>1301</v>
      </c>
      <c r="D196" s="329" t="s">
        <v>1300</v>
      </c>
      <c r="E196" s="329"/>
      <c r="F196" s="4" t="s">
        <v>1299</v>
      </c>
      <c r="G196" s="4" t="s">
        <v>1298</v>
      </c>
      <c r="H196" s="108" t="s">
        <v>1297</v>
      </c>
      <c r="I196" s="4" t="s">
        <v>1296</v>
      </c>
      <c r="J196" s="163">
        <v>2145303</v>
      </c>
      <c r="K196" s="156">
        <v>665727</v>
      </c>
      <c r="L196" s="163">
        <f t="shared" si="11"/>
        <v>2811030</v>
      </c>
    </row>
    <row r="197" spans="1:12" ht="16.5" customHeight="1" x14ac:dyDescent="0.15">
      <c r="A197" s="373">
        <v>2019</v>
      </c>
      <c r="B197" s="373"/>
      <c r="C197" s="207" t="s">
        <v>1290</v>
      </c>
      <c r="D197" s="329" t="s">
        <v>1295</v>
      </c>
      <c r="E197" s="329"/>
      <c r="F197" s="4" t="s">
        <v>1294</v>
      </c>
      <c r="G197" s="4" t="s">
        <v>1293</v>
      </c>
      <c r="H197" s="108" t="s">
        <v>1292</v>
      </c>
      <c r="I197" s="4" t="s">
        <v>1291</v>
      </c>
      <c r="J197" s="163">
        <v>1896301</v>
      </c>
      <c r="K197" s="156">
        <v>491242</v>
      </c>
      <c r="L197" s="163">
        <f t="shared" si="11"/>
        <v>2387543</v>
      </c>
    </row>
    <row r="198" spans="1:12" ht="16.5" customHeight="1" x14ac:dyDescent="0.15">
      <c r="A198" s="373">
        <v>2019</v>
      </c>
      <c r="B198" s="373"/>
      <c r="C198" s="207" t="s">
        <v>1290</v>
      </c>
      <c r="D198" s="329" t="s">
        <v>1289</v>
      </c>
      <c r="E198" s="329"/>
      <c r="F198" s="4" t="s">
        <v>1288</v>
      </c>
      <c r="G198" s="4" t="s">
        <v>1287</v>
      </c>
      <c r="H198" s="108" t="s">
        <v>1286</v>
      </c>
      <c r="I198" s="4" t="s">
        <v>1285</v>
      </c>
      <c r="J198" s="163">
        <v>1896301</v>
      </c>
      <c r="K198" s="156">
        <v>491242</v>
      </c>
      <c r="L198" s="163">
        <f t="shared" si="11"/>
        <v>2387543</v>
      </c>
    </row>
    <row r="199" spans="1:12" ht="16.5" customHeight="1" x14ac:dyDescent="0.15">
      <c r="A199" s="373">
        <v>2011</v>
      </c>
      <c r="B199" s="373"/>
      <c r="C199" s="207" t="s">
        <v>1284</v>
      </c>
      <c r="D199" s="329" t="s">
        <v>1283</v>
      </c>
      <c r="E199" s="329"/>
      <c r="F199" s="4" t="s">
        <v>1282</v>
      </c>
      <c r="G199" s="4" t="s">
        <v>1281</v>
      </c>
      <c r="H199" s="108" t="s">
        <v>1280</v>
      </c>
      <c r="I199" s="4" t="s">
        <v>1279</v>
      </c>
      <c r="J199" s="163">
        <v>2783368</v>
      </c>
      <c r="K199" s="156">
        <v>1091559</v>
      </c>
      <c r="L199" s="163">
        <f t="shared" si="11"/>
        <v>3874927</v>
      </c>
    </row>
    <row r="200" spans="1:12" ht="16.5" customHeight="1" x14ac:dyDescent="0.15">
      <c r="A200" s="383">
        <v>2022</v>
      </c>
      <c r="B200" s="312"/>
      <c r="C200" s="107" t="s">
        <v>1278</v>
      </c>
      <c r="D200" s="346" t="s">
        <v>1277</v>
      </c>
      <c r="E200" s="312"/>
      <c r="F200" s="6" t="s">
        <v>1276</v>
      </c>
      <c r="G200" s="6" t="s">
        <v>1275</v>
      </c>
      <c r="H200" s="90" t="s">
        <v>1274</v>
      </c>
      <c r="I200" s="87" t="s">
        <v>1273</v>
      </c>
      <c r="J200" s="86">
        <v>2145303</v>
      </c>
      <c r="K200" s="156">
        <v>665727</v>
      </c>
      <c r="L200" s="163">
        <f t="shared" si="11"/>
        <v>2811030</v>
      </c>
    </row>
    <row r="201" spans="1:12" ht="16.5" customHeight="1" x14ac:dyDescent="0.15">
      <c r="A201" s="383">
        <v>2022</v>
      </c>
      <c r="B201" s="312"/>
      <c r="C201" s="107" t="s">
        <v>1272</v>
      </c>
      <c r="D201" s="346" t="s">
        <v>1271</v>
      </c>
      <c r="E201" s="312"/>
      <c r="F201" s="6" t="s">
        <v>1270</v>
      </c>
      <c r="G201" s="6" t="s">
        <v>1269</v>
      </c>
      <c r="H201" s="90" t="s">
        <v>1268</v>
      </c>
      <c r="I201" s="87" t="s">
        <v>1267</v>
      </c>
      <c r="J201" s="86">
        <v>2145303</v>
      </c>
      <c r="K201" s="156">
        <v>665727</v>
      </c>
      <c r="L201" s="163">
        <f t="shared" si="11"/>
        <v>2811030</v>
      </c>
    </row>
    <row r="202" spans="1:12" ht="16.5" customHeight="1" x14ac:dyDescent="0.15">
      <c r="A202" s="383">
        <v>2024</v>
      </c>
      <c r="B202" s="312"/>
      <c r="C202" s="107" t="s">
        <v>1266</v>
      </c>
      <c r="D202" s="346" t="s">
        <v>1265</v>
      </c>
      <c r="E202" s="312"/>
      <c r="F202" s="6" t="s">
        <v>1264</v>
      </c>
      <c r="G202" s="6" t="s">
        <v>1263</v>
      </c>
      <c r="H202" s="90" t="s">
        <v>1262</v>
      </c>
      <c r="I202" s="87" t="s">
        <v>1261</v>
      </c>
      <c r="J202" s="86">
        <v>2145303</v>
      </c>
      <c r="K202" s="156">
        <v>665727</v>
      </c>
      <c r="L202" s="163">
        <f t="shared" si="11"/>
        <v>2811030</v>
      </c>
    </row>
    <row r="203" spans="1:12" ht="16.5" customHeight="1" x14ac:dyDescent="0.15">
      <c r="A203" s="346">
        <v>2024</v>
      </c>
      <c r="B203" s="312"/>
      <c r="C203" s="12" t="s">
        <v>1260</v>
      </c>
      <c r="D203" s="346" t="s">
        <v>1259</v>
      </c>
      <c r="E203" s="312"/>
      <c r="F203" s="6" t="s">
        <v>1258</v>
      </c>
      <c r="G203" s="6" t="s">
        <v>1257</v>
      </c>
      <c r="H203" s="90" t="s">
        <v>1256</v>
      </c>
      <c r="I203" s="87" t="s">
        <v>1255</v>
      </c>
      <c r="J203" s="86">
        <v>2064174</v>
      </c>
      <c r="K203" s="156">
        <v>663723</v>
      </c>
      <c r="L203" s="163">
        <f t="shared" si="11"/>
        <v>2727897</v>
      </c>
    </row>
    <row r="204" spans="1:12" ht="16.5" customHeight="1" x14ac:dyDescent="0.15">
      <c r="A204" s="384"/>
      <c r="B204" s="385"/>
      <c r="C204" s="385"/>
      <c r="D204" s="385"/>
      <c r="E204" s="385"/>
      <c r="F204" s="385"/>
      <c r="G204" s="385"/>
      <c r="H204" s="385"/>
      <c r="I204" s="386"/>
      <c r="J204" s="208">
        <f>SUM(J169:J203)</f>
        <v>81203286</v>
      </c>
      <c r="K204" s="208">
        <f>SUM(K169:K203)</f>
        <v>21624484</v>
      </c>
      <c r="L204" s="208">
        <f>SUM(L169:L203)</f>
        <v>102827770</v>
      </c>
    </row>
    <row r="205" spans="1:12" ht="16.5" customHeight="1" x14ac:dyDescent="0.15">
      <c r="A205" s="374"/>
      <c r="B205" s="375"/>
      <c r="C205" s="375"/>
      <c r="D205" s="375"/>
      <c r="E205" s="375"/>
      <c r="F205" s="375"/>
      <c r="G205" s="375"/>
      <c r="H205" s="375"/>
      <c r="I205" s="375"/>
      <c r="J205" s="376"/>
    </row>
    <row r="206" spans="1:12" ht="16.5" customHeight="1" x14ac:dyDescent="0.15">
      <c r="A206" s="305" t="s">
        <v>1254</v>
      </c>
      <c r="B206" s="305"/>
      <c r="C206" s="305"/>
      <c r="D206" s="305"/>
      <c r="E206" s="305"/>
      <c r="F206" s="305"/>
      <c r="G206" s="305"/>
      <c r="H206" s="305"/>
      <c r="I206" s="305"/>
      <c r="J206" s="305"/>
      <c r="K206" s="250"/>
      <c r="L206" s="250"/>
    </row>
    <row r="207" spans="1:12" ht="31.5" customHeight="1" x14ac:dyDescent="0.15">
      <c r="A207" s="377" t="s">
        <v>102</v>
      </c>
      <c r="B207" s="378"/>
      <c r="C207" s="106" t="s">
        <v>101</v>
      </c>
      <c r="D207" s="379" t="s">
        <v>179</v>
      </c>
      <c r="E207" s="380"/>
      <c r="F207" s="106" t="s">
        <v>178</v>
      </c>
      <c r="G207" s="106" t="s">
        <v>98</v>
      </c>
      <c r="H207" s="106" t="s">
        <v>97</v>
      </c>
      <c r="I207" s="106" t="s">
        <v>96</v>
      </c>
      <c r="J207" s="139" t="s">
        <v>2121</v>
      </c>
      <c r="K207" s="139" t="s">
        <v>2122</v>
      </c>
      <c r="L207" s="140" t="s">
        <v>2123</v>
      </c>
    </row>
    <row r="208" spans="1:12" ht="20.25" customHeight="1" x14ac:dyDescent="0.15">
      <c r="A208" s="381">
        <v>2022</v>
      </c>
      <c r="B208" s="381"/>
      <c r="C208" s="133" t="s">
        <v>1253</v>
      </c>
      <c r="D208" s="382" t="s">
        <v>1252</v>
      </c>
      <c r="E208" s="382"/>
      <c r="F208" s="210" t="s">
        <v>1251</v>
      </c>
      <c r="G208" s="211" t="s">
        <v>1250</v>
      </c>
      <c r="H208" s="105" t="s">
        <v>1249</v>
      </c>
      <c r="I208" s="16" t="s">
        <v>1248</v>
      </c>
      <c r="J208" s="86">
        <v>1070140</v>
      </c>
      <c r="K208" s="156">
        <v>328688</v>
      </c>
      <c r="L208" s="163">
        <f t="shared" ref="L208:L236" si="12">+J208+K208</f>
        <v>1398828</v>
      </c>
    </row>
    <row r="209" spans="1:12" ht="16.5" customHeight="1" x14ac:dyDescent="0.15">
      <c r="A209" s="357">
        <v>2009</v>
      </c>
      <c r="B209" s="358"/>
      <c r="C209" s="104" t="s">
        <v>957</v>
      </c>
      <c r="D209" s="359" t="s">
        <v>1247</v>
      </c>
      <c r="E209" s="358"/>
      <c r="F209" s="100" t="s">
        <v>1246</v>
      </c>
      <c r="G209" s="16" t="s">
        <v>1245</v>
      </c>
      <c r="H209" s="16" t="s">
        <v>1244</v>
      </c>
      <c r="I209" s="16" t="s">
        <v>1243</v>
      </c>
      <c r="J209" s="86">
        <v>3566102</v>
      </c>
      <c r="K209" s="156">
        <v>1001330</v>
      </c>
      <c r="L209" s="163">
        <f t="shared" si="12"/>
        <v>4567432</v>
      </c>
    </row>
    <row r="210" spans="1:12" ht="16.5" customHeight="1" x14ac:dyDescent="0.15">
      <c r="A210" s="372">
        <v>2008</v>
      </c>
      <c r="B210" s="358"/>
      <c r="C210" s="14" t="s">
        <v>769</v>
      </c>
      <c r="D210" s="359" t="s">
        <v>1242</v>
      </c>
      <c r="E210" s="358"/>
      <c r="F210" s="100" t="s">
        <v>1241</v>
      </c>
      <c r="G210" s="16" t="s">
        <v>2124</v>
      </c>
      <c r="H210" s="16" t="s">
        <v>1240</v>
      </c>
      <c r="I210" s="16" t="s">
        <v>1239</v>
      </c>
      <c r="J210" s="86">
        <v>2307943</v>
      </c>
      <c r="K210" s="156">
        <v>477350</v>
      </c>
      <c r="L210" s="163">
        <f t="shared" si="12"/>
        <v>2785293</v>
      </c>
    </row>
    <row r="211" spans="1:12" ht="16.5" customHeight="1" x14ac:dyDescent="0.15">
      <c r="A211" s="372">
        <v>1998</v>
      </c>
      <c r="B211" s="358"/>
      <c r="C211" s="14" t="s">
        <v>769</v>
      </c>
      <c r="D211" s="359" t="s">
        <v>1238</v>
      </c>
      <c r="E211" s="358"/>
      <c r="F211" s="100" t="s">
        <v>1237</v>
      </c>
      <c r="G211" s="16" t="s">
        <v>2125</v>
      </c>
      <c r="H211" s="16" t="s">
        <v>1236</v>
      </c>
      <c r="I211" s="16" t="s">
        <v>1235</v>
      </c>
      <c r="J211" s="86">
        <v>2343915</v>
      </c>
      <c r="K211" s="156">
        <v>482440</v>
      </c>
      <c r="L211" s="163">
        <f t="shared" si="12"/>
        <v>2826355</v>
      </c>
    </row>
    <row r="212" spans="1:12" ht="16.5" customHeight="1" x14ac:dyDescent="0.15">
      <c r="A212" s="372">
        <v>2008</v>
      </c>
      <c r="B212" s="358"/>
      <c r="C212" s="14" t="s">
        <v>1229</v>
      </c>
      <c r="D212" s="359" t="s">
        <v>1234</v>
      </c>
      <c r="E212" s="358"/>
      <c r="F212" s="100" t="s">
        <v>1233</v>
      </c>
      <c r="G212" s="16" t="s">
        <v>1232</v>
      </c>
      <c r="H212" s="16" t="s">
        <v>1231</v>
      </c>
      <c r="I212" s="16" t="s">
        <v>1230</v>
      </c>
      <c r="J212" s="86">
        <v>3069203</v>
      </c>
      <c r="K212" s="156">
        <v>524146</v>
      </c>
      <c r="L212" s="163">
        <f t="shared" si="12"/>
        <v>3593349</v>
      </c>
    </row>
    <row r="213" spans="1:12" ht="16.5" customHeight="1" x14ac:dyDescent="0.15">
      <c r="A213" s="372">
        <v>2010</v>
      </c>
      <c r="B213" s="358"/>
      <c r="C213" s="14" t="s">
        <v>1229</v>
      </c>
      <c r="D213" s="359" t="s">
        <v>1228</v>
      </c>
      <c r="E213" s="358"/>
      <c r="F213" s="100" t="s">
        <v>1227</v>
      </c>
      <c r="G213" s="16" t="s">
        <v>1226</v>
      </c>
      <c r="H213" s="16" t="s">
        <v>1225</v>
      </c>
      <c r="I213" s="16" t="s">
        <v>1224</v>
      </c>
      <c r="J213" s="86">
        <v>3084803</v>
      </c>
      <c r="K213" s="156">
        <v>562046</v>
      </c>
      <c r="L213" s="163">
        <f t="shared" si="12"/>
        <v>3646849</v>
      </c>
    </row>
    <row r="214" spans="1:12" ht="16.5" customHeight="1" x14ac:dyDescent="0.15">
      <c r="A214" s="372">
        <v>2010</v>
      </c>
      <c r="B214" s="358"/>
      <c r="C214" s="14" t="s">
        <v>630</v>
      </c>
      <c r="D214" s="359" t="s">
        <v>1223</v>
      </c>
      <c r="E214" s="358"/>
      <c r="F214" s="100" t="s">
        <v>1222</v>
      </c>
      <c r="G214" s="16" t="s">
        <v>1221</v>
      </c>
      <c r="H214" s="16" t="s">
        <v>1220</v>
      </c>
      <c r="I214" s="16" t="s">
        <v>1219</v>
      </c>
      <c r="J214" s="86">
        <v>3566102</v>
      </c>
      <c r="K214" s="156">
        <v>1001330</v>
      </c>
      <c r="L214" s="163">
        <f t="shared" si="12"/>
        <v>4567432</v>
      </c>
    </row>
    <row r="215" spans="1:12" ht="16.5" customHeight="1" x14ac:dyDescent="0.15">
      <c r="A215" s="372">
        <v>2015</v>
      </c>
      <c r="B215" s="358"/>
      <c r="C215" s="14" t="s">
        <v>1218</v>
      </c>
      <c r="D215" s="359" t="s">
        <v>1217</v>
      </c>
      <c r="E215" s="358"/>
      <c r="F215" s="100" t="s">
        <v>1216</v>
      </c>
      <c r="G215" s="16" t="s">
        <v>2126</v>
      </c>
      <c r="H215" s="16" t="s">
        <v>1215</v>
      </c>
      <c r="I215" s="16" t="s">
        <v>1214</v>
      </c>
      <c r="J215" s="86">
        <v>1695303</v>
      </c>
      <c r="K215" s="156">
        <v>376027</v>
      </c>
      <c r="L215" s="163">
        <f t="shared" si="12"/>
        <v>2071330</v>
      </c>
    </row>
    <row r="216" spans="1:12" ht="16.5" customHeight="1" x14ac:dyDescent="0.15">
      <c r="A216" s="372">
        <v>2018</v>
      </c>
      <c r="B216" s="358"/>
      <c r="C216" s="14" t="s">
        <v>579</v>
      </c>
      <c r="D216" s="359" t="s">
        <v>1213</v>
      </c>
      <c r="E216" s="358"/>
      <c r="F216" s="100" t="s">
        <v>1212</v>
      </c>
      <c r="G216" s="16" t="s">
        <v>2127</v>
      </c>
      <c r="H216" s="16" t="s">
        <v>1211</v>
      </c>
      <c r="I216" s="16" t="s">
        <v>1202</v>
      </c>
      <c r="J216" s="86">
        <v>1070140</v>
      </c>
      <c r="K216" s="156">
        <v>328688</v>
      </c>
      <c r="L216" s="163">
        <f t="shared" si="12"/>
        <v>1398828</v>
      </c>
    </row>
    <row r="217" spans="1:12" ht="16.5" customHeight="1" x14ac:dyDescent="0.15">
      <c r="A217" s="372">
        <v>2018</v>
      </c>
      <c r="B217" s="358"/>
      <c r="C217" s="14" t="s">
        <v>579</v>
      </c>
      <c r="D217" s="359" t="s">
        <v>1210</v>
      </c>
      <c r="E217" s="358"/>
      <c r="F217" s="100" t="s">
        <v>1209</v>
      </c>
      <c r="G217" s="16" t="s">
        <v>1208</v>
      </c>
      <c r="H217" s="16" t="s">
        <v>1207</v>
      </c>
      <c r="I217" s="16" t="s">
        <v>1202</v>
      </c>
      <c r="J217" s="86">
        <v>1070140</v>
      </c>
      <c r="K217" s="156">
        <v>328688</v>
      </c>
      <c r="L217" s="163">
        <f t="shared" si="12"/>
        <v>1398828</v>
      </c>
    </row>
    <row r="218" spans="1:12" ht="16.5" customHeight="1" x14ac:dyDescent="0.15">
      <c r="A218" s="372">
        <v>2018</v>
      </c>
      <c r="B218" s="358"/>
      <c r="C218" s="14" t="s">
        <v>579</v>
      </c>
      <c r="D218" s="359" t="s">
        <v>1206</v>
      </c>
      <c r="E218" s="358"/>
      <c r="F218" s="100" t="s">
        <v>1205</v>
      </c>
      <c r="G218" s="16" t="s">
        <v>1204</v>
      </c>
      <c r="H218" s="16" t="s">
        <v>1203</v>
      </c>
      <c r="I218" s="16" t="s">
        <v>1202</v>
      </c>
      <c r="J218" s="86">
        <v>1070140</v>
      </c>
      <c r="K218" s="156">
        <v>328688</v>
      </c>
      <c r="L218" s="163">
        <f t="shared" si="12"/>
        <v>1398828</v>
      </c>
    </row>
    <row r="219" spans="1:12" ht="16.5" customHeight="1" x14ac:dyDescent="0.15">
      <c r="A219" s="372">
        <v>2022</v>
      </c>
      <c r="B219" s="358"/>
      <c r="C219" s="14" t="s">
        <v>498</v>
      </c>
      <c r="D219" s="359" t="s">
        <v>1201</v>
      </c>
      <c r="E219" s="358"/>
      <c r="F219" s="100" t="s">
        <v>1200</v>
      </c>
      <c r="G219" s="16" t="s">
        <v>1199</v>
      </c>
      <c r="H219" s="16" t="s">
        <v>1198</v>
      </c>
      <c r="I219" s="16" t="s">
        <v>1197</v>
      </c>
      <c r="J219" s="86">
        <v>1070140</v>
      </c>
      <c r="K219" s="156">
        <v>328688</v>
      </c>
      <c r="L219" s="163">
        <f t="shared" si="12"/>
        <v>1398828</v>
      </c>
    </row>
    <row r="220" spans="1:12" ht="16.5" customHeight="1" x14ac:dyDescent="0.15">
      <c r="A220" s="372">
        <v>2022</v>
      </c>
      <c r="B220" s="358"/>
      <c r="C220" s="14" t="s">
        <v>498</v>
      </c>
      <c r="D220" s="359" t="s">
        <v>1196</v>
      </c>
      <c r="E220" s="358"/>
      <c r="F220" s="100" t="s">
        <v>1195</v>
      </c>
      <c r="G220" s="16" t="s">
        <v>2128</v>
      </c>
      <c r="H220" s="16" t="s">
        <v>1194</v>
      </c>
      <c r="I220" s="16" t="s">
        <v>1193</v>
      </c>
      <c r="J220" s="86">
        <v>1070140</v>
      </c>
      <c r="K220" s="156">
        <v>328688</v>
      </c>
      <c r="L220" s="163">
        <f t="shared" si="12"/>
        <v>1398828</v>
      </c>
    </row>
    <row r="221" spans="1:12" ht="16.5" customHeight="1" x14ac:dyDescent="0.15">
      <c r="A221" s="372">
        <v>2022</v>
      </c>
      <c r="B221" s="358"/>
      <c r="C221" s="14" t="s">
        <v>498</v>
      </c>
      <c r="D221" s="359" t="s">
        <v>1192</v>
      </c>
      <c r="E221" s="358"/>
      <c r="F221" s="100" t="s">
        <v>1191</v>
      </c>
      <c r="G221" s="16" t="s">
        <v>2129</v>
      </c>
      <c r="H221" s="16" t="s">
        <v>1190</v>
      </c>
      <c r="I221" s="16" t="s">
        <v>1189</v>
      </c>
      <c r="J221" s="86">
        <v>1070140</v>
      </c>
      <c r="K221" s="156">
        <v>328688</v>
      </c>
      <c r="L221" s="163">
        <f t="shared" si="12"/>
        <v>1398828</v>
      </c>
    </row>
    <row r="222" spans="1:12" ht="16.5" customHeight="1" x14ac:dyDescent="0.15">
      <c r="A222" s="372">
        <v>2022</v>
      </c>
      <c r="B222" s="358"/>
      <c r="C222" s="14" t="s">
        <v>498</v>
      </c>
      <c r="D222" s="359" t="s">
        <v>1188</v>
      </c>
      <c r="E222" s="358"/>
      <c r="F222" s="100" t="s">
        <v>1187</v>
      </c>
      <c r="G222" s="16" t="s">
        <v>1186</v>
      </c>
      <c r="H222" s="16" t="s">
        <v>1185</v>
      </c>
      <c r="I222" s="16" t="s">
        <v>1184</v>
      </c>
      <c r="J222" s="86">
        <v>1070140</v>
      </c>
      <c r="K222" s="156">
        <v>328688</v>
      </c>
      <c r="L222" s="163">
        <f t="shared" si="12"/>
        <v>1398828</v>
      </c>
    </row>
    <row r="223" spans="1:12" ht="16.5" customHeight="1" x14ac:dyDescent="0.15">
      <c r="A223" s="372">
        <v>2022</v>
      </c>
      <c r="B223" s="358"/>
      <c r="C223" s="14" t="s">
        <v>498</v>
      </c>
      <c r="D223" s="359" t="s">
        <v>1183</v>
      </c>
      <c r="E223" s="358"/>
      <c r="F223" s="100" t="s">
        <v>1182</v>
      </c>
      <c r="G223" s="16" t="s">
        <v>1181</v>
      </c>
      <c r="H223" s="16" t="s">
        <v>1180</v>
      </c>
      <c r="I223" s="16" t="s">
        <v>1179</v>
      </c>
      <c r="J223" s="86">
        <v>1070140</v>
      </c>
      <c r="K223" s="156">
        <v>328688</v>
      </c>
      <c r="L223" s="163">
        <f t="shared" si="12"/>
        <v>1398828</v>
      </c>
    </row>
    <row r="224" spans="1:12" ht="16.5" customHeight="1" x14ac:dyDescent="0.15">
      <c r="A224" s="372">
        <v>2022</v>
      </c>
      <c r="B224" s="358"/>
      <c r="C224" s="14" t="s">
        <v>498</v>
      </c>
      <c r="D224" s="359" t="s">
        <v>1178</v>
      </c>
      <c r="E224" s="358"/>
      <c r="F224" s="100" t="s">
        <v>1177</v>
      </c>
      <c r="G224" s="16" t="s">
        <v>2130</v>
      </c>
      <c r="H224" s="16" t="s">
        <v>1176</v>
      </c>
      <c r="I224" s="16" t="s">
        <v>1175</v>
      </c>
      <c r="J224" s="86">
        <v>1070140</v>
      </c>
      <c r="K224" s="156">
        <v>328688</v>
      </c>
      <c r="L224" s="163">
        <f t="shared" si="12"/>
        <v>1398828</v>
      </c>
    </row>
    <row r="225" spans="1:12" ht="16.5" customHeight="1" x14ac:dyDescent="0.15">
      <c r="A225" s="372">
        <v>2022</v>
      </c>
      <c r="B225" s="358"/>
      <c r="C225" s="14" t="s">
        <v>498</v>
      </c>
      <c r="D225" s="359" t="s">
        <v>1174</v>
      </c>
      <c r="E225" s="358"/>
      <c r="F225" s="100" t="s">
        <v>1173</v>
      </c>
      <c r="G225" s="16" t="s">
        <v>1172</v>
      </c>
      <c r="H225" s="16" t="s">
        <v>1171</v>
      </c>
      <c r="I225" s="16" t="s">
        <v>1170</v>
      </c>
      <c r="J225" s="86">
        <v>1070140</v>
      </c>
      <c r="K225" s="156">
        <v>328688</v>
      </c>
      <c r="L225" s="163">
        <f t="shared" si="12"/>
        <v>1398828</v>
      </c>
    </row>
    <row r="226" spans="1:12" ht="16.5" customHeight="1" x14ac:dyDescent="0.15">
      <c r="A226" s="372">
        <v>2022</v>
      </c>
      <c r="B226" s="358"/>
      <c r="C226" s="14" t="s">
        <v>498</v>
      </c>
      <c r="D226" s="359" t="s">
        <v>1169</v>
      </c>
      <c r="E226" s="358"/>
      <c r="F226" s="100" t="s">
        <v>1168</v>
      </c>
      <c r="G226" s="16" t="s">
        <v>2131</v>
      </c>
      <c r="H226" s="16" t="s">
        <v>1167</v>
      </c>
      <c r="I226" s="16" t="s">
        <v>1166</v>
      </c>
      <c r="J226" s="86">
        <v>1070140</v>
      </c>
      <c r="K226" s="156">
        <v>328688</v>
      </c>
      <c r="L226" s="163">
        <f t="shared" si="12"/>
        <v>1398828</v>
      </c>
    </row>
    <row r="227" spans="1:12" ht="16.5" customHeight="1" x14ac:dyDescent="0.15">
      <c r="A227" s="372">
        <v>2022</v>
      </c>
      <c r="B227" s="358"/>
      <c r="C227" s="14" t="s">
        <v>498</v>
      </c>
      <c r="D227" s="359" t="s">
        <v>1165</v>
      </c>
      <c r="E227" s="358"/>
      <c r="F227" s="100" t="s">
        <v>1164</v>
      </c>
      <c r="G227" s="16" t="s">
        <v>2132</v>
      </c>
      <c r="H227" s="16" t="s">
        <v>1163</v>
      </c>
      <c r="I227" s="16" t="s">
        <v>1162</v>
      </c>
      <c r="J227" s="86">
        <v>1070140</v>
      </c>
      <c r="K227" s="156">
        <v>328688</v>
      </c>
      <c r="L227" s="163">
        <f t="shared" si="12"/>
        <v>1398828</v>
      </c>
    </row>
    <row r="228" spans="1:12" ht="16.5" customHeight="1" x14ac:dyDescent="0.15">
      <c r="A228" s="372">
        <v>2022</v>
      </c>
      <c r="B228" s="358"/>
      <c r="C228" s="14" t="s">
        <v>498</v>
      </c>
      <c r="D228" s="359" t="s">
        <v>1161</v>
      </c>
      <c r="E228" s="358"/>
      <c r="F228" s="100" t="s">
        <v>1160</v>
      </c>
      <c r="G228" s="16" t="s">
        <v>1159</v>
      </c>
      <c r="H228" s="16" t="s">
        <v>1158</v>
      </c>
      <c r="I228" s="16" t="s">
        <v>1157</v>
      </c>
      <c r="J228" s="86">
        <v>1070140</v>
      </c>
      <c r="K228" s="156">
        <v>328688</v>
      </c>
      <c r="L228" s="163">
        <f t="shared" si="12"/>
        <v>1398828</v>
      </c>
    </row>
    <row r="229" spans="1:12" ht="16.5" customHeight="1" x14ac:dyDescent="0.15">
      <c r="A229" s="372">
        <v>2022</v>
      </c>
      <c r="B229" s="358"/>
      <c r="C229" s="14" t="s">
        <v>498</v>
      </c>
      <c r="D229" s="359" t="s">
        <v>1156</v>
      </c>
      <c r="E229" s="358"/>
      <c r="F229" s="100" t="s">
        <v>1155</v>
      </c>
      <c r="G229" s="16" t="s">
        <v>1154</v>
      </c>
      <c r="H229" s="16" t="s">
        <v>1153</v>
      </c>
      <c r="I229" s="16" t="s">
        <v>1152</v>
      </c>
      <c r="J229" s="86">
        <v>1070140</v>
      </c>
      <c r="K229" s="156">
        <v>328688</v>
      </c>
      <c r="L229" s="163">
        <f t="shared" si="12"/>
        <v>1398828</v>
      </c>
    </row>
    <row r="230" spans="1:12" ht="16.5" customHeight="1" x14ac:dyDescent="0.15">
      <c r="A230" s="372">
        <v>2022</v>
      </c>
      <c r="B230" s="358"/>
      <c r="C230" s="14" t="s">
        <v>498</v>
      </c>
      <c r="D230" s="359" t="s">
        <v>1151</v>
      </c>
      <c r="E230" s="358"/>
      <c r="F230" s="100" t="s">
        <v>1150</v>
      </c>
      <c r="G230" s="16" t="s">
        <v>1149</v>
      </c>
      <c r="H230" s="16" t="s">
        <v>1148</v>
      </c>
      <c r="I230" s="16" t="s">
        <v>1147</v>
      </c>
      <c r="J230" s="86">
        <v>1070140</v>
      </c>
      <c r="K230" s="156">
        <v>328688</v>
      </c>
      <c r="L230" s="163">
        <f t="shared" si="12"/>
        <v>1398828</v>
      </c>
    </row>
    <row r="231" spans="1:12" ht="16.5" customHeight="1" x14ac:dyDescent="0.15">
      <c r="A231" s="372">
        <v>2022</v>
      </c>
      <c r="B231" s="358"/>
      <c r="C231" s="14" t="s">
        <v>498</v>
      </c>
      <c r="D231" s="359" t="s">
        <v>1146</v>
      </c>
      <c r="E231" s="358"/>
      <c r="F231" s="100" t="s">
        <v>1145</v>
      </c>
      <c r="G231" s="16" t="s">
        <v>1144</v>
      </c>
      <c r="H231" s="16" t="s">
        <v>1143</v>
      </c>
      <c r="I231" s="16" t="s">
        <v>1142</v>
      </c>
      <c r="J231" s="86">
        <v>1070140</v>
      </c>
      <c r="K231" s="156">
        <v>328688</v>
      </c>
      <c r="L231" s="163">
        <f t="shared" si="12"/>
        <v>1398828</v>
      </c>
    </row>
    <row r="232" spans="1:12" ht="16.5" customHeight="1" x14ac:dyDescent="0.15">
      <c r="A232" s="372">
        <v>2022</v>
      </c>
      <c r="B232" s="358"/>
      <c r="C232" s="14" t="s">
        <v>498</v>
      </c>
      <c r="D232" s="359" t="s">
        <v>1141</v>
      </c>
      <c r="E232" s="358"/>
      <c r="F232" s="100" t="s">
        <v>1140</v>
      </c>
      <c r="G232" s="16" t="s">
        <v>1139</v>
      </c>
      <c r="H232" s="16" t="s">
        <v>1138</v>
      </c>
      <c r="I232" s="16" t="s">
        <v>1137</v>
      </c>
      <c r="J232" s="86">
        <v>1070140</v>
      </c>
      <c r="K232" s="156">
        <v>328688</v>
      </c>
      <c r="L232" s="163">
        <f t="shared" si="12"/>
        <v>1398828</v>
      </c>
    </row>
    <row r="233" spans="1:12" ht="16.5" customHeight="1" x14ac:dyDescent="0.15">
      <c r="A233" s="372">
        <v>2022</v>
      </c>
      <c r="B233" s="358"/>
      <c r="C233" s="14" t="s">
        <v>498</v>
      </c>
      <c r="D233" s="359" t="s">
        <v>1136</v>
      </c>
      <c r="E233" s="358"/>
      <c r="F233" s="100" t="s">
        <v>1135</v>
      </c>
      <c r="G233" s="16" t="s">
        <v>1134</v>
      </c>
      <c r="H233" s="16" t="s">
        <v>1133</v>
      </c>
      <c r="I233" s="16" t="s">
        <v>1132</v>
      </c>
      <c r="J233" s="86">
        <v>1070140</v>
      </c>
      <c r="K233" s="156">
        <v>328688</v>
      </c>
      <c r="L233" s="163">
        <f t="shared" si="12"/>
        <v>1398828</v>
      </c>
    </row>
    <row r="234" spans="1:12" ht="16.5" customHeight="1" x14ac:dyDescent="0.15">
      <c r="A234" s="372">
        <v>2022</v>
      </c>
      <c r="B234" s="358"/>
      <c r="C234" s="14" t="s">
        <v>498</v>
      </c>
      <c r="D234" s="359" t="s">
        <v>1131</v>
      </c>
      <c r="E234" s="358"/>
      <c r="F234" s="100" t="s">
        <v>1130</v>
      </c>
      <c r="G234" s="16" t="s">
        <v>1129</v>
      </c>
      <c r="H234" s="16" t="s">
        <v>1128</v>
      </c>
      <c r="I234" s="16" t="s">
        <v>1127</v>
      </c>
      <c r="J234" s="86">
        <v>1070140</v>
      </c>
      <c r="K234" s="156">
        <v>328688</v>
      </c>
      <c r="L234" s="163">
        <f t="shared" si="12"/>
        <v>1398828</v>
      </c>
    </row>
    <row r="235" spans="1:12" ht="16.5" customHeight="1" x14ac:dyDescent="0.15">
      <c r="A235" s="372">
        <v>2022</v>
      </c>
      <c r="B235" s="358"/>
      <c r="C235" s="14" t="s">
        <v>498</v>
      </c>
      <c r="D235" s="359" t="s">
        <v>1126</v>
      </c>
      <c r="E235" s="358"/>
      <c r="F235" s="100" t="s">
        <v>1125</v>
      </c>
      <c r="G235" s="16" t="s">
        <v>1124</v>
      </c>
      <c r="H235" s="16" t="s">
        <v>1123</v>
      </c>
      <c r="I235" s="16" t="s">
        <v>1122</v>
      </c>
      <c r="J235" s="86">
        <v>1070140</v>
      </c>
      <c r="K235" s="156">
        <v>328688</v>
      </c>
      <c r="L235" s="163">
        <f t="shared" si="12"/>
        <v>1398828</v>
      </c>
    </row>
    <row r="236" spans="1:12" ht="16.5" customHeight="1" x14ac:dyDescent="0.15">
      <c r="A236" s="357">
        <v>2022</v>
      </c>
      <c r="B236" s="358"/>
      <c r="C236" s="101" t="s">
        <v>848</v>
      </c>
      <c r="D236" s="359" t="s">
        <v>1121</v>
      </c>
      <c r="E236" s="358"/>
      <c r="F236" s="100" t="s">
        <v>1120</v>
      </c>
      <c r="G236" s="16" t="s">
        <v>1119</v>
      </c>
      <c r="H236" s="16" t="s">
        <v>1118</v>
      </c>
      <c r="I236" s="16" t="s">
        <v>1117</v>
      </c>
      <c r="J236" s="86">
        <v>2145303</v>
      </c>
      <c r="K236" s="156">
        <v>665727</v>
      </c>
      <c r="L236" s="163">
        <f t="shared" si="12"/>
        <v>2811030</v>
      </c>
    </row>
    <row r="237" spans="1:12" ht="16.5" customHeight="1" x14ac:dyDescent="0.15">
      <c r="A237" s="212"/>
      <c r="B237" s="213"/>
      <c r="C237" s="213"/>
      <c r="D237" s="209"/>
      <c r="E237" s="209"/>
      <c r="F237" s="209"/>
      <c r="G237" s="209"/>
      <c r="H237" s="209"/>
      <c r="I237" s="213"/>
      <c r="J237" s="214">
        <f>SUM(J208:J236)</f>
        <v>44251614</v>
      </c>
      <c r="K237" s="214">
        <f>SUM(K208:K236)</f>
        <v>11992844</v>
      </c>
      <c r="L237" s="214">
        <f>SUM(L208:L236)</f>
        <v>56244458</v>
      </c>
    </row>
    <row r="238" spans="1:12" ht="16.5" customHeight="1" x14ac:dyDescent="0.15">
      <c r="A238" s="305" t="s">
        <v>3</v>
      </c>
      <c r="B238" s="305"/>
      <c r="C238" s="305"/>
      <c r="D238" s="305"/>
      <c r="E238" s="305"/>
      <c r="F238" s="305"/>
      <c r="G238" s="305"/>
      <c r="H238" s="305"/>
      <c r="I238" s="305"/>
      <c r="J238" s="305"/>
      <c r="K238" s="250"/>
      <c r="L238" s="250"/>
    </row>
    <row r="239" spans="1:12" ht="24" customHeight="1" x14ac:dyDescent="0.15">
      <c r="A239" s="348" t="s">
        <v>102</v>
      </c>
      <c r="B239" s="348"/>
      <c r="C239" s="45" t="s">
        <v>101</v>
      </c>
      <c r="D239" s="345" t="s">
        <v>179</v>
      </c>
      <c r="E239" s="345"/>
      <c r="F239" s="45" t="s">
        <v>178</v>
      </c>
      <c r="G239" s="45" t="s">
        <v>666</v>
      </c>
      <c r="H239" s="45" t="s">
        <v>97</v>
      </c>
      <c r="I239" s="76" t="s">
        <v>96</v>
      </c>
      <c r="J239" s="139" t="s">
        <v>2121</v>
      </c>
      <c r="K239" s="139" t="s">
        <v>2122</v>
      </c>
      <c r="L239" s="140" t="s">
        <v>2123</v>
      </c>
    </row>
    <row r="240" spans="1:12" ht="18.75" customHeight="1" x14ac:dyDescent="0.15">
      <c r="A240" s="342">
        <v>2010</v>
      </c>
      <c r="B240" s="312"/>
      <c r="C240" s="78" t="s">
        <v>1109</v>
      </c>
      <c r="D240" s="339" t="s">
        <v>1116</v>
      </c>
      <c r="E240" s="312"/>
      <c r="F240" s="77" t="s">
        <v>1115</v>
      </c>
      <c r="G240" s="6" t="s">
        <v>1112</v>
      </c>
      <c r="H240" s="73" t="s">
        <v>1111</v>
      </c>
      <c r="I240" s="75" t="s">
        <v>1110</v>
      </c>
      <c r="J240" s="81">
        <v>2689703</v>
      </c>
      <c r="K240" s="156">
        <v>465346</v>
      </c>
      <c r="L240" s="163">
        <f t="shared" ref="L240:L267" si="13">+J240+K240</f>
        <v>3155049</v>
      </c>
    </row>
    <row r="241" spans="1:12" ht="16.5" customHeight="1" x14ac:dyDescent="0.15">
      <c r="A241" s="342">
        <v>2010</v>
      </c>
      <c r="B241" s="312"/>
      <c r="C241" s="78" t="s">
        <v>1109</v>
      </c>
      <c r="D241" s="339" t="s">
        <v>1114</v>
      </c>
      <c r="E241" s="312"/>
      <c r="F241" s="77" t="s">
        <v>1113</v>
      </c>
      <c r="G241" s="6" t="s">
        <v>1106</v>
      </c>
      <c r="H241" s="73" t="s">
        <v>1105</v>
      </c>
      <c r="I241" s="75" t="s">
        <v>1104</v>
      </c>
      <c r="J241" s="81">
        <v>2983903</v>
      </c>
      <c r="K241" s="156">
        <v>465346</v>
      </c>
      <c r="L241" s="163">
        <f t="shared" si="13"/>
        <v>3449249</v>
      </c>
    </row>
    <row r="242" spans="1:12" ht="16.5" customHeight="1" x14ac:dyDescent="0.15">
      <c r="A242" s="342">
        <v>2010</v>
      </c>
      <c r="B242" s="312"/>
      <c r="C242" s="78" t="s">
        <v>1109</v>
      </c>
      <c r="D242" s="339" t="s">
        <v>1108</v>
      </c>
      <c r="E242" s="312"/>
      <c r="F242" s="77" t="s">
        <v>1107</v>
      </c>
      <c r="G242" s="6" t="s">
        <v>1100</v>
      </c>
      <c r="H242" s="73" t="s">
        <v>1099</v>
      </c>
      <c r="I242" s="75" t="s">
        <v>1098</v>
      </c>
      <c r="J242" s="81">
        <v>2065903</v>
      </c>
      <c r="K242" s="156">
        <v>481346</v>
      </c>
      <c r="L242" s="163">
        <f t="shared" si="13"/>
        <v>2547249</v>
      </c>
    </row>
    <row r="243" spans="1:12" ht="25.5" customHeight="1" x14ac:dyDescent="0.15">
      <c r="A243" s="342">
        <v>2008</v>
      </c>
      <c r="B243" s="312"/>
      <c r="C243" s="215" t="s">
        <v>1103</v>
      </c>
      <c r="D243" s="339" t="s">
        <v>1102</v>
      </c>
      <c r="E243" s="312"/>
      <c r="F243" s="77" t="s">
        <v>1101</v>
      </c>
      <c r="G243" s="6" t="s">
        <v>1094</v>
      </c>
      <c r="H243" s="73" t="s">
        <v>1093</v>
      </c>
      <c r="I243" s="75" t="s">
        <v>1092</v>
      </c>
      <c r="J243" s="81">
        <v>2153743</v>
      </c>
      <c r="K243" s="156">
        <v>563750</v>
      </c>
      <c r="L243" s="163">
        <f t="shared" si="13"/>
        <v>2717493</v>
      </c>
    </row>
    <row r="244" spans="1:12" ht="18.75" customHeight="1" x14ac:dyDescent="0.15">
      <c r="A244" s="342">
        <v>2012</v>
      </c>
      <c r="B244" s="312"/>
      <c r="C244" s="78" t="s">
        <v>1097</v>
      </c>
      <c r="D244" s="339" t="s">
        <v>1096</v>
      </c>
      <c r="E244" s="312"/>
      <c r="F244" s="77" t="s">
        <v>1095</v>
      </c>
      <c r="G244" s="6" t="s">
        <v>1089</v>
      </c>
      <c r="H244" s="73" t="s">
        <v>1088</v>
      </c>
      <c r="I244" s="75" t="s">
        <v>1087</v>
      </c>
      <c r="J244" s="81">
        <v>654181</v>
      </c>
      <c r="K244" s="156">
        <v>370379</v>
      </c>
      <c r="L244" s="163">
        <f t="shared" si="13"/>
        <v>1024560</v>
      </c>
    </row>
    <row r="245" spans="1:12" ht="16.5" customHeight="1" x14ac:dyDescent="0.15">
      <c r="A245" s="342">
        <v>2010</v>
      </c>
      <c r="B245" s="312"/>
      <c r="C245" s="78" t="s">
        <v>579</v>
      </c>
      <c r="D245" s="339" t="s">
        <v>1091</v>
      </c>
      <c r="E245" s="312"/>
      <c r="F245" s="77" t="s">
        <v>1090</v>
      </c>
      <c r="G245" s="6" t="s">
        <v>1083</v>
      </c>
      <c r="H245" s="73" t="s">
        <v>1082</v>
      </c>
      <c r="I245" s="75" t="s">
        <v>1081</v>
      </c>
      <c r="J245" s="81">
        <v>713746</v>
      </c>
      <c r="K245" s="156">
        <v>220110</v>
      </c>
      <c r="L245" s="163">
        <f t="shared" si="13"/>
        <v>933856</v>
      </c>
    </row>
    <row r="246" spans="1:12" ht="16.5" customHeight="1" x14ac:dyDescent="0.15">
      <c r="A246" s="342">
        <v>2018</v>
      </c>
      <c r="B246" s="312"/>
      <c r="C246" s="78" t="s">
        <v>1086</v>
      </c>
      <c r="D246" s="339" t="s">
        <v>1085</v>
      </c>
      <c r="E246" s="312"/>
      <c r="F246" s="77" t="s">
        <v>1084</v>
      </c>
      <c r="G246" s="6" t="s">
        <v>1075</v>
      </c>
      <c r="H246" s="73" t="s">
        <v>1074</v>
      </c>
      <c r="I246" s="75" t="s">
        <v>1073</v>
      </c>
      <c r="J246" s="81">
        <v>656340</v>
      </c>
      <c r="K246" s="156">
        <v>142388</v>
      </c>
      <c r="L246" s="163">
        <f t="shared" si="13"/>
        <v>798728</v>
      </c>
    </row>
    <row r="247" spans="1:12" ht="16.5" customHeight="1" x14ac:dyDescent="0.15">
      <c r="A247" s="342">
        <v>2018</v>
      </c>
      <c r="B247" s="312"/>
      <c r="C247" s="78" t="s">
        <v>1026</v>
      </c>
      <c r="D247" s="339" t="s">
        <v>1080</v>
      </c>
      <c r="E247" s="312"/>
      <c r="F247" s="77" t="s">
        <v>1079</v>
      </c>
      <c r="G247" s="6" t="s">
        <v>1078</v>
      </c>
      <c r="H247" s="73" t="s">
        <v>1077</v>
      </c>
      <c r="I247" s="75" t="s">
        <v>1076</v>
      </c>
      <c r="J247" s="81">
        <v>1070140</v>
      </c>
      <c r="K247" s="156">
        <v>328688</v>
      </c>
      <c r="L247" s="163">
        <f t="shared" si="13"/>
        <v>1398828</v>
      </c>
    </row>
    <row r="248" spans="1:12" ht="16.5" customHeight="1" x14ac:dyDescent="0.15">
      <c r="A248" s="342">
        <v>2018</v>
      </c>
      <c r="B248" s="312"/>
      <c r="C248" s="78" t="s">
        <v>1020</v>
      </c>
      <c r="D248" s="339" t="s">
        <v>1072</v>
      </c>
      <c r="E248" s="312"/>
      <c r="F248" s="77" t="s">
        <v>1071</v>
      </c>
      <c r="G248" s="6" t="s">
        <v>1070</v>
      </c>
      <c r="H248" s="73" t="s">
        <v>1069</v>
      </c>
      <c r="I248" s="75" t="s">
        <v>1068</v>
      </c>
      <c r="J248" s="81">
        <v>1070140</v>
      </c>
      <c r="K248" s="156">
        <v>328688</v>
      </c>
      <c r="L248" s="163">
        <f t="shared" si="13"/>
        <v>1398828</v>
      </c>
    </row>
    <row r="249" spans="1:12" ht="16.5" customHeight="1" x14ac:dyDescent="0.15">
      <c r="A249" s="342">
        <v>2018</v>
      </c>
      <c r="B249" s="312"/>
      <c r="C249" s="78" t="s">
        <v>1067</v>
      </c>
      <c r="D249" s="339" t="s">
        <v>1066</v>
      </c>
      <c r="E249" s="312"/>
      <c r="F249" s="77" t="s">
        <v>1065</v>
      </c>
      <c r="G249" s="6" t="s">
        <v>1064</v>
      </c>
      <c r="H249" s="73" t="s">
        <v>1063</v>
      </c>
      <c r="I249" s="75" t="s">
        <v>1062</v>
      </c>
      <c r="J249" s="81">
        <v>1070140</v>
      </c>
      <c r="K249" s="156">
        <v>328688</v>
      </c>
      <c r="L249" s="163">
        <f t="shared" si="13"/>
        <v>1398828</v>
      </c>
    </row>
    <row r="250" spans="1:12" ht="16.5" customHeight="1" x14ac:dyDescent="0.15">
      <c r="A250" s="342">
        <v>2018</v>
      </c>
      <c r="B250" s="312"/>
      <c r="C250" s="78" t="s">
        <v>1020</v>
      </c>
      <c r="D250" s="339" t="s">
        <v>1061</v>
      </c>
      <c r="E250" s="312"/>
      <c r="F250" s="77" t="s">
        <v>1060</v>
      </c>
      <c r="G250" s="6" t="s">
        <v>1059</v>
      </c>
      <c r="H250" s="73" t="s">
        <v>1058</v>
      </c>
      <c r="I250" s="75" t="s">
        <v>1057</v>
      </c>
      <c r="J250" s="81">
        <v>1070140</v>
      </c>
      <c r="K250" s="156">
        <v>328688</v>
      </c>
      <c r="L250" s="163">
        <f t="shared" si="13"/>
        <v>1398828</v>
      </c>
    </row>
    <row r="251" spans="1:12" ht="16.5" customHeight="1" x14ac:dyDescent="0.15">
      <c r="A251" s="342">
        <v>2021</v>
      </c>
      <c r="B251" s="312"/>
      <c r="C251" s="78" t="s">
        <v>975</v>
      </c>
      <c r="D251" s="339" t="s">
        <v>1056</v>
      </c>
      <c r="E251" s="312"/>
      <c r="F251" s="77" t="s">
        <v>1055</v>
      </c>
      <c r="G251" s="6" t="s">
        <v>1054</v>
      </c>
      <c r="H251" s="73" t="s">
        <v>1053</v>
      </c>
      <c r="I251" s="75" t="s">
        <v>1052</v>
      </c>
      <c r="J251" s="81">
        <v>656340</v>
      </c>
      <c r="K251" s="156">
        <v>142988</v>
      </c>
      <c r="L251" s="163">
        <f t="shared" si="13"/>
        <v>799328</v>
      </c>
    </row>
    <row r="252" spans="1:12" ht="16.5" customHeight="1" x14ac:dyDescent="0.15">
      <c r="A252" s="342">
        <v>2021</v>
      </c>
      <c r="B252" s="312"/>
      <c r="C252" s="78" t="s">
        <v>975</v>
      </c>
      <c r="D252" s="339" t="s">
        <v>1051</v>
      </c>
      <c r="E252" s="312"/>
      <c r="F252" s="77" t="s">
        <v>1050</v>
      </c>
      <c r="G252" s="6" t="s">
        <v>1049</v>
      </c>
      <c r="H252" s="73" t="s">
        <v>1048</v>
      </c>
      <c r="I252" s="75" t="s">
        <v>1047</v>
      </c>
      <c r="J252" s="81">
        <v>746840</v>
      </c>
      <c r="K252" s="156">
        <v>142988</v>
      </c>
      <c r="L252" s="163">
        <f t="shared" si="13"/>
        <v>889828</v>
      </c>
    </row>
    <row r="253" spans="1:12" ht="16.5" customHeight="1" x14ac:dyDescent="0.15">
      <c r="A253" s="342">
        <v>2021</v>
      </c>
      <c r="B253" s="312"/>
      <c r="C253" s="78" t="s">
        <v>975</v>
      </c>
      <c r="D253" s="339" t="s">
        <v>1046</v>
      </c>
      <c r="E253" s="312"/>
      <c r="F253" s="77" t="s">
        <v>1045</v>
      </c>
      <c r="G253" s="6" t="s">
        <v>1044</v>
      </c>
      <c r="H253" s="73" t="s">
        <v>1043</v>
      </c>
      <c r="I253" s="75" t="s">
        <v>1042</v>
      </c>
      <c r="J253" s="81">
        <v>672640</v>
      </c>
      <c r="K253" s="156">
        <v>142988</v>
      </c>
      <c r="L253" s="163">
        <f t="shared" si="13"/>
        <v>815628</v>
      </c>
    </row>
    <row r="254" spans="1:12" ht="16.5" customHeight="1" x14ac:dyDescent="0.15">
      <c r="A254" s="342">
        <v>2018</v>
      </c>
      <c r="B254" s="312"/>
      <c r="C254" s="78" t="s">
        <v>1026</v>
      </c>
      <c r="D254" s="339" t="s">
        <v>1041</v>
      </c>
      <c r="E254" s="312"/>
      <c r="F254" s="77" t="s">
        <v>1040</v>
      </c>
      <c r="G254" s="6" t="s">
        <v>1039</v>
      </c>
      <c r="H254" s="73" t="s">
        <v>1038</v>
      </c>
      <c r="I254" s="75" t="s">
        <v>1037</v>
      </c>
      <c r="J254" s="81">
        <v>656340</v>
      </c>
      <c r="K254" s="156">
        <v>142388</v>
      </c>
      <c r="L254" s="163">
        <f t="shared" si="13"/>
        <v>798728</v>
      </c>
    </row>
    <row r="255" spans="1:12" ht="16.5" customHeight="1" x14ac:dyDescent="0.15">
      <c r="A255" s="342">
        <v>2018</v>
      </c>
      <c r="B255" s="312"/>
      <c r="C255" s="78" t="s">
        <v>1026</v>
      </c>
      <c r="D255" s="339" t="s">
        <v>1036</v>
      </c>
      <c r="E255" s="312"/>
      <c r="F255" s="77" t="s">
        <v>1035</v>
      </c>
      <c r="G255" s="6" t="s">
        <v>1034</v>
      </c>
      <c r="H255" s="73" t="s">
        <v>1033</v>
      </c>
      <c r="I255" s="75" t="s">
        <v>1032</v>
      </c>
      <c r="J255" s="81">
        <v>1070140</v>
      </c>
      <c r="K255" s="156">
        <v>328688</v>
      </c>
      <c r="L255" s="163">
        <f t="shared" si="13"/>
        <v>1398828</v>
      </c>
    </row>
    <row r="256" spans="1:12" ht="16.5" customHeight="1" x14ac:dyDescent="0.15">
      <c r="A256" s="342">
        <v>2018</v>
      </c>
      <c r="B256" s="312"/>
      <c r="C256" s="78" t="s">
        <v>1026</v>
      </c>
      <c r="D256" s="339" t="s">
        <v>1031</v>
      </c>
      <c r="E256" s="312"/>
      <c r="F256" s="77" t="s">
        <v>1030</v>
      </c>
      <c r="G256" s="6" t="s">
        <v>1029</v>
      </c>
      <c r="H256" s="73" t="s">
        <v>1028</v>
      </c>
      <c r="I256" s="75" t="s">
        <v>1027</v>
      </c>
      <c r="J256" s="81">
        <v>1070140</v>
      </c>
      <c r="K256" s="156">
        <v>328688</v>
      </c>
      <c r="L256" s="163">
        <f t="shared" si="13"/>
        <v>1398828</v>
      </c>
    </row>
    <row r="257" spans="1:12" ht="16.5" customHeight="1" x14ac:dyDescent="0.15">
      <c r="A257" s="342">
        <v>2018</v>
      </c>
      <c r="B257" s="312"/>
      <c r="C257" s="78" t="s">
        <v>1026</v>
      </c>
      <c r="D257" s="339" t="s">
        <v>1025</v>
      </c>
      <c r="E257" s="312"/>
      <c r="F257" s="77" t="s">
        <v>1024</v>
      </c>
      <c r="G257" s="6" t="s">
        <v>1023</v>
      </c>
      <c r="H257" s="73" t="s">
        <v>1022</v>
      </c>
      <c r="I257" s="75" t="s">
        <v>1021</v>
      </c>
      <c r="J257" s="81">
        <v>656340</v>
      </c>
      <c r="K257" s="156">
        <v>142388</v>
      </c>
      <c r="L257" s="163">
        <f t="shared" si="13"/>
        <v>798728</v>
      </c>
    </row>
    <row r="258" spans="1:12" ht="16.5" customHeight="1" x14ac:dyDescent="0.15">
      <c r="A258" s="342">
        <v>2018</v>
      </c>
      <c r="B258" s="312"/>
      <c r="C258" s="78" t="s">
        <v>1020</v>
      </c>
      <c r="D258" s="339" t="s">
        <v>1019</v>
      </c>
      <c r="E258" s="312"/>
      <c r="F258" s="77" t="s">
        <v>1018</v>
      </c>
      <c r="G258" s="6" t="s">
        <v>1017</v>
      </c>
      <c r="H258" s="73" t="s">
        <v>1016</v>
      </c>
      <c r="I258" s="75" t="s">
        <v>1015</v>
      </c>
      <c r="J258" s="81">
        <v>1070140</v>
      </c>
      <c r="K258" s="156">
        <v>328688</v>
      </c>
      <c r="L258" s="163">
        <f t="shared" si="13"/>
        <v>1398828</v>
      </c>
    </row>
    <row r="259" spans="1:12" ht="16.5" customHeight="1" x14ac:dyDescent="0.15">
      <c r="A259" s="342">
        <v>2021</v>
      </c>
      <c r="B259" s="312"/>
      <c r="C259" s="78" t="s">
        <v>1014</v>
      </c>
      <c r="D259" s="339" t="s">
        <v>1013</v>
      </c>
      <c r="E259" s="312"/>
      <c r="F259" s="77" t="s">
        <v>1012</v>
      </c>
      <c r="G259" s="6" t="s">
        <v>1011</v>
      </c>
      <c r="H259" s="73" t="s">
        <v>1010</v>
      </c>
      <c r="I259" s="75" t="s">
        <v>1009</v>
      </c>
      <c r="J259" s="81">
        <v>1070140</v>
      </c>
      <c r="K259" s="156">
        <v>328688</v>
      </c>
      <c r="L259" s="163">
        <f t="shared" si="13"/>
        <v>1398828</v>
      </c>
    </row>
    <row r="260" spans="1:12" ht="16.5" customHeight="1" x14ac:dyDescent="0.15">
      <c r="A260" s="342">
        <v>2021</v>
      </c>
      <c r="B260" s="312"/>
      <c r="C260" s="78" t="s">
        <v>1008</v>
      </c>
      <c r="D260" s="339" t="s">
        <v>1007</v>
      </c>
      <c r="E260" s="312"/>
      <c r="F260" s="77" t="s">
        <v>1006</v>
      </c>
      <c r="G260" s="6" t="s">
        <v>1005</v>
      </c>
      <c r="H260" s="73" t="s">
        <v>1004</v>
      </c>
      <c r="I260" s="75" t="s">
        <v>1003</v>
      </c>
      <c r="J260" s="81">
        <v>1070140</v>
      </c>
      <c r="K260" s="156">
        <v>328688</v>
      </c>
      <c r="L260" s="163">
        <f t="shared" si="13"/>
        <v>1398828</v>
      </c>
    </row>
    <row r="261" spans="1:12" ht="16.5" customHeight="1" x14ac:dyDescent="0.15">
      <c r="A261" s="342">
        <v>2021</v>
      </c>
      <c r="B261" s="312"/>
      <c r="C261" s="78" t="s">
        <v>1002</v>
      </c>
      <c r="D261" s="339" t="s">
        <v>1001</v>
      </c>
      <c r="E261" s="312"/>
      <c r="F261" s="77" t="s">
        <v>1000</v>
      </c>
      <c r="G261" s="6" t="s">
        <v>999</v>
      </c>
      <c r="H261" s="73" t="s">
        <v>998</v>
      </c>
      <c r="I261" s="75" t="s">
        <v>997</v>
      </c>
      <c r="J261" s="81">
        <v>1070140</v>
      </c>
      <c r="K261" s="156">
        <v>328688</v>
      </c>
      <c r="L261" s="163">
        <f t="shared" si="13"/>
        <v>1398828</v>
      </c>
    </row>
    <row r="262" spans="1:12" ht="16.5" customHeight="1" x14ac:dyDescent="0.15">
      <c r="A262" s="342">
        <v>2021</v>
      </c>
      <c r="B262" s="312"/>
      <c r="C262" s="78" t="s">
        <v>975</v>
      </c>
      <c r="D262" s="339" t="s">
        <v>996</v>
      </c>
      <c r="E262" s="312"/>
      <c r="F262" s="77" t="s">
        <v>995</v>
      </c>
      <c r="G262" s="6" t="s">
        <v>994</v>
      </c>
      <c r="H262" s="73" t="s">
        <v>993</v>
      </c>
      <c r="I262" s="75" t="s">
        <v>992</v>
      </c>
      <c r="J262" s="81">
        <v>1070140</v>
      </c>
      <c r="K262" s="156">
        <v>328688</v>
      </c>
      <c r="L262" s="163">
        <f t="shared" si="13"/>
        <v>1398828</v>
      </c>
    </row>
    <row r="263" spans="1:12" ht="16.5" customHeight="1" x14ac:dyDescent="0.15">
      <c r="A263" s="342">
        <v>2021</v>
      </c>
      <c r="B263" s="312"/>
      <c r="C263" s="78" t="s">
        <v>981</v>
      </c>
      <c r="D263" s="339" t="s">
        <v>991</v>
      </c>
      <c r="E263" s="312"/>
      <c r="F263" s="77" t="s">
        <v>990</v>
      </c>
      <c r="G263" s="6" t="s">
        <v>989</v>
      </c>
      <c r="H263" s="73" t="s">
        <v>988</v>
      </c>
      <c r="I263" s="75" t="s">
        <v>987</v>
      </c>
      <c r="J263" s="81">
        <v>1070140</v>
      </c>
      <c r="K263" s="156">
        <v>328688</v>
      </c>
      <c r="L263" s="163">
        <f t="shared" si="13"/>
        <v>1398828</v>
      </c>
    </row>
    <row r="264" spans="1:12" ht="16.5" customHeight="1" x14ac:dyDescent="0.15">
      <c r="A264" s="342">
        <v>2021</v>
      </c>
      <c r="B264" s="312"/>
      <c r="C264" s="78" t="s">
        <v>975</v>
      </c>
      <c r="D264" s="339" t="s">
        <v>986</v>
      </c>
      <c r="E264" s="312"/>
      <c r="F264" s="77" t="s">
        <v>985</v>
      </c>
      <c r="G264" s="6" t="s">
        <v>984</v>
      </c>
      <c r="H264" s="73" t="s">
        <v>983</v>
      </c>
      <c r="I264" s="75" t="s">
        <v>982</v>
      </c>
      <c r="J264" s="81">
        <v>1070140</v>
      </c>
      <c r="K264" s="156">
        <v>328688</v>
      </c>
      <c r="L264" s="163">
        <f t="shared" si="13"/>
        <v>1398828</v>
      </c>
    </row>
    <row r="265" spans="1:12" ht="16.5" customHeight="1" x14ac:dyDescent="0.15">
      <c r="A265" s="342">
        <v>2021</v>
      </c>
      <c r="B265" s="312"/>
      <c r="C265" s="78" t="s">
        <v>981</v>
      </c>
      <c r="D265" s="339" t="s">
        <v>980</v>
      </c>
      <c r="E265" s="312"/>
      <c r="F265" s="77" t="s">
        <v>979</v>
      </c>
      <c r="G265" s="6" t="s">
        <v>978</v>
      </c>
      <c r="H265" s="73" t="s">
        <v>977</v>
      </c>
      <c r="I265" s="75" t="s">
        <v>976</v>
      </c>
      <c r="J265" s="81">
        <v>1070140</v>
      </c>
      <c r="K265" s="156">
        <v>328688</v>
      </c>
      <c r="L265" s="163">
        <f t="shared" si="13"/>
        <v>1398828</v>
      </c>
    </row>
    <row r="266" spans="1:12" ht="16.5" customHeight="1" x14ac:dyDescent="0.15">
      <c r="A266" s="342">
        <v>2021</v>
      </c>
      <c r="B266" s="312"/>
      <c r="C266" s="78" t="s">
        <v>975</v>
      </c>
      <c r="D266" s="339" t="s">
        <v>974</v>
      </c>
      <c r="E266" s="312"/>
      <c r="F266" s="77" t="s">
        <v>973</v>
      </c>
      <c r="G266" s="6" t="s">
        <v>972</v>
      </c>
      <c r="H266" s="73" t="s">
        <v>971</v>
      </c>
      <c r="I266" s="75" t="s">
        <v>970</v>
      </c>
      <c r="J266" s="81">
        <v>1070140</v>
      </c>
      <c r="K266" s="156">
        <v>328688</v>
      </c>
      <c r="L266" s="163">
        <f t="shared" si="13"/>
        <v>1398828</v>
      </c>
    </row>
    <row r="267" spans="1:12" ht="16.5" customHeight="1" x14ac:dyDescent="0.15">
      <c r="A267" s="342">
        <v>2005</v>
      </c>
      <c r="B267" s="312"/>
      <c r="C267" s="78" t="s">
        <v>969</v>
      </c>
      <c r="D267" s="339" t="s">
        <v>968</v>
      </c>
      <c r="E267" s="312"/>
      <c r="F267" s="77" t="s">
        <v>967</v>
      </c>
      <c r="G267" s="6" t="s">
        <v>966</v>
      </c>
      <c r="H267" s="73" t="s">
        <v>965</v>
      </c>
      <c r="I267" s="75" t="s">
        <v>964</v>
      </c>
      <c r="J267" s="81">
        <v>2970487</v>
      </c>
      <c r="K267" s="156">
        <v>576814</v>
      </c>
      <c r="L267" s="163">
        <f t="shared" si="13"/>
        <v>3547301</v>
      </c>
    </row>
    <row r="268" spans="1:12" ht="16.5" customHeight="1" x14ac:dyDescent="0.15">
      <c r="A268" s="360"/>
      <c r="B268" s="361"/>
      <c r="C268" s="361"/>
      <c r="D268" s="361"/>
      <c r="E268" s="361"/>
      <c r="F268" s="361"/>
      <c r="G268" s="361"/>
      <c r="H268" s="361"/>
      <c r="I268" s="362"/>
      <c r="J268" s="71">
        <f>SUM(J240:J267)</f>
        <v>34328606</v>
      </c>
      <c r="K268" s="71">
        <f>SUM(K240:K267)</f>
        <v>8929539</v>
      </c>
      <c r="L268" s="71">
        <f>SUM(L240:L267)</f>
        <v>43258145</v>
      </c>
    </row>
    <row r="269" spans="1:12" ht="16.5" customHeight="1" x14ac:dyDescent="0.15">
      <c r="A269" s="363"/>
      <c r="B269" s="364"/>
      <c r="C269" s="364"/>
      <c r="D269" s="364"/>
      <c r="E269" s="364"/>
      <c r="F269" s="364"/>
      <c r="G269" s="364"/>
      <c r="H269" s="364"/>
      <c r="I269" s="364"/>
      <c r="J269" s="365"/>
    </row>
    <row r="270" spans="1:12" ht="16.5" customHeight="1" x14ac:dyDescent="0.15">
      <c r="A270" s="366" t="s">
        <v>7</v>
      </c>
      <c r="B270" s="366"/>
      <c r="C270" s="366"/>
      <c r="D270" s="366"/>
      <c r="E270" s="366"/>
      <c r="F270" s="366"/>
      <c r="G270" s="366"/>
      <c r="H270" s="366"/>
      <c r="I270" s="366"/>
      <c r="J270" s="366"/>
      <c r="K270" s="250"/>
      <c r="L270" s="250"/>
    </row>
    <row r="271" spans="1:12" ht="28.5" customHeight="1" x14ac:dyDescent="0.15">
      <c r="A271" s="348" t="s">
        <v>102</v>
      </c>
      <c r="B271" s="348"/>
      <c r="C271" s="45" t="s">
        <v>101</v>
      </c>
      <c r="D271" s="345" t="s">
        <v>100</v>
      </c>
      <c r="E271" s="345"/>
      <c r="F271" s="45" t="s">
        <v>178</v>
      </c>
      <c r="G271" s="45" t="s">
        <v>98</v>
      </c>
      <c r="H271" s="45" t="s">
        <v>97</v>
      </c>
      <c r="I271" s="76" t="s">
        <v>96</v>
      </c>
      <c r="J271" s="139" t="s">
        <v>2121</v>
      </c>
      <c r="K271" s="139" t="s">
        <v>2122</v>
      </c>
      <c r="L271" s="140" t="s">
        <v>2123</v>
      </c>
    </row>
    <row r="272" spans="1:12" ht="25.5" customHeight="1" x14ac:dyDescent="0.15">
      <c r="A272" s="357">
        <v>1998</v>
      </c>
      <c r="B272" s="358"/>
      <c r="C272" s="101" t="s">
        <v>963</v>
      </c>
      <c r="D272" s="359" t="s">
        <v>962</v>
      </c>
      <c r="E272" s="358"/>
      <c r="F272" s="100" t="s">
        <v>961</v>
      </c>
      <c r="G272" s="16" t="s">
        <v>959</v>
      </c>
      <c r="H272" s="16" t="s">
        <v>960</v>
      </c>
      <c r="I272" s="16" t="s">
        <v>958</v>
      </c>
      <c r="J272" s="216">
        <v>2924015</v>
      </c>
      <c r="K272" s="156">
        <f>VLOOKUP(G272,[1]ALCANCE!$G$397:$J$404,4,0)</f>
        <v>459640</v>
      </c>
      <c r="L272" s="163">
        <f>+J272+K272</f>
        <v>3383655</v>
      </c>
    </row>
    <row r="273" spans="1:12" ht="16.5" customHeight="1" x14ac:dyDescent="0.15">
      <c r="A273" s="357">
        <v>2011</v>
      </c>
      <c r="B273" s="358"/>
      <c r="C273" s="101" t="s">
        <v>957</v>
      </c>
      <c r="D273" s="359" t="s">
        <v>956</v>
      </c>
      <c r="E273" s="358"/>
      <c r="F273" s="100" t="s">
        <v>955</v>
      </c>
      <c r="G273" s="16" t="s">
        <v>954</v>
      </c>
      <c r="H273" s="16" t="s">
        <v>953</v>
      </c>
      <c r="I273" s="16" t="s">
        <v>952</v>
      </c>
      <c r="J273" s="216">
        <v>3566102</v>
      </c>
      <c r="K273" s="156">
        <f>VLOOKUP(G273,[1]ALCANCE!$G$397:$J$404,4,0)</f>
        <v>1001330</v>
      </c>
      <c r="L273" s="163">
        <f t="shared" ref="L273:L278" si="14">+J273+K273</f>
        <v>4567432</v>
      </c>
    </row>
    <row r="274" spans="1:12" ht="24" customHeight="1" x14ac:dyDescent="0.15">
      <c r="A274" s="357">
        <v>2011</v>
      </c>
      <c r="B274" s="358"/>
      <c r="C274" s="102" t="s">
        <v>951</v>
      </c>
      <c r="D274" s="359" t="s">
        <v>950</v>
      </c>
      <c r="E274" s="358"/>
      <c r="F274" s="100" t="s">
        <v>949</v>
      </c>
      <c r="G274" s="16" t="s">
        <v>948</v>
      </c>
      <c r="H274" s="16" t="s">
        <v>947</v>
      </c>
      <c r="I274" s="16" t="s">
        <v>946</v>
      </c>
      <c r="J274" s="216">
        <v>982381</v>
      </c>
      <c r="K274" s="156">
        <f>VLOOKUP(G274,[1]ALCANCE!$G$397:$J$404,4,0)</f>
        <v>357879</v>
      </c>
      <c r="L274" s="163">
        <f t="shared" si="14"/>
        <v>1340260</v>
      </c>
    </row>
    <row r="275" spans="1:12" ht="27" customHeight="1" x14ac:dyDescent="0.15">
      <c r="A275" s="357">
        <v>2009</v>
      </c>
      <c r="B275" s="358"/>
      <c r="C275" s="102" t="s">
        <v>945</v>
      </c>
      <c r="D275" s="359" t="s">
        <v>944</v>
      </c>
      <c r="E275" s="358"/>
      <c r="F275" s="100" t="s">
        <v>943</v>
      </c>
      <c r="G275" s="16" t="s">
        <v>942</v>
      </c>
      <c r="H275" s="16" t="s">
        <v>941</v>
      </c>
      <c r="I275" s="16" t="s">
        <v>940</v>
      </c>
      <c r="J275" s="216">
        <v>1077081</v>
      </c>
      <c r="K275" s="156">
        <f>VLOOKUP(G275,[1]ALCANCE!$G$397:$J$404,4,0)</f>
        <v>532579</v>
      </c>
      <c r="L275" s="163">
        <f t="shared" si="14"/>
        <v>1609660</v>
      </c>
    </row>
    <row r="276" spans="1:12" ht="27" customHeight="1" x14ac:dyDescent="0.15">
      <c r="A276" s="357">
        <v>2008</v>
      </c>
      <c r="B276" s="358"/>
      <c r="C276" s="101" t="s">
        <v>929</v>
      </c>
      <c r="D276" s="359" t="s">
        <v>939</v>
      </c>
      <c r="E276" s="358"/>
      <c r="F276" s="100" t="s">
        <v>938</v>
      </c>
      <c r="G276" s="16" t="s">
        <v>937</v>
      </c>
      <c r="H276" s="16" t="s">
        <v>936</v>
      </c>
      <c r="I276" s="16" t="s">
        <v>935</v>
      </c>
      <c r="J276" s="216">
        <v>3888503</v>
      </c>
      <c r="K276" s="156">
        <f>VLOOKUP(G276,[1]ALCANCE!$G$397:$J$404,4,0)</f>
        <v>1079646</v>
      </c>
      <c r="L276" s="163">
        <f t="shared" si="14"/>
        <v>4968149</v>
      </c>
    </row>
    <row r="277" spans="1:12" ht="16.5" customHeight="1" x14ac:dyDescent="0.15">
      <c r="A277" s="357">
        <v>2010</v>
      </c>
      <c r="B277" s="358"/>
      <c r="C277" s="101" t="s">
        <v>929</v>
      </c>
      <c r="D277" s="359" t="s">
        <v>934</v>
      </c>
      <c r="E277" s="358"/>
      <c r="F277" s="100" t="s">
        <v>933</v>
      </c>
      <c r="G277" s="16" t="s">
        <v>932</v>
      </c>
      <c r="H277" s="16" t="s">
        <v>931</v>
      </c>
      <c r="I277" s="16" t="s">
        <v>930</v>
      </c>
      <c r="J277" s="216">
        <v>3439703</v>
      </c>
      <c r="K277" s="156">
        <f>VLOOKUP(G277,[1]ALCANCE!$G$397:$J$404,4,0)</f>
        <v>460446</v>
      </c>
      <c r="L277" s="163">
        <f t="shared" si="14"/>
        <v>3900149</v>
      </c>
    </row>
    <row r="278" spans="1:12" ht="16.5" customHeight="1" x14ac:dyDescent="0.15">
      <c r="A278" s="357">
        <v>2010</v>
      </c>
      <c r="B278" s="358"/>
      <c r="C278" s="101" t="s">
        <v>929</v>
      </c>
      <c r="D278" s="359" t="s">
        <v>928</v>
      </c>
      <c r="E278" s="358"/>
      <c r="F278" s="100" t="s">
        <v>927</v>
      </c>
      <c r="G278" s="16" t="s">
        <v>926</v>
      </c>
      <c r="H278" s="16" t="s">
        <v>925</v>
      </c>
      <c r="I278" s="16" t="s">
        <v>924</v>
      </c>
      <c r="J278" s="216">
        <v>3420603</v>
      </c>
      <c r="K278" s="156">
        <f>VLOOKUP(G278,[1]ALCANCE!$G$397:$J$404,4,0)</f>
        <v>1079646</v>
      </c>
      <c r="L278" s="163">
        <f t="shared" si="14"/>
        <v>4500249</v>
      </c>
    </row>
    <row r="279" spans="1:12" ht="16.5" customHeight="1" x14ac:dyDescent="0.15">
      <c r="A279" s="360"/>
      <c r="B279" s="361"/>
      <c r="C279" s="361"/>
      <c r="D279" s="361"/>
      <c r="E279" s="361"/>
      <c r="F279" s="361"/>
      <c r="G279" s="361"/>
      <c r="H279" s="361"/>
      <c r="I279" s="362"/>
      <c r="J279" s="71">
        <f>SUM(J272:J278)</f>
        <v>19298388</v>
      </c>
      <c r="K279" s="71">
        <f>SUM(K272:K278)</f>
        <v>4971166</v>
      </c>
      <c r="L279" s="71">
        <f>SUM(L272:L278)</f>
        <v>24269554</v>
      </c>
    </row>
    <row r="280" spans="1:12" ht="16.5" customHeight="1" x14ac:dyDescent="0.15">
      <c r="A280" s="363"/>
      <c r="B280" s="364"/>
      <c r="C280" s="364"/>
      <c r="D280" s="364"/>
      <c r="E280" s="364"/>
      <c r="F280" s="364"/>
      <c r="G280" s="364"/>
      <c r="H280" s="364"/>
      <c r="I280" s="364"/>
      <c r="J280" s="365"/>
    </row>
    <row r="281" spans="1:12" ht="16.5" customHeight="1" x14ac:dyDescent="0.15">
      <c r="A281" s="369" t="s">
        <v>6</v>
      </c>
      <c r="B281" s="369"/>
      <c r="C281" s="369"/>
      <c r="D281" s="369"/>
      <c r="E281" s="369"/>
      <c r="F281" s="369"/>
      <c r="G281" s="369"/>
      <c r="H281" s="369"/>
      <c r="I281" s="369"/>
      <c r="J281" s="369"/>
      <c r="K281" s="250"/>
      <c r="L281" s="250"/>
    </row>
    <row r="282" spans="1:12" ht="25.5" customHeight="1" x14ac:dyDescent="0.15">
      <c r="A282" s="348" t="s">
        <v>102</v>
      </c>
      <c r="B282" s="348"/>
      <c r="C282" s="46" t="s">
        <v>101</v>
      </c>
      <c r="D282" s="345" t="s">
        <v>923</v>
      </c>
      <c r="E282" s="345"/>
      <c r="F282" s="45" t="s">
        <v>178</v>
      </c>
      <c r="G282" s="45" t="s">
        <v>98</v>
      </c>
      <c r="H282" s="45" t="s">
        <v>97</v>
      </c>
      <c r="I282" s="76" t="s">
        <v>96</v>
      </c>
      <c r="J282" s="139" t="s">
        <v>2121</v>
      </c>
      <c r="K282" s="139" t="s">
        <v>2122</v>
      </c>
      <c r="L282" s="140" t="s">
        <v>2123</v>
      </c>
    </row>
    <row r="283" spans="1:12" ht="16.5" customHeight="1" x14ac:dyDescent="0.15">
      <c r="A283" s="327">
        <v>2023</v>
      </c>
      <c r="B283" s="328"/>
      <c r="C283" s="99" t="s">
        <v>922</v>
      </c>
      <c r="D283" s="370" t="s">
        <v>921</v>
      </c>
      <c r="E283" s="371"/>
      <c r="F283" s="17" t="s">
        <v>920</v>
      </c>
      <c r="G283" s="16" t="s">
        <v>919</v>
      </c>
      <c r="H283" s="16" t="s">
        <v>918</v>
      </c>
      <c r="I283" s="17" t="s">
        <v>917</v>
      </c>
      <c r="J283" s="86">
        <v>2145303</v>
      </c>
      <c r="K283" s="156">
        <v>665727</v>
      </c>
      <c r="L283" s="163">
        <f t="shared" ref="L283" si="15">+J283+K283</f>
        <v>2811030</v>
      </c>
    </row>
    <row r="284" spans="1:12" ht="16.5" customHeight="1" x14ac:dyDescent="0.15">
      <c r="A284" s="327">
        <v>2023</v>
      </c>
      <c r="B284" s="328"/>
      <c r="C284" s="99" t="s">
        <v>916</v>
      </c>
      <c r="D284" s="367" t="s">
        <v>915</v>
      </c>
      <c r="E284" s="368"/>
      <c r="F284" s="17" t="s">
        <v>914</v>
      </c>
      <c r="G284" s="16" t="s">
        <v>913</v>
      </c>
      <c r="H284" s="16" t="s">
        <v>912</v>
      </c>
      <c r="I284" s="17" t="s">
        <v>911</v>
      </c>
      <c r="J284" s="86">
        <v>2145303</v>
      </c>
      <c r="K284" s="156">
        <v>665727</v>
      </c>
      <c r="L284" s="163">
        <f t="shared" ref="L284:L305" si="16">+J284+K284</f>
        <v>2811030</v>
      </c>
    </row>
    <row r="285" spans="1:12" ht="16.5" customHeight="1" x14ac:dyDescent="0.15">
      <c r="A285" s="355">
        <v>1998</v>
      </c>
      <c r="B285" s="312"/>
      <c r="C285" s="94" t="s">
        <v>769</v>
      </c>
      <c r="D285" s="339" t="s">
        <v>910</v>
      </c>
      <c r="E285" s="312"/>
      <c r="F285" s="97" t="s">
        <v>909</v>
      </c>
      <c r="G285" s="98" t="s">
        <v>908</v>
      </c>
      <c r="H285" s="97" t="s">
        <v>907</v>
      </c>
      <c r="I285" s="96" t="s">
        <v>906</v>
      </c>
      <c r="J285" s="86">
        <v>2260215</v>
      </c>
      <c r="K285" s="156">
        <v>455840</v>
      </c>
      <c r="L285" s="163">
        <f t="shared" si="16"/>
        <v>2716055</v>
      </c>
    </row>
    <row r="286" spans="1:12" ht="16.5" customHeight="1" x14ac:dyDescent="0.15">
      <c r="A286" s="355">
        <v>2018</v>
      </c>
      <c r="B286" s="312"/>
      <c r="C286" s="94" t="s">
        <v>874</v>
      </c>
      <c r="D286" s="339" t="s">
        <v>905</v>
      </c>
      <c r="E286" s="312"/>
      <c r="F286" s="8" t="s">
        <v>904</v>
      </c>
      <c r="G286" s="90" t="s">
        <v>903</v>
      </c>
      <c r="H286" s="8" t="s">
        <v>902</v>
      </c>
      <c r="I286" s="87" t="s">
        <v>901</v>
      </c>
      <c r="J286" s="86">
        <v>653840</v>
      </c>
      <c r="K286" s="156">
        <v>184888</v>
      </c>
      <c r="L286" s="163">
        <f t="shared" si="16"/>
        <v>838728</v>
      </c>
    </row>
    <row r="287" spans="1:12" ht="16.5" customHeight="1" x14ac:dyDescent="0.15">
      <c r="A287" s="355">
        <v>2018</v>
      </c>
      <c r="B287" s="312"/>
      <c r="C287" s="94" t="s">
        <v>880</v>
      </c>
      <c r="D287" s="339" t="s">
        <v>900</v>
      </c>
      <c r="E287" s="312"/>
      <c r="F287" s="8" t="s">
        <v>899</v>
      </c>
      <c r="G287" s="90" t="s">
        <v>898</v>
      </c>
      <c r="H287" s="8" t="s">
        <v>897</v>
      </c>
      <c r="I287" s="87" t="s">
        <v>896</v>
      </c>
      <c r="J287" s="86">
        <v>1070140</v>
      </c>
      <c r="K287" s="156">
        <v>328688</v>
      </c>
      <c r="L287" s="163">
        <f t="shared" si="16"/>
        <v>1398828</v>
      </c>
    </row>
    <row r="288" spans="1:12" ht="16.5" customHeight="1" x14ac:dyDescent="0.15">
      <c r="A288" s="355">
        <v>2018</v>
      </c>
      <c r="B288" s="312"/>
      <c r="C288" s="94" t="s">
        <v>880</v>
      </c>
      <c r="D288" s="339" t="s">
        <v>895</v>
      </c>
      <c r="E288" s="312"/>
      <c r="F288" s="8" t="s">
        <v>894</v>
      </c>
      <c r="G288" s="90" t="s">
        <v>893</v>
      </c>
      <c r="H288" s="8" t="s">
        <v>892</v>
      </c>
      <c r="I288" s="87" t="s">
        <v>891</v>
      </c>
      <c r="J288" s="86">
        <v>1070140</v>
      </c>
      <c r="K288" s="156">
        <v>328688</v>
      </c>
      <c r="L288" s="163">
        <f t="shared" si="16"/>
        <v>1398828</v>
      </c>
    </row>
    <row r="289" spans="1:12" ht="16.5" customHeight="1" x14ac:dyDescent="0.15">
      <c r="A289" s="355">
        <v>2018</v>
      </c>
      <c r="B289" s="312"/>
      <c r="C289" s="94" t="s">
        <v>880</v>
      </c>
      <c r="D289" s="339" t="s">
        <v>890</v>
      </c>
      <c r="E289" s="312"/>
      <c r="F289" s="8" t="s">
        <v>889</v>
      </c>
      <c r="G289" s="90" t="s">
        <v>888</v>
      </c>
      <c r="H289" s="8" t="s">
        <v>887</v>
      </c>
      <c r="I289" s="87" t="s">
        <v>886</v>
      </c>
      <c r="J289" s="86">
        <v>1070140</v>
      </c>
      <c r="K289" s="156">
        <v>328688</v>
      </c>
      <c r="L289" s="163">
        <f t="shared" si="16"/>
        <v>1398828</v>
      </c>
    </row>
    <row r="290" spans="1:12" ht="16.5" customHeight="1" x14ac:dyDescent="0.15">
      <c r="A290" s="355">
        <v>2018</v>
      </c>
      <c r="B290" s="312"/>
      <c r="C290" s="94" t="s">
        <v>880</v>
      </c>
      <c r="D290" s="339" t="s">
        <v>885</v>
      </c>
      <c r="E290" s="312"/>
      <c r="F290" s="8" t="s">
        <v>884</v>
      </c>
      <c r="G290" s="90" t="s">
        <v>883</v>
      </c>
      <c r="H290" s="8" t="s">
        <v>882</v>
      </c>
      <c r="I290" s="87" t="s">
        <v>881</v>
      </c>
      <c r="J290" s="86">
        <v>1070140</v>
      </c>
      <c r="K290" s="156">
        <v>328688</v>
      </c>
      <c r="L290" s="163">
        <f t="shared" si="16"/>
        <v>1398828</v>
      </c>
    </row>
    <row r="291" spans="1:12" ht="16.5" customHeight="1" x14ac:dyDescent="0.15">
      <c r="A291" s="355">
        <v>2018</v>
      </c>
      <c r="B291" s="312"/>
      <c r="C291" s="94" t="s">
        <v>880</v>
      </c>
      <c r="D291" s="339" t="s">
        <v>879</v>
      </c>
      <c r="E291" s="312"/>
      <c r="F291" s="8" t="s">
        <v>878</v>
      </c>
      <c r="G291" s="90" t="s">
        <v>877</v>
      </c>
      <c r="H291" s="8" t="s">
        <v>876</v>
      </c>
      <c r="I291" s="87" t="s">
        <v>875</v>
      </c>
      <c r="J291" s="86">
        <v>1070140</v>
      </c>
      <c r="K291" s="156">
        <v>328688</v>
      </c>
      <c r="L291" s="163">
        <f t="shared" si="16"/>
        <v>1398828</v>
      </c>
    </row>
    <row r="292" spans="1:12" ht="16.5" customHeight="1" x14ac:dyDescent="0.15">
      <c r="A292" s="355">
        <v>2018</v>
      </c>
      <c r="B292" s="312"/>
      <c r="C292" s="94" t="s">
        <v>874</v>
      </c>
      <c r="D292" s="339" t="s">
        <v>873</v>
      </c>
      <c r="E292" s="312"/>
      <c r="F292" s="8" t="s">
        <v>872</v>
      </c>
      <c r="G292" s="90" t="s">
        <v>871</v>
      </c>
      <c r="H292" s="8" t="s">
        <v>870</v>
      </c>
      <c r="I292" s="87" t="s">
        <v>869</v>
      </c>
      <c r="J292" s="86">
        <v>1070140</v>
      </c>
      <c r="K292" s="156">
        <v>328688</v>
      </c>
      <c r="L292" s="163">
        <f t="shared" si="16"/>
        <v>1398828</v>
      </c>
    </row>
    <row r="293" spans="1:12" ht="16.5" customHeight="1" x14ac:dyDescent="0.15">
      <c r="A293" s="355">
        <v>2022</v>
      </c>
      <c r="B293" s="312"/>
      <c r="C293" s="95" t="s">
        <v>806</v>
      </c>
      <c r="D293" s="347" t="s">
        <v>868</v>
      </c>
      <c r="E293" s="312"/>
      <c r="F293" s="8" t="s">
        <v>867</v>
      </c>
      <c r="G293" s="90" t="s">
        <v>866</v>
      </c>
      <c r="H293" s="8" t="s">
        <v>865</v>
      </c>
      <c r="I293" s="87" t="s">
        <v>864</v>
      </c>
      <c r="J293" s="86">
        <v>1070140</v>
      </c>
      <c r="K293" s="156">
        <v>328688</v>
      </c>
      <c r="L293" s="163">
        <f t="shared" si="16"/>
        <v>1398828</v>
      </c>
    </row>
    <row r="294" spans="1:12" ht="16.5" customHeight="1" x14ac:dyDescent="0.15">
      <c r="A294" s="355">
        <v>2022</v>
      </c>
      <c r="B294" s="312"/>
      <c r="C294" s="95" t="s">
        <v>806</v>
      </c>
      <c r="D294" s="347" t="s">
        <v>863</v>
      </c>
      <c r="E294" s="312"/>
      <c r="F294" s="8" t="s">
        <v>862</v>
      </c>
      <c r="G294" s="90" t="s">
        <v>861</v>
      </c>
      <c r="H294" s="8" t="s">
        <v>860</v>
      </c>
      <c r="I294" s="87" t="s">
        <v>859</v>
      </c>
      <c r="J294" s="86">
        <v>1070140</v>
      </c>
      <c r="K294" s="156">
        <v>328688</v>
      </c>
      <c r="L294" s="163">
        <f t="shared" si="16"/>
        <v>1398828</v>
      </c>
    </row>
    <row r="295" spans="1:12" ht="16.5" customHeight="1" x14ac:dyDescent="0.15">
      <c r="A295" s="355">
        <v>2022</v>
      </c>
      <c r="B295" s="312"/>
      <c r="C295" s="95" t="s">
        <v>806</v>
      </c>
      <c r="D295" s="347" t="s">
        <v>858</v>
      </c>
      <c r="E295" s="312"/>
      <c r="F295" s="8" t="s">
        <v>857</v>
      </c>
      <c r="G295" s="90" t="s">
        <v>856</v>
      </c>
      <c r="H295" s="8" t="s">
        <v>855</v>
      </c>
      <c r="I295" s="87" t="s">
        <v>854</v>
      </c>
      <c r="J295" s="86">
        <v>676440</v>
      </c>
      <c r="K295" s="156">
        <v>186888</v>
      </c>
      <c r="L295" s="163">
        <f t="shared" si="16"/>
        <v>863328</v>
      </c>
    </row>
    <row r="296" spans="1:12" ht="16.5" customHeight="1" x14ac:dyDescent="0.15">
      <c r="A296" s="355">
        <v>2022</v>
      </c>
      <c r="B296" s="312"/>
      <c r="C296" s="95" t="s">
        <v>806</v>
      </c>
      <c r="D296" s="347" t="s">
        <v>853</v>
      </c>
      <c r="E296" s="312"/>
      <c r="F296" s="8" t="s">
        <v>852</v>
      </c>
      <c r="G296" s="90" t="s">
        <v>851</v>
      </c>
      <c r="H296" s="8" t="s">
        <v>850</v>
      </c>
      <c r="I296" s="87" t="s">
        <v>849</v>
      </c>
      <c r="J296" s="86">
        <v>676440</v>
      </c>
      <c r="K296" s="156">
        <v>186888</v>
      </c>
      <c r="L296" s="163">
        <f t="shared" si="16"/>
        <v>863328</v>
      </c>
    </row>
    <row r="297" spans="1:12" ht="16.5" customHeight="1" x14ac:dyDescent="0.15">
      <c r="A297" s="346">
        <v>2022</v>
      </c>
      <c r="B297" s="312"/>
      <c r="C297" s="94" t="s">
        <v>848</v>
      </c>
      <c r="D297" s="347" t="s">
        <v>847</v>
      </c>
      <c r="E297" s="312"/>
      <c r="F297" s="8" t="s">
        <v>846</v>
      </c>
      <c r="G297" s="90" t="s">
        <v>845</v>
      </c>
      <c r="H297" s="8" t="s">
        <v>844</v>
      </c>
      <c r="I297" s="87" t="s">
        <v>843</v>
      </c>
      <c r="J297" s="86">
        <v>1104903</v>
      </c>
      <c r="K297" s="156">
        <v>284427</v>
      </c>
      <c r="L297" s="163">
        <f t="shared" si="16"/>
        <v>1389330</v>
      </c>
    </row>
    <row r="298" spans="1:12" ht="16.5" customHeight="1" x14ac:dyDescent="0.15">
      <c r="A298" s="346">
        <v>2011</v>
      </c>
      <c r="B298" s="312"/>
      <c r="C298" s="92" t="s">
        <v>842</v>
      </c>
      <c r="D298" s="356" t="s">
        <v>841</v>
      </c>
      <c r="E298" s="312"/>
      <c r="F298" s="8" t="s">
        <v>840</v>
      </c>
      <c r="G298" s="90" t="s">
        <v>839</v>
      </c>
      <c r="H298" s="8" t="s">
        <v>838</v>
      </c>
      <c r="I298" s="87" t="s">
        <v>837</v>
      </c>
      <c r="J298" s="86">
        <v>3070303</v>
      </c>
      <c r="K298" s="156">
        <v>454446</v>
      </c>
      <c r="L298" s="163">
        <f t="shared" si="16"/>
        <v>3524749</v>
      </c>
    </row>
    <row r="299" spans="1:12" ht="16.5" customHeight="1" x14ac:dyDescent="0.15">
      <c r="A299" s="353">
        <v>2022</v>
      </c>
      <c r="B299" s="312"/>
      <c r="C299" s="91" t="s">
        <v>836</v>
      </c>
      <c r="D299" s="339" t="s">
        <v>835</v>
      </c>
      <c r="E299" s="312"/>
      <c r="F299" s="8" t="s">
        <v>834</v>
      </c>
      <c r="G299" s="90" t="s">
        <v>833</v>
      </c>
      <c r="H299" s="8" t="s">
        <v>832</v>
      </c>
      <c r="I299" s="87" t="s">
        <v>831</v>
      </c>
      <c r="J299" s="86">
        <v>676440</v>
      </c>
      <c r="K299" s="156">
        <v>186888</v>
      </c>
      <c r="L299" s="163">
        <f t="shared" si="16"/>
        <v>863328</v>
      </c>
    </row>
    <row r="300" spans="1:12" ht="16.5" customHeight="1" x14ac:dyDescent="0.15">
      <c r="A300" s="353">
        <v>2022</v>
      </c>
      <c r="B300" s="312"/>
      <c r="C300" s="89" t="s">
        <v>806</v>
      </c>
      <c r="D300" s="354" t="s">
        <v>830</v>
      </c>
      <c r="E300" s="312"/>
      <c r="F300" s="8" t="s">
        <v>829</v>
      </c>
      <c r="G300" s="90" t="s">
        <v>828</v>
      </c>
      <c r="H300" s="8" t="s">
        <v>827</v>
      </c>
      <c r="I300" s="87" t="s">
        <v>826</v>
      </c>
      <c r="J300" s="86">
        <v>1070140</v>
      </c>
      <c r="K300" s="156">
        <v>328688</v>
      </c>
      <c r="L300" s="163">
        <f t="shared" si="16"/>
        <v>1398828</v>
      </c>
    </row>
    <row r="301" spans="1:12" ht="16.5" customHeight="1" x14ac:dyDescent="0.15">
      <c r="A301" s="353">
        <v>2022</v>
      </c>
      <c r="B301" s="312"/>
      <c r="C301" s="89" t="s">
        <v>806</v>
      </c>
      <c r="D301" s="354" t="s">
        <v>825</v>
      </c>
      <c r="E301" s="312"/>
      <c r="F301" s="8" t="s">
        <v>824</v>
      </c>
      <c r="G301" s="88" t="s">
        <v>823</v>
      </c>
      <c r="H301" s="8" t="s">
        <v>822</v>
      </c>
      <c r="I301" s="87" t="s">
        <v>821</v>
      </c>
      <c r="J301" s="86">
        <v>676440</v>
      </c>
      <c r="K301" s="156">
        <v>186888</v>
      </c>
      <c r="L301" s="163">
        <f t="shared" si="16"/>
        <v>863328</v>
      </c>
    </row>
    <row r="302" spans="1:12" ht="16.5" customHeight="1" x14ac:dyDescent="0.15">
      <c r="A302" s="353">
        <v>2022</v>
      </c>
      <c r="B302" s="312"/>
      <c r="C302" s="89" t="s">
        <v>806</v>
      </c>
      <c r="D302" s="354" t="s">
        <v>820</v>
      </c>
      <c r="E302" s="312"/>
      <c r="F302" s="8" t="s">
        <v>819</v>
      </c>
      <c r="G302" s="88" t="s">
        <v>818</v>
      </c>
      <c r="H302" s="8" t="s">
        <v>808</v>
      </c>
      <c r="I302" s="87" t="s">
        <v>817</v>
      </c>
      <c r="J302" s="86">
        <v>1070140</v>
      </c>
      <c r="K302" s="156">
        <v>328688</v>
      </c>
      <c r="L302" s="163">
        <f t="shared" si="16"/>
        <v>1398828</v>
      </c>
    </row>
    <row r="303" spans="1:12" ht="16.5" customHeight="1" x14ac:dyDescent="0.15">
      <c r="A303" s="353">
        <v>2022</v>
      </c>
      <c r="B303" s="312"/>
      <c r="C303" s="89" t="s">
        <v>806</v>
      </c>
      <c r="D303" s="354" t="s">
        <v>816</v>
      </c>
      <c r="E303" s="312"/>
      <c r="F303" s="8" t="s">
        <v>815</v>
      </c>
      <c r="G303" s="88" t="s">
        <v>814</v>
      </c>
      <c r="H303" s="8" t="s">
        <v>813</v>
      </c>
      <c r="I303" s="87" t="s">
        <v>812</v>
      </c>
      <c r="J303" s="86">
        <v>1070140</v>
      </c>
      <c r="K303" s="156">
        <v>328688</v>
      </c>
      <c r="L303" s="163">
        <f t="shared" si="16"/>
        <v>1398828</v>
      </c>
    </row>
    <row r="304" spans="1:12" ht="16.5" customHeight="1" x14ac:dyDescent="0.15">
      <c r="A304" s="353">
        <v>2022</v>
      </c>
      <c r="B304" s="312"/>
      <c r="C304" s="89" t="s">
        <v>806</v>
      </c>
      <c r="D304" s="354" t="s">
        <v>811</v>
      </c>
      <c r="E304" s="312"/>
      <c r="F304" s="8" t="s">
        <v>810</v>
      </c>
      <c r="G304" s="88" t="s">
        <v>809</v>
      </c>
      <c r="H304" s="8" t="s">
        <v>808</v>
      </c>
      <c r="I304" s="87" t="s">
        <v>807</v>
      </c>
      <c r="J304" s="86">
        <v>1070140</v>
      </c>
      <c r="K304" s="156">
        <v>328688</v>
      </c>
      <c r="L304" s="163">
        <f t="shared" si="16"/>
        <v>1398828</v>
      </c>
    </row>
    <row r="305" spans="1:12" ht="16.5" customHeight="1" x14ac:dyDescent="0.15">
      <c r="A305" s="353">
        <v>2022</v>
      </c>
      <c r="B305" s="312"/>
      <c r="C305" s="89" t="s">
        <v>806</v>
      </c>
      <c r="D305" s="339" t="s">
        <v>805</v>
      </c>
      <c r="E305" s="312"/>
      <c r="F305" s="8" t="s">
        <v>804</v>
      </c>
      <c r="G305" s="88" t="s">
        <v>803</v>
      </c>
      <c r="H305" s="8" t="s">
        <v>802</v>
      </c>
      <c r="I305" s="87" t="s">
        <v>801</v>
      </c>
      <c r="J305" s="86">
        <v>1070140</v>
      </c>
      <c r="K305" s="156">
        <v>328688</v>
      </c>
      <c r="L305" s="163">
        <f t="shared" si="16"/>
        <v>1398828</v>
      </c>
    </row>
    <row r="306" spans="1:12" ht="16.5" customHeight="1" x14ac:dyDescent="0.15">
      <c r="A306" s="343"/>
      <c r="B306" s="344"/>
      <c r="C306" s="344"/>
      <c r="D306" s="344"/>
      <c r="E306" s="344"/>
      <c r="F306" s="344"/>
      <c r="G306" s="344"/>
      <c r="H306" s="344"/>
      <c r="I306" s="352"/>
      <c r="J306" s="71">
        <f>SUM(J283:J305)</f>
        <v>27997447</v>
      </c>
      <c r="K306" s="71">
        <f>SUM(K283:K305)</f>
        <v>7731551</v>
      </c>
      <c r="L306" s="71">
        <f>SUM(L283:L305)</f>
        <v>35728998</v>
      </c>
    </row>
    <row r="307" spans="1:12" ht="16.5" customHeight="1" x14ac:dyDescent="0.15">
      <c r="A307" s="305" t="s">
        <v>800</v>
      </c>
      <c r="B307" s="305"/>
      <c r="C307" s="305"/>
      <c r="D307" s="305"/>
      <c r="E307" s="305"/>
      <c r="F307" s="305"/>
      <c r="G307" s="305"/>
      <c r="H307" s="305"/>
      <c r="I307" s="305"/>
      <c r="J307" s="305"/>
      <c r="K307" s="250"/>
      <c r="L307" s="250"/>
    </row>
    <row r="308" spans="1:12" ht="29.25" customHeight="1" x14ac:dyDescent="0.15">
      <c r="A308" s="348" t="s">
        <v>102</v>
      </c>
      <c r="B308" s="348"/>
      <c r="C308" s="45" t="s">
        <v>101</v>
      </c>
      <c r="D308" s="345" t="s">
        <v>179</v>
      </c>
      <c r="E308" s="345"/>
      <c r="F308" s="45" t="s">
        <v>178</v>
      </c>
      <c r="G308" s="45" t="s">
        <v>666</v>
      </c>
      <c r="H308" s="45" t="s">
        <v>97</v>
      </c>
      <c r="I308" s="76" t="s">
        <v>96</v>
      </c>
      <c r="J308" s="139" t="s">
        <v>2121</v>
      </c>
      <c r="K308" s="139" t="s">
        <v>2122</v>
      </c>
      <c r="L308" s="140" t="s">
        <v>2123</v>
      </c>
    </row>
    <row r="309" spans="1:12" ht="16.5" customHeight="1" x14ac:dyDescent="0.15">
      <c r="A309" s="349">
        <v>2014</v>
      </c>
      <c r="B309" s="350"/>
      <c r="C309" s="84" t="s">
        <v>799</v>
      </c>
      <c r="D309" s="351" t="s">
        <v>798</v>
      </c>
      <c r="E309" s="350"/>
      <c r="F309" s="83" t="s">
        <v>797</v>
      </c>
      <c r="G309" s="16" t="s">
        <v>796</v>
      </c>
      <c r="H309" s="82" t="s">
        <v>795</v>
      </c>
      <c r="I309" s="82" t="s">
        <v>794</v>
      </c>
      <c r="J309" s="81">
        <v>661881</v>
      </c>
      <c r="K309" s="217">
        <f>532579-290000</f>
        <v>242579</v>
      </c>
      <c r="L309" s="181">
        <f t="shared" ref="L309:L312" si="17">+J309+K309</f>
        <v>904460</v>
      </c>
    </row>
    <row r="310" spans="1:12" ht="16.5" customHeight="1" x14ac:dyDescent="0.15">
      <c r="A310" s="349">
        <v>2012</v>
      </c>
      <c r="B310" s="350"/>
      <c r="C310" s="84" t="s">
        <v>793</v>
      </c>
      <c r="D310" s="351" t="s">
        <v>792</v>
      </c>
      <c r="E310" s="350"/>
      <c r="F310" s="83" t="s">
        <v>791</v>
      </c>
      <c r="G310" s="16" t="s">
        <v>790</v>
      </c>
      <c r="H310" s="82" t="s">
        <v>789</v>
      </c>
      <c r="I310" s="82" t="s">
        <v>788</v>
      </c>
      <c r="J310" s="81">
        <v>2651903</v>
      </c>
      <c r="K310" s="217">
        <f>1079646-449000</f>
        <v>630646</v>
      </c>
      <c r="L310" s="181">
        <f t="shared" si="17"/>
        <v>3282549</v>
      </c>
    </row>
    <row r="311" spans="1:12" ht="22.5" customHeight="1" x14ac:dyDescent="0.15">
      <c r="A311" s="349">
        <v>2011</v>
      </c>
      <c r="B311" s="350"/>
      <c r="C311" s="85" t="s">
        <v>787</v>
      </c>
      <c r="D311" s="351" t="s">
        <v>786</v>
      </c>
      <c r="E311" s="350"/>
      <c r="F311" s="83" t="s">
        <v>785</v>
      </c>
      <c r="G311" s="16" t="s">
        <v>784</v>
      </c>
      <c r="H311" s="82" t="s">
        <v>783</v>
      </c>
      <c r="I311" s="82" t="s">
        <v>782</v>
      </c>
      <c r="J311" s="81">
        <v>2459430</v>
      </c>
      <c r="K311" s="217">
        <v>492683</v>
      </c>
      <c r="L311" s="181">
        <f t="shared" si="17"/>
        <v>2952113</v>
      </c>
    </row>
    <row r="312" spans="1:12" ht="16.5" customHeight="1" x14ac:dyDescent="0.15">
      <c r="A312" s="349">
        <v>2012</v>
      </c>
      <c r="B312" s="350"/>
      <c r="C312" s="84" t="s">
        <v>781</v>
      </c>
      <c r="D312" s="351" t="s">
        <v>780</v>
      </c>
      <c r="E312" s="350"/>
      <c r="F312" s="83" t="s">
        <v>779</v>
      </c>
      <c r="G312" s="16" t="s">
        <v>778</v>
      </c>
      <c r="H312" s="82" t="s">
        <v>777</v>
      </c>
      <c r="I312" s="82" t="s">
        <v>776</v>
      </c>
      <c r="J312" s="81">
        <v>3566102</v>
      </c>
      <c r="K312" s="217">
        <v>1001330</v>
      </c>
      <c r="L312" s="181">
        <f t="shared" si="17"/>
        <v>4567432</v>
      </c>
    </row>
    <row r="313" spans="1:12" ht="16.5" customHeight="1" x14ac:dyDescent="0.15">
      <c r="A313" s="343"/>
      <c r="B313" s="344"/>
      <c r="C313" s="344"/>
      <c r="D313" s="344"/>
      <c r="E313" s="344"/>
      <c r="F313" s="344"/>
      <c r="G313" s="344"/>
      <c r="H313" s="344"/>
      <c r="I313" s="352"/>
      <c r="J313" s="214">
        <f>SUM(J309:J312)</f>
        <v>9339316</v>
      </c>
      <c r="K313" s="218">
        <f>SUM(K309:K312)</f>
        <v>2367238</v>
      </c>
      <c r="L313" s="218">
        <f>SUM(L309:L312)</f>
        <v>11706554</v>
      </c>
    </row>
    <row r="314" spans="1:12" ht="16.5" customHeight="1" x14ac:dyDescent="0.15">
      <c r="A314" s="305" t="s">
        <v>1</v>
      </c>
      <c r="B314" s="305"/>
      <c r="C314" s="305"/>
      <c r="D314" s="305"/>
      <c r="E314" s="305"/>
      <c r="F314" s="305"/>
      <c r="G314" s="305"/>
      <c r="H314" s="305"/>
      <c r="I314" s="305"/>
      <c r="J314" s="305"/>
      <c r="K314" s="250"/>
      <c r="L314" s="250"/>
    </row>
    <row r="315" spans="1:12" ht="27.75" customHeight="1" x14ac:dyDescent="0.15">
      <c r="A315" s="348" t="s">
        <v>102</v>
      </c>
      <c r="B315" s="348"/>
      <c r="C315" s="45" t="s">
        <v>101</v>
      </c>
      <c r="D315" s="345" t="s">
        <v>775</v>
      </c>
      <c r="E315" s="345"/>
      <c r="F315" s="45" t="s">
        <v>99</v>
      </c>
      <c r="G315" s="45" t="s">
        <v>98</v>
      </c>
      <c r="H315" s="45" t="s">
        <v>97</v>
      </c>
      <c r="I315" s="202" t="s">
        <v>96</v>
      </c>
      <c r="J315" s="139" t="s">
        <v>2121</v>
      </c>
      <c r="K315" s="139" t="s">
        <v>2122</v>
      </c>
      <c r="L315" s="140" t="s">
        <v>2123</v>
      </c>
    </row>
    <row r="316" spans="1:12" ht="16.5" customHeight="1" x14ac:dyDescent="0.15">
      <c r="A316" s="338">
        <v>1998</v>
      </c>
      <c r="B316" s="312"/>
      <c r="C316" s="79" t="s">
        <v>769</v>
      </c>
      <c r="D316" s="339" t="s">
        <v>774</v>
      </c>
      <c r="E316" s="312"/>
      <c r="F316" s="77" t="s">
        <v>773</v>
      </c>
      <c r="G316" s="6" t="s">
        <v>772</v>
      </c>
      <c r="H316" s="73" t="s">
        <v>771</v>
      </c>
      <c r="I316" s="75" t="s">
        <v>770</v>
      </c>
      <c r="J316" s="86">
        <v>1955215</v>
      </c>
      <c r="K316" s="156">
        <v>457840</v>
      </c>
      <c r="L316" s="163">
        <f t="shared" ref="L316" si="18">+J316+K316</f>
        <v>2413055</v>
      </c>
    </row>
    <row r="317" spans="1:12" ht="16.5" customHeight="1" x14ac:dyDescent="0.15">
      <c r="A317" s="338">
        <v>2003</v>
      </c>
      <c r="B317" s="312"/>
      <c r="C317" s="78" t="s">
        <v>769</v>
      </c>
      <c r="D317" s="339" t="s">
        <v>768</v>
      </c>
      <c r="E317" s="312"/>
      <c r="F317" s="77" t="s">
        <v>767</v>
      </c>
      <c r="G317" s="6" t="s">
        <v>766</v>
      </c>
      <c r="H317" s="73" t="s">
        <v>765</v>
      </c>
      <c r="I317" s="75" t="s">
        <v>764</v>
      </c>
      <c r="J317" s="86">
        <v>2256615</v>
      </c>
      <c r="K317" s="156">
        <v>457840</v>
      </c>
      <c r="L317" s="163">
        <f t="shared" ref="L317:L335" si="19">+J317+K317</f>
        <v>2714455</v>
      </c>
    </row>
    <row r="318" spans="1:12" ht="16.5" customHeight="1" x14ac:dyDescent="0.15">
      <c r="A318" s="338">
        <v>1997</v>
      </c>
      <c r="B318" s="312"/>
      <c r="C318" s="78" t="s">
        <v>763</v>
      </c>
      <c r="D318" s="339" t="s">
        <v>762</v>
      </c>
      <c r="E318" s="312"/>
      <c r="F318" s="77" t="s">
        <v>761</v>
      </c>
      <c r="G318" s="6" t="s">
        <v>760</v>
      </c>
      <c r="H318" s="73" t="s">
        <v>759</v>
      </c>
      <c r="I318" s="75" t="s">
        <v>758</v>
      </c>
      <c r="J318" s="86">
        <v>2491315</v>
      </c>
      <c r="K318" s="156">
        <v>488930</v>
      </c>
      <c r="L318" s="163">
        <f t="shared" si="19"/>
        <v>2980245</v>
      </c>
    </row>
    <row r="319" spans="1:12" ht="16.5" customHeight="1" x14ac:dyDescent="0.15">
      <c r="A319" s="338">
        <v>1997</v>
      </c>
      <c r="B319" s="312"/>
      <c r="C319" s="78" t="s">
        <v>757</v>
      </c>
      <c r="D319" s="339" t="s">
        <v>756</v>
      </c>
      <c r="E319" s="312"/>
      <c r="F319" s="77" t="s">
        <v>755</v>
      </c>
      <c r="G319" s="6" t="s">
        <v>754</v>
      </c>
      <c r="H319" s="73" t="s">
        <v>753</v>
      </c>
      <c r="I319" s="75" t="s">
        <v>752</v>
      </c>
      <c r="J319" s="86">
        <v>2482659</v>
      </c>
      <c r="K319" s="156">
        <v>492679</v>
      </c>
      <c r="L319" s="163">
        <f t="shared" si="19"/>
        <v>2975338</v>
      </c>
    </row>
    <row r="320" spans="1:12" ht="16.5" customHeight="1" x14ac:dyDescent="0.15">
      <c r="A320" s="338">
        <v>2018</v>
      </c>
      <c r="B320" s="312"/>
      <c r="C320" s="78" t="s">
        <v>731</v>
      </c>
      <c r="D320" s="339" t="s">
        <v>751</v>
      </c>
      <c r="E320" s="312"/>
      <c r="F320" s="77" t="s">
        <v>750</v>
      </c>
      <c r="G320" s="6" t="s">
        <v>749</v>
      </c>
      <c r="H320" s="73" t="s">
        <v>748</v>
      </c>
      <c r="I320" s="75" t="s">
        <v>747</v>
      </c>
      <c r="J320" s="86">
        <v>1070140</v>
      </c>
      <c r="K320" s="156">
        <v>328688</v>
      </c>
      <c r="L320" s="163">
        <f t="shared" si="19"/>
        <v>1398828</v>
      </c>
    </row>
    <row r="321" spans="1:12" ht="16.5" customHeight="1" x14ac:dyDescent="0.15">
      <c r="A321" s="338">
        <v>2018</v>
      </c>
      <c r="B321" s="312"/>
      <c r="C321" s="78" t="s">
        <v>731</v>
      </c>
      <c r="D321" s="339" t="s">
        <v>746</v>
      </c>
      <c r="E321" s="312"/>
      <c r="F321" s="77" t="s">
        <v>745</v>
      </c>
      <c r="G321" s="6" t="s">
        <v>744</v>
      </c>
      <c r="H321" s="73" t="s">
        <v>743</v>
      </c>
      <c r="I321" s="75" t="s">
        <v>742</v>
      </c>
      <c r="J321" s="86">
        <v>1070140</v>
      </c>
      <c r="K321" s="156">
        <v>328688</v>
      </c>
      <c r="L321" s="163">
        <f t="shared" si="19"/>
        <v>1398828</v>
      </c>
    </row>
    <row r="322" spans="1:12" ht="16.5" customHeight="1" x14ac:dyDescent="0.15">
      <c r="A322" s="338">
        <v>2010</v>
      </c>
      <c r="B322" s="312"/>
      <c r="C322" s="78" t="s">
        <v>630</v>
      </c>
      <c r="D322" s="339" t="s">
        <v>741</v>
      </c>
      <c r="E322" s="312"/>
      <c r="F322" s="77" t="s">
        <v>740</v>
      </c>
      <c r="G322" s="6" t="s">
        <v>739</v>
      </c>
      <c r="H322" s="73" t="s">
        <v>738</v>
      </c>
      <c r="I322" s="75" t="s">
        <v>737</v>
      </c>
      <c r="J322" s="86">
        <v>3566102</v>
      </c>
      <c r="K322" s="156">
        <v>1001330</v>
      </c>
      <c r="L322" s="163">
        <f t="shared" si="19"/>
        <v>4567432</v>
      </c>
    </row>
    <row r="323" spans="1:12" ht="16.5" customHeight="1" x14ac:dyDescent="0.15">
      <c r="A323" s="338">
        <v>2018</v>
      </c>
      <c r="B323" s="312"/>
      <c r="C323" s="78" t="s">
        <v>731</v>
      </c>
      <c r="D323" s="339" t="s">
        <v>736</v>
      </c>
      <c r="E323" s="312"/>
      <c r="F323" s="77" t="s">
        <v>735</v>
      </c>
      <c r="G323" s="6" t="s">
        <v>734</v>
      </c>
      <c r="H323" s="73" t="s">
        <v>733</v>
      </c>
      <c r="I323" s="75" t="s">
        <v>732</v>
      </c>
      <c r="J323" s="86">
        <v>1070140</v>
      </c>
      <c r="K323" s="156">
        <v>328688</v>
      </c>
      <c r="L323" s="163">
        <f t="shared" si="19"/>
        <v>1398828</v>
      </c>
    </row>
    <row r="324" spans="1:12" ht="16.5" customHeight="1" x14ac:dyDescent="0.15">
      <c r="A324" s="338">
        <v>2018</v>
      </c>
      <c r="B324" s="312"/>
      <c r="C324" s="78" t="s">
        <v>731</v>
      </c>
      <c r="D324" s="339" t="s">
        <v>730</v>
      </c>
      <c r="E324" s="312"/>
      <c r="F324" s="77" t="s">
        <v>729</v>
      </c>
      <c r="G324" s="6" t="s">
        <v>728</v>
      </c>
      <c r="H324" s="73" t="s">
        <v>727</v>
      </c>
      <c r="I324" s="75" t="s">
        <v>726</v>
      </c>
      <c r="J324" s="86">
        <v>1070140</v>
      </c>
      <c r="K324" s="156">
        <v>328688</v>
      </c>
      <c r="L324" s="163">
        <f t="shared" si="19"/>
        <v>1398828</v>
      </c>
    </row>
    <row r="325" spans="1:12" ht="16.5" customHeight="1" x14ac:dyDescent="0.15">
      <c r="A325" s="338">
        <v>2010</v>
      </c>
      <c r="B325" s="312"/>
      <c r="C325" s="78" t="s">
        <v>720</v>
      </c>
      <c r="D325" s="339" t="s">
        <v>725</v>
      </c>
      <c r="E325" s="312"/>
      <c r="F325" s="77" t="s">
        <v>724</v>
      </c>
      <c r="G325" s="6" t="s">
        <v>723</v>
      </c>
      <c r="H325" s="73" t="s">
        <v>722</v>
      </c>
      <c r="I325" s="75" t="s">
        <v>721</v>
      </c>
      <c r="J325" s="86">
        <v>2015203</v>
      </c>
      <c r="K325" s="156">
        <v>463146</v>
      </c>
      <c r="L325" s="163">
        <f t="shared" si="19"/>
        <v>2478349</v>
      </c>
    </row>
    <row r="326" spans="1:12" ht="16.5" customHeight="1" x14ac:dyDescent="0.15">
      <c r="A326" s="338">
        <v>2010</v>
      </c>
      <c r="B326" s="312"/>
      <c r="C326" s="78" t="s">
        <v>720</v>
      </c>
      <c r="D326" s="339" t="s">
        <v>719</v>
      </c>
      <c r="E326" s="312"/>
      <c r="F326" s="77" t="s">
        <v>718</v>
      </c>
      <c r="G326" s="6" t="s">
        <v>717</v>
      </c>
      <c r="H326" s="73" t="s">
        <v>716</v>
      </c>
      <c r="I326" s="75" t="s">
        <v>715</v>
      </c>
      <c r="J326" s="86">
        <v>2015203</v>
      </c>
      <c r="K326" s="156">
        <v>447146</v>
      </c>
      <c r="L326" s="163">
        <f t="shared" si="19"/>
        <v>2462349</v>
      </c>
    </row>
    <row r="327" spans="1:12" ht="16.5" customHeight="1" x14ac:dyDescent="0.15">
      <c r="A327" s="338">
        <v>2022</v>
      </c>
      <c r="B327" s="312"/>
      <c r="C327" s="78" t="s">
        <v>684</v>
      </c>
      <c r="D327" s="339" t="s">
        <v>714</v>
      </c>
      <c r="E327" s="312"/>
      <c r="F327" s="77" t="s">
        <v>713</v>
      </c>
      <c r="G327" s="6" t="s">
        <v>712</v>
      </c>
      <c r="H327" s="73" t="s">
        <v>711</v>
      </c>
      <c r="I327" s="75" t="s">
        <v>710</v>
      </c>
      <c r="J327" s="86">
        <v>1070140</v>
      </c>
      <c r="K327" s="156">
        <v>20688</v>
      </c>
      <c r="L327" s="163">
        <f t="shared" si="19"/>
        <v>1090828</v>
      </c>
    </row>
    <row r="328" spans="1:12" ht="16.5" customHeight="1" x14ac:dyDescent="0.15">
      <c r="A328" s="338">
        <v>2022</v>
      </c>
      <c r="B328" s="312"/>
      <c r="C328" s="78" t="s">
        <v>684</v>
      </c>
      <c r="D328" s="339" t="s">
        <v>709</v>
      </c>
      <c r="E328" s="312"/>
      <c r="F328" s="77" t="s">
        <v>708</v>
      </c>
      <c r="G328" s="6" t="s">
        <v>707</v>
      </c>
      <c r="H328" s="73" t="s">
        <v>706</v>
      </c>
      <c r="I328" s="75" t="s">
        <v>705</v>
      </c>
      <c r="J328" s="86">
        <v>1070140</v>
      </c>
      <c r="K328" s="156">
        <v>328688</v>
      </c>
      <c r="L328" s="163">
        <f t="shared" si="19"/>
        <v>1398828</v>
      </c>
    </row>
    <row r="329" spans="1:12" ht="16.5" customHeight="1" x14ac:dyDescent="0.15">
      <c r="A329" s="338">
        <v>2022</v>
      </c>
      <c r="B329" s="312"/>
      <c r="C329" s="78" t="s">
        <v>684</v>
      </c>
      <c r="D329" s="339" t="s">
        <v>704</v>
      </c>
      <c r="E329" s="312"/>
      <c r="F329" s="77" t="s">
        <v>703</v>
      </c>
      <c r="G329" s="6" t="s">
        <v>702</v>
      </c>
      <c r="H329" s="73" t="s">
        <v>701</v>
      </c>
      <c r="I329" s="75" t="s">
        <v>700</v>
      </c>
      <c r="J329" s="86">
        <v>1070140</v>
      </c>
      <c r="K329" s="156">
        <v>328688</v>
      </c>
      <c r="L329" s="163">
        <f t="shared" si="19"/>
        <v>1398828</v>
      </c>
    </row>
    <row r="330" spans="1:12" ht="16.5" customHeight="1" x14ac:dyDescent="0.15">
      <c r="A330" s="338">
        <v>2022</v>
      </c>
      <c r="B330" s="312"/>
      <c r="C330" s="78" t="s">
        <v>684</v>
      </c>
      <c r="D330" s="339" t="s">
        <v>699</v>
      </c>
      <c r="E330" s="312"/>
      <c r="F330" s="77" t="s">
        <v>698</v>
      </c>
      <c r="G330" s="6" t="s">
        <v>697</v>
      </c>
      <c r="H330" s="73" t="s">
        <v>696</v>
      </c>
      <c r="I330" s="75" t="s">
        <v>695</v>
      </c>
      <c r="J330" s="86">
        <v>1070140</v>
      </c>
      <c r="K330" s="156">
        <v>328688</v>
      </c>
      <c r="L330" s="163">
        <f t="shared" si="19"/>
        <v>1398828</v>
      </c>
    </row>
    <row r="331" spans="1:12" ht="16.5" customHeight="1" x14ac:dyDescent="0.15">
      <c r="A331" s="338">
        <v>2022</v>
      </c>
      <c r="B331" s="312"/>
      <c r="C331" s="78" t="s">
        <v>684</v>
      </c>
      <c r="D331" s="339" t="s">
        <v>694</v>
      </c>
      <c r="E331" s="312"/>
      <c r="F331" s="77" t="s">
        <v>693</v>
      </c>
      <c r="G331" s="6" t="s">
        <v>692</v>
      </c>
      <c r="H331" s="73" t="s">
        <v>691</v>
      </c>
      <c r="I331" s="75" t="s">
        <v>690</v>
      </c>
      <c r="J331" s="86">
        <v>1070140</v>
      </c>
      <c r="K331" s="156">
        <v>328688</v>
      </c>
      <c r="L331" s="163">
        <f t="shared" si="19"/>
        <v>1398828</v>
      </c>
    </row>
    <row r="332" spans="1:12" ht="16.5" customHeight="1" x14ac:dyDescent="0.15">
      <c r="A332" s="338">
        <v>2022</v>
      </c>
      <c r="B332" s="312"/>
      <c r="C332" s="78" t="s">
        <v>684</v>
      </c>
      <c r="D332" s="339" t="s">
        <v>689</v>
      </c>
      <c r="E332" s="312"/>
      <c r="F332" s="77" t="s">
        <v>688</v>
      </c>
      <c r="G332" s="6" t="s">
        <v>687</v>
      </c>
      <c r="H332" s="73" t="s">
        <v>686</v>
      </c>
      <c r="I332" s="75" t="s">
        <v>685</v>
      </c>
      <c r="J332" s="86">
        <v>1070140</v>
      </c>
      <c r="K332" s="156">
        <v>328688</v>
      </c>
      <c r="L332" s="163">
        <f t="shared" si="19"/>
        <v>1398828</v>
      </c>
    </row>
    <row r="333" spans="1:12" ht="16.5" customHeight="1" x14ac:dyDescent="0.15">
      <c r="A333" s="338">
        <v>2022</v>
      </c>
      <c r="B333" s="312"/>
      <c r="C333" s="78" t="s">
        <v>684</v>
      </c>
      <c r="D333" s="339" t="s">
        <v>683</v>
      </c>
      <c r="E333" s="312"/>
      <c r="F333" s="77" t="s">
        <v>682</v>
      </c>
      <c r="G333" s="6" t="s">
        <v>681</v>
      </c>
      <c r="H333" s="73" t="s">
        <v>680</v>
      </c>
      <c r="I333" s="75" t="s">
        <v>679</v>
      </c>
      <c r="J333" s="86">
        <v>1070140</v>
      </c>
      <c r="K333" s="156">
        <v>328688</v>
      </c>
      <c r="L333" s="163">
        <f t="shared" si="19"/>
        <v>1398828</v>
      </c>
    </row>
    <row r="334" spans="1:12" ht="16.5" customHeight="1" x14ac:dyDescent="0.15">
      <c r="A334" s="338">
        <v>2022</v>
      </c>
      <c r="B334" s="312"/>
      <c r="C334" s="78" t="s">
        <v>678</v>
      </c>
      <c r="D334" s="339" t="s">
        <v>677</v>
      </c>
      <c r="E334" s="312"/>
      <c r="F334" s="77" t="s">
        <v>676</v>
      </c>
      <c r="G334" s="6" t="s">
        <v>675</v>
      </c>
      <c r="H334" s="73" t="s">
        <v>674</v>
      </c>
      <c r="I334" s="75" t="s">
        <v>673</v>
      </c>
      <c r="J334" s="86">
        <v>2145303</v>
      </c>
      <c r="K334" s="156">
        <v>665727</v>
      </c>
      <c r="L334" s="163">
        <f t="shared" si="19"/>
        <v>2811030</v>
      </c>
    </row>
    <row r="335" spans="1:12" ht="16.5" customHeight="1" x14ac:dyDescent="0.15">
      <c r="A335" s="338">
        <v>1995</v>
      </c>
      <c r="B335" s="312"/>
      <c r="C335" s="78" t="s">
        <v>672</v>
      </c>
      <c r="D335" s="339" t="s">
        <v>671</v>
      </c>
      <c r="E335" s="312"/>
      <c r="F335" s="77" t="s">
        <v>670</v>
      </c>
      <c r="G335" s="6" t="s">
        <v>669</v>
      </c>
      <c r="H335" s="73" t="s">
        <v>668</v>
      </c>
      <c r="I335" s="75" t="s">
        <v>667</v>
      </c>
      <c r="J335" s="86">
        <v>4296815</v>
      </c>
      <c r="K335" s="156">
        <v>1067040</v>
      </c>
      <c r="L335" s="163">
        <f t="shared" si="19"/>
        <v>5363855</v>
      </c>
    </row>
    <row r="336" spans="1:12" ht="16.5" customHeight="1" x14ac:dyDescent="0.15">
      <c r="A336" s="343"/>
      <c r="B336" s="344"/>
      <c r="C336" s="344"/>
      <c r="D336" s="344"/>
      <c r="E336" s="344"/>
      <c r="F336" s="344"/>
      <c r="G336" s="344"/>
      <c r="H336" s="344"/>
      <c r="I336" s="344"/>
      <c r="J336" s="71">
        <f>SUM(J316:J335)</f>
        <v>34995970</v>
      </c>
      <c r="K336" s="71">
        <f>SUM(K316:K335)</f>
        <v>8849246</v>
      </c>
      <c r="L336" s="71">
        <f>SUM(L316:L335)</f>
        <v>43845216</v>
      </c>
    </row>
    <row r="337" spans="1:12" ht="16.5" customHeight="1" x14ac:dyDescent="0.15">
      <c r="A337" s="305" t="s">
        <v>0</v>
      </c>
      <c r="B337" s="305"/>
      <c r="C337" s="305"/>
      <c r="D337" s="305"/>
      <c r="E337" s="305"/>
      <c r="F337" s="305"/>
      <c r="G337" s="305"/>
      <c r="H337" s="305"/>
      <c r="I337" s="305"/>
      <c r="J337" s="305"/>
      <c r="K337" s="250"/>
      <c r="L337" s="250"/>
    </row>
    <row r="338" spans="1:12" ht="30.75" customHeight="1" x14ac:dyDescent="0.15">
      <c r="A338" s="285" t="s">
        <v>102</v>
      </c>
      <c r="B338" s="286"/>
      <c r="C338" s="46" t="s">
        <v>101</v>
      </c>
      <c r="D338" s="345" t="s">
        <v>100</v>
      </c>
      <c r="E338" s="345"/>
      <c r="F338" s="45" t="s">
        <v>99</v>
      </c>
      <c r="G338" s="45" t="s">
        <v>666</v>
      </c>
      <c r="H338" s="45" t="s">
        <v>177</v>
      </c>
      <c r="I338" s="76" t="s">
        <v>96</v>
      </c>
      <c r="J338" s="139" t="s">
        <v>2121</v>
      </c>
      <c r="K338" s="139" t="s">
        <v>2122</v>
      </c>
      <c r="L338" s="140" t="s">
        <v>2123</v>
      </c>
    </row>
    <row r="339" spans="1:12" ht="16.5" customHeight="1" x14ac:dyDescent="0.15">
      <c r="A339" s="340">
        <v>2013</v>
      </c>
      <c r="B339" s="341"/>
      <c r="C339" s="74" t="s">
        <v>640</v>
      </c>
      <c r="D339" s="313" t="s">
        <v>665</v>
      </c>
      <c r="E339" s="312"/>
      <c r="F339" s="42" t="s">
        <v>664</v>
      </c>
      <c r="G339" s="7" t="s">
        <v>663</v>
      </c>
      <c r="H339" s="41" t="s">
        <v>662</v>
      </c>
      <c r="I339" s="73" t="s">
        <v>661</v>
      </c>
      <c r="J339" s="72">
        <v>973946</v>
      </c>
      <c r="K339" s="219">
        <f>499510-286900</f>
        <v>212610</v>
      </c>
      <c r="L339" s="181">
        <f t="shared" ref="L339:L344" si="20">+J339+K339</f>
        <v>1186556</v>
      </c>
    </row>
    <row r="340" spans="1:12" ht="16.5" customHeight="1" x14ac:dyDescent="0.15">
      <c r="A340" s="340">
        <v>2013</v>
      </c>
      <c r="B340" s="341"/>
      <c r="C340" s="74" t="s">
        <v>640</v>
      </c>
      <c r="D340" s="313" t="s">
        <v>660</v>
      </c>
      <c r="E340" s="312"/>
      <c r="F340" s="42" t="s">
        <v>659</v>
      </c>
      <c r="G340" s="7" t="s">
        <v>658</v>
      </c>
      <c r="H340" s="41" t="s">
        <v>657</v>
      </c>
      <c r="I340" s="73" t="s">
        <v>656</v>
      </c>
      <c r="J340" s="72">
        <v>704346</v>
      </c>
      <c r="K340" s="219">
        <f>499510-286400</f>
        <v>213110</v>
      </c>
      <c r="L340" s="181">
        <f t="shared" si="20"/>
        <v>917456</v>
      </c>
    </row>
    <row r="341" spans="1:12" ht="16.5" customHeight="1" x14ac:dyDescent="0.15">
      <c r="A341" s="340">
        <v>2013</v>
      </c>
      <c r="B341" s="341"/>
      <c r="C341" s="74" t="s">
        <v>640</v>
      </c>
      <c r="D341" s="313" t="s">
        <v>655</v>
      </c>
      <c r="E341" s="312"/>
      <c r="F341" s="42" t="s">
        <v>654</v>
      </c>
      <c r="G341" s="7" t="s">
        <v>653</v>
      </c>
      <c r="H341" s="41" t="s">
        <v>652</v>
      </c>
      <c r="I341" s="73" t="s">
        <v>651</v>
      </c>
      <c r="J341" s="72">
        <v>768346</v>
      </c>
      <c r="K341" s="219">
        <f>499510-141800</f>
        <v>357710</v>
      </c>
      <c r="L341" s="181">
        <f t="shared" si="20"/>
        <v>1126056</v>
      </c>
    </row>
    <row r="342" spans="1:12" ht="16.5" customHeight="1" x14ac:dyDescent="0.15">
      <c r="A342" s="340">
        <v>2013</v>
      </c>
      <c r="B342" s="341"/>
      <c r="C342" s="74" t="s">
        <v>640</v>
      </c>
      <c r="D342" s="313" t="s">
        <v>650</v>
      </c>
      <c r="E342" s="312"/>
      <c r="F342" s="42" t="s">
        <v>649</v>
      </c>
      <c r="G342" s="7" t="s">
        <v>648</v>
      </c>
      <c r="H342" s="41" t="s">
        <v>647</v>
      </c>
      <c r="I342" s="73" t="s">
        <v>646</v>
      </c>
      <c r="J342" s="72">
        <v>1372746</v>
      </c>
      <c r="K342" s="219">
        <v>499510</v>
      </c>
      <c r="L342" s="181">
        <f t="shared" si="20"/>
        <v>1872256</v>
      </c>
    </row>
    <row r="343" spans="1:12" ht="16.5" customHeight="1" x14ac:dyDescent="0.15">
      <c r="A343" s="342">
        <v>2013</v>
      </c>
      <c r="B343" s="312"/>
      <c r="C343" s="74" t="s">
        <v>640</v>
      </c>
      <c r="D343" s="313" t="s">
        <v>645</v>
      </c>
      <c r="E343" s="312"/>
      <c r="F343" s="42" t="s">
        <v>644</v>
      </c>
      <c r="G343" s="7" t="s">
        <v>643</v>
      </c>
      <c r="H343" s="41" t="s">
        <v>642</v>
      </c>
      <c r="I343" s="73" t="s">
        <v>641</v>
      </c>
      <c r="J343" s="72">
        <v>1372746</v>
      </c>
      <c r="K343" s="219">
        <v>499510</v>
      </c>
      <c r="L343" s="181">
        <f t="shared" si="20"/>
        <v>1872256</v>
      </c>
    </row>
    <row r="344" spans="1:12" ht="16.5" customHeight="1" x14ac:dyDescent="0.15">
      <c r="A344" s="342">
        <v>2013</v>
      </c>
      <c r="B344" s="312"/>
      <c r="C344" s="74" t="s">
        <v>640</v>
      </c>
      <c r="D344" s="313" t="s">
        <v>639</v>
      </c>
      <c r="E344" s="312"/>
      <c r="F344" s="42" t="s">
        <v>638</v>
      </c>
      <c r="G344" s="7" t="s">
        <v>637</v>
      </c>
      <c r="H344" s="41" t="s">
        <v>636</v>
      </c>
      <c r="I344" s="73" t="s">
        <v>635</v>
      </c>
      <c r="J344" s="72">
        <v>1372746</v>
      </c>
      <c r="K344" s="219">
        <v>499510</v>
      </c>
      <c r="L344" s="181">
        <f t="shared" si="20"/>
        <v>1872256</v>
      </c>
    </row>
    <row r="345" spans="1:12" ht="16.5" customHeight="1" x14ac:dyDescent="0.15">
      <c r="A345" s="220"/>
      <c r="B345" s="221"/>
      <c r="C345" s="222"/>
      <c r="D345" s="223"/>
      <c r="E345" s="223"/>
      <c r="F345" s="223"/>
      <c r="G345" s="224"/>
      <c r="H345" s="224"/>
      <c r="I345" s="221"/>
      <c r="J345" s="71">
        <f>SUM(J339:J344)</f>
        <v>6564876</v>
      </c>
      <c r="K345" s="71">
        <f t="shared" ref="K345:L345" si="21">SUM(K339:K344)</f>
        <v>2281960</v>
      </c>
      <c r="L345" s="71">
        <f t="shared" si="21"/>
        <v>8846836</v>
      </c>
    </row>
    <row r="346" spans="1:12" ht="16.5" customHeight="1" x14ac:dyDescent="0.15">
      <c r="A346" s="305" t="s">
        <v>634</v>
      </c>
      <c r="B346" s="305"/>
      <c r="C346" s="305"/>
      <c r="D346" s="305"/>
      <c r="E346" s="305"/>
      <c r="F346" s="305"/>
      <c r="G346" s="305"/>
      <c r="H346" s="305"/>
      <c r="I346" s="305"/>
      <c r="J346" s="305"/>
      <c r="K346" s="250"/>
      <c r="L346" s="250"/>
    </row>
    <row r="347" spans="1:12" ht="32.25" customHeight="1" x14ac:dyDescent="0.15">
      <c r="A347" s="336" t="s">
        <v>102</v>
      </c>
      <c r="B347" s="337"/>
      <c r="C347" s="51" t="s">
        <v>101</v>
      </c>
      <c r="D347" s="307" t="s">
        <v>100</v>
      </c>
      <c r="E347" s="308"/>
      <c r="F347" s="51" t="s">
        <v>99</v>
      </c>
      <c r="G347" s="51" t="s">
        <v>98</v>
      </c>
      <c r="H347" s="50" t="s">
        <v>97</v>
      </c>
      <c r="I347" s="50" t="s">
        <v>96</v>
      </c>
      <c r="J347" s="139" t="s">
        <v>2121</v>
      </c>
      <c r="K347" s="139" t="s">
        <v>2122</v>
      </c>
      <c r="L347" s="140" t="s">
        <v>2123</v>
      </c>
    </row>
    <row r="348" spans="1:12" ht="16.5" customHeight="1" x14ac:dyDescent="0.15">
      <c r="A348" s="295">
        <v>2015</v>
      </c>
      <c r="B348" s="296"/>
      <c r="C348" s="63" t="s">
        <v>630</v>
      </c>
      <c r="D348" s="225" t="s">
        <v>633</v>
      </c>
      <c r="E348" s="47"/>
      <c r="F348" s="225" t="s">
        <v>632</v>
      </c>
      <c r="G348" s="47" t="s">
        <v>614</v>
      </c>
      <c r="H348" s="47" t="s">
        <v>613</v>
      </c>
      <c r="I348" s="226" t="s">
        <v>631</v>
      </c>
      <c r="J348" s="63">
        <v>452603</v>
      </c>
      <c r="K348" s="156">
        <v>665727</v>
      </c>
      <c r="L348" s="163">
        <f t="shared" ref="L348" si="22">+J348+K348</f>
        <v>1118330</v>
      </c>
    </row>
    <row r="349" spans="1:12" ht="16.5" customHeight="1" x14ac:dyDescent="0.15">
      <c r="A349" s="295">
        <v>2015</v>
      </c>
      <c r="B349" s="296"/>
      <c r="C349" s="63" t="s">
        <v>630</v>
      </c>
      <c r="D349" s="47" t="s">
        <v>629</v>
      </c>
      <c r="E349" s="225"/>
      <c r="F349" s="47" t="s">
        <v>628</v>
      </c>
      <c r="G349" s="47" t="s">
        <v>622</v>
      </c>
      <c r="H349" s="47" t="s">
        <v>621</v>
      </c>
      <c r="I349" s="63" t="s">
        <v>620</v>
      </c>
      <c r="J349" s="63">
        <v>982303</v>
      </c>
      <c r="K349" s="156">
        <v>253327</v>
      </c>
      <c r="L349" s="163">
        <f t="shared" ref="L349:L374" si="23">+J349+K349</f>
        <v>1235630</v>
      </c>
    </row>
    <row r="350" spans="1:12" ht="16.5" customHeight="1" x14ac:dyDescent="0.15">
      <c r="A350" s="295">
        <v>2015</v>
      </c>
      <c r="B350" s="296"/>
      <c r="C350" s="63" t="s">
        <v>204</v>
      </c>
      <c r="D350" s="47" t="s">
        <v>627</v>
      </c>
      <c r="E350" s="47"/>
      <c r="F350" s="47" t="s">
        <v>626</v>
      </c>
      <c r="G350" s="47" t="s">
        <v>625</v>
      </c>
      <c r="H350" s="47" t="s">
        <v>624</v>
      </c>
      <c r="I350" s="63" t="s">
        <v>623</v>
      </c>
      <c r="J350" s="63">
        <v>3143087</v>
      </c>
      <c r="K350" s="156">
        <v>190806</v>
      </c>
      <c r="L350" s="163">
        <f t="shared" si="23"/>
        <v>3333893</v>
      </c>
    </row>
    <row r="351" spans="1:12" ht="16.5" customHeight="1" x14ac:dyDescent="0.15">
      <c r="A351" s="295">
        <v>2009</v>
      </c>
      <c r="B351" s="296"/>
      <c r="C351" s="63" t="s">
        <v>204</v>
      </c>
      <c r="D351" s="47" t="s">
        <v>619</v>
      </c>
      <c r="E351" s="47"/>
      <c r="F351" s="47" t="s">
        <v>618</v>
      </c>
      <c r="G351" s="47" t="s">
        <v>617</v>
      </c>
      <c r="H351" s="47" t="s">
        <v>616</v>
      </c>
      <c r="I351" s="63" t="s">
        <v>615</v>
      </c>
      <c r="J351" s="63">
        <v>4723703</v>
      </c>
      <c r="K351" s="156">
        <v>1079646</v>
      </c>
      <c r="L351" s="163">
        <f t="shared" si="23"/>
        <v>5803349</v>
      </c>
    </row>
    <row r="352" spans="1:12" ht="16.5" customHeight="1" x14ac:dyDescent="0.15">
      <c r="A352" s="295">
        <v>2013</v>
      </c>
      <c r="B352" s="296"/>
      <c r="C352" s="63" t="s">
        <v>612</v>
      </c>
      <c r="D352" s="47" t="s">
        <v>611</v>
      </c>
      <c r="E352" s="47"/>
      <c r="F352" s="47" t="s">
        <v>610</v>
      </c>
      <c r="G352" s="47" t="s">
        <v>609</v>
      </c>
      <c r="H352" s="47" t="s">
        <v>608</v>
      </c>
      <c r="I352" s="63" t="s">
        <v>607</v>
      </c>
      <c r="J352" s="63">
        <v>3566102</v>
      </c>
      <c r="K352" s="156">
        <v>1001330</v>
      </c>
      <c r="L352" s="163">
        <f t="shared" si="23"/>
        <v>4567432</v>
      </c>
    </row>
    <row r="353" spans="1:12" ht="16.5" customHeight="1" x14ac:dyDescent="0.15">
      <c r="A353" s="295">
        <v>2022</v>
      </c>
      <c r="B353" s="296"/>
      <c r="C353" s="63" t="s">
        <v>606</v>
      </c>
      <c r="D353" s="47" t="s">
        <v>605</v>
      </c>
      <c r="E353" s="47"/>
      <c r="F353" s="47" t="s">
        <v>604</v>
      </c>
      <c r="G353" s="47" t="s">
        <v>603</v>
      </c>
      <c r="H353" s="47" t="s">
        <v>602</v>
      </c>
      <c r="I353" s="63" t="s">
        <v>601</v>
      </c>
      <c r="J353" s="63">
        <v>2145303</v>
      </c>
      <c r="K353" s="156">
        <v>665727</v>
      </c>
      <c r="L353" s="163">
        <f t="shared" si="23"/>
        <v>2811030</v>
      </c>
    </row>
    <row r="354" spans="1:12" ht="16.5" customHeight="1" x14ac:dyDescent="0.15">
      <c r="A354" s="295">
        <v>2010</v>
      </c>
      <c r="B354" s="296"/>
      <c r="C354" s="63" t="s">
        <v>600</v>
      </c>
      <c r="D354" s="47" t="s">
        <v>599</v>
      </c>
      <c r="E354" s="47"/>
      <c r="F354" s="47" t="s">
        <v>598</v>
      </c>
      <c r="G354" s="47" t="s">
        <v>597</v>
      </c>
      <c r="H354" s="47" t="s">
        <v>596</v>
      </c>
      <c r="I354" s="63" t="s">
        <v>595</v>
      </c>
      <c r="J354" s="63">
        <v>4269243</v>
      </c>
      <c r="K354" s="156">
        <v>1062550</v>
      </c>
      <c r="L354" s="163">
        <f t="shared" si="23"/>
        <v>5331793</v>
      </c>
    </row>
    <row r="355" spans="1:12" ht="16.5" customHeight="1" x14ac:dyDescent="0.15">
      <c r="A355" s="295">
        <v>2018</v>
      </c>
      <c r="B355" s="296"/>
      <c r="C355" s="63" t="s">
        <v>579</v>
      </c>
      <c r="D355" s="47" t="s">
        <v>594</v>
      </c>
      <c r="E355" s="47"/>
      <c r="F355" s="47" t="s">
        <v>593</v>
      </c>
      <c r="G355" s="47" t="s">
        <v>592</v>
      </c>
      <c r="H355" s="47" t="s">
        <v>591</v>
      </c>
      <c r="I355" s="63" t="s">
        <v>590</v>
      </c>
      <c r="J355" s="63">
        <v>1070140</v>
      </c>
      <c r="K355" s="156">
        <v>328688</v>
      </c>
      <c r="L355" s="163">
        <f t="shared" si="23"/>
        <v>1398828</v>
      </c>
    </row>
    <row r="356" spans="1:12" ht="16.5" customHeight="1" x14ac:dyDescent="0.15">
      <c r="A356" s="295">
        <v>2018</v>
      </c>
      <c r="B356" s="296"/>
      <c r="C356" s="63" t="s">
        <v>579</v>
      </c>
      <c r="D356" s="47" t="s">
        <v>589</v>
      </c>
      <c r="E356" s="47"/>
      <c r="F356" s="47" t="s">
        <v>588</v>
      </c>
      <c r="G356" s="47" t="s">
        <v>587</v>
      </c>
      <c r="H356" s="47" t="s">
        <v>586</v>
      </c>
      <c r="I356" s="63" t="s">
        <v>585</v>
      </c>
      <c r="J356" s="63">
        <v>1070140</v>
      </c>
      <c r="K356" s="156">
        <v>328688</v>
      </c>
      <c r="L356" s="163">
        <f t="shared" si="23"/>
        <v>1398828</v>
      </c>
    </row>
    <row r="357" spans="1:12" ht="16.5" customHeight="1" x14ac:dyDescent="0.15">
      <c r="A357" s="295">
        <v>2018</v>
      </c>
      <c r="B357" s="296"/>
      <c r="C357" s="63" t="s">
        <v>579</v>
      </c>
      <c r="D357" s="47" t="s">
        <v>584</v>
      </c>
      <c r="E357" s="47"/>
      <c r="F357" s="47" t="s">
        <v>583</v>
      </c>
      <c r="G357" s="47" t="s">
        <v>582</v>
      </c>
      <c r="H357" s="47" t="s">
        <v>581</v>
      </c>
      <c r="I357" s="63" t="s">
        <v>580</v>
      </c>
      <c r="J357" s="63">
        <v>1070140</v>
      </c>
      <c r="K357" s="156">
        <v>328688</v>
      </c>
      <c r="L357" s="163">
        <f t="shared" si="23"/>
        <v>1398828</v>
      </c>
    </row>
    <row r="358" spans="1:12" ht="16.5" customHeight="1" x14ac:dyDescent="0.15">
      <c r="A358" s="295">
        <v>2018</v>
      </c>
      <c r="B358" s="296"/>
      <c r="C358" s="63" t="s">
        <v>579</v>
      </c>
      <c r="D358" s="225" t="s">
        <v>578</v>
      </c>
      <c r="E358" s="47"/>
      <c r="F358" s="225" t="s">
        <v>577</v>
      </c>
      <c r="G358" s="47" t="s">
        <v>576</v>
      </c>
      <c r="H358" s="47" t="s">
        <v>575</v>
      </c>
      <c r="I358" s="226" t="s">
        <v>574</v>
      </c>
      <c r="J358" s="63">
        <v>1070140</v>
      </c>
      <c r="K358" s="156">
        <v>328688</v>
      </c>
      <c r="L358" s="163">
        <f t="shared" si="23"/>
        <v>1398828</v>
      </c>
    </row>
    <row r="359" spans="1:12" ht="16.5" customHeight="1" x14ac:dyDescent="0.15">
      <c r="A359" s="295">
        <v>2015</v>
      </c>
      <c r="B359" s="296"/>
      <c r="C359" s="63" t="s">
        <v>204</v>
      </c>
      <c r="D359" s="47" t="s">
        <v>573</v>
      </c>
      <c r="E359" s="47"/>
      <c r="F359" s="47" t="s">
        <v>572</v>
      </c>
      <c r="G359" s="47" t="s">
        <v>571</v>
      </c>
      <c r="H359" s="47" t="s">
        <v>570</v>
      </c>
      <c r="I359" s="63" t="s">
        <v>569</v>
      </c>
      <c r="J359" s="63">
        <v>2399703</v>
      </c>
      <c r="K359" s="156">
        <v>674546</v>
      </c>
      <c r="L359" s="163">
        <f t="shared" si="23"/>
        <v>3074249</v>
      </c>
    </row>
    <row r="360" spans="1:12" ht="16.5" customHeight="1" x14ac:dyDescent="0.15">
      <c r="A360" s="295">
        <v>2008</v>
      </c>
      <c r="B360" s="296"/>
      <c r="C360" s="63" t="s">
        <v>216</v>
      </c>
      <c r="D360" s="47" t="s">
        <v>568</v>
      </c>
      <c r="E360" s="225"/>
      <c r="F360" s="47" t="s">
        <v>567</v>
      </c>
      <c r="G360" s="47" t="s">
        <v>566</v>
      </c>
      <c r="H360" s="47" t="s">
        <v>565</v>
      </c>
      <c r="I360" s="63" t="s">
        <v>564</v>
      </c>
      <c r="J360" s="63">
        <v>2224943</v>
      </c>
      <c r="K360" s="156">
        <v>604850</v>
      </c>
      <c r="L360" s="163">
        <f t="shared" si="23"/>
        <v>2829793</v>
      </c>
    </row>
    <row r="361" spans="1:12" ht="16.5" customHeight="1" x14ac:dyDescent="0.15">
      <c r="A361" s="295">
        <v>2022</v>
      </c>
      <c r="B361" s="296"/>
      <c r="C361" s="63" t="s">
        <v>498</v>
      </c>
      <c r="D361" s="47" t="s">
        <v>563</v>
      </c>
      <c r="E361" s="47"/>
      <c r="F361" s="47" t="s">
        <v>562</v>
      </c>
      <c r="G361" s="47" t="s">
        <v>561</v>
      </c>
      <c r="H361" s="47" t="s">
        <v>560</v>
      </c>
      <c r="I361" s="63" t="s">
        <v>559</v>
      </c>
      <c r="J361" s="63">
        <v>777340</v>
      </c>
      <c r="K361" s="156">
        <v>112688</v>
      </c>
      <c r="L361" s="163">
        <f t="shared" si="23"/>
        <v>890028</v>
      </c>
    </row>
    <row r="362" spans="1:12" ht="16.5" customHeight="1" x14ac:dyDescent="0.15">
      <c r="A362" s="295">
        <v>2022</v>
      </c>
      <c r="B362" s="296"/>
      <c r="C362" s="63" t="s">
        <v>498</v>
      </c>
      <c r="D362" s="47" t="s">
        <v>558</v>
      </c>
      <c r="E362" s="47"/>
      <c r="F362" s="47" t="s">
        <v>557</v>
      </c>
      <c r="G362" s="47" t="s">
        <v>556</v>
      </c>
      <c r="H362" s="47" t="s">
        <v>555</v>
      </c>
      <c r="I362" s="63" t="s">
        <v>554</v>
      </c>
      <c r="J362" s="63">
        <v>777340</v>
      </c>
      <c r="K362" s="156">
        <v>112688</v>
      </c>
      <c r="L362" s="163">
        <f t="shared" si="23"/>
        <v>890028</v>
      </c>
    </row>
    <row r="363" spans="1:12" ht="16.5" customHeight="1" x14ac:dyDescent="0.15">
      <c r="A363" s="295">
        <v>2022</v>
      </c>
      <c r="B363" s="296"/>
      <c r="C363" s="63" t="s">
        <v>498</v>
      </c>
      <c r="D363" s="47" t="s">
        <v>553</v>
      </c>
      <c r="E363" s="47"/>
      <c r="F363" s="47" t="s">
        <v>552</v>
      </c>
      <c r="G363" s="47" t="s">
        <v>551</v>
      </c>
      <c r="H363" s="47" t="s">
        <v>550</v>
      </c>
      <c r="I363" s="63" t="s">
        <v>549</v>
      </c>
      <c r="J363" s="63">
        <v>777340</v>
      </c>
      <c r="K363" s="156">
        <v>112688</v>
      </c>
      <c r="L363" s="163">
        <f t="shared" si="23"/>
        <v>890028</v>
      </c>
    </row>
    <row r="364" spans="1:12" ht="16.5" customHeight="1" x14ac:dyDescent="0.15">
      <c r="A364" s="295">
        <v>2022</v>
      </c>
      <c r="B364" s="296"/>
      <c r="C364" s="63" t="s">
        <v>498</v>
      </c>
      <c r="D364" s="47" t="s">
        <v>548</v>
      </c>
      <c r="E364" s="47"/>
      <c r="F364" s="47" t="s">
        <v>547</v>
      </c>
      <c r="G364" s="47" t="s">
        <v>546</v>
      </c>
      <c r="H364" s="47" t="s">
        <v>545</v>
      </c>
      <c r="I364" s="63" t="s">
        <v>544</v>
      </c>
      <c r="J364" s="63">
        <v>686240</v>
      </c>
      <c r="K364" s="156">
        <v>112688</v>
      </c>
      <c r="L364" s="163">
        <f t="shared" si="23"/>
        <v>798928</v>
      </c>
    </row>
    <row r="365" spans="1:12" ht="16.5" customHeight="1" x14ac:dyDescent="0.15">
      <c r="A365" s="295">
        <v>2022</v>
      </c>
      <c r="B365" s="296"/>
      <c r="C365" s="63" t="s">
        <v>498</v>
      </c>
      <c r="D365" s="47" t="s">
        <v>543</v>
      </c>
      <c r="E365" s="47"/>
      <c r="F365" s="47" t="s">
        <v>542</v>
      </c>
      <c r="G365" s="47" t="s">
        <v>541</v>
      </c>
      <c r="H365" s="47" t="s">
        <v>540</v>
      </c>
      <c r="I365" s="63" t="s">
        <v>539</v>
      </c>
      <c r="J365" s="63">
        <v>1070140</v>
      </c>
      <c r="K365" s="156">
        <v>328688</v>
      </c>
      <c r="L365" s="163">
        <f t="shared" si="23"/>
        <v>1398828</v>
      </c>
    </row>
    <row r="366" spans="1:12" ht="16.5" customHeight="1" x14ac:dyDescent="0.15">
      <c r="A366" s="295">
        <v>2022</v>
      </c>
      <c r="B366" s="296"/>
      <c r="C366" s="63" t="s">
        <v>498</v>
      </c>
      <c r="D366" s="47" t="s">
        <v>538</v>
      </c>
      <c r="E366" s="47"/>
      <c r="F366" s="47" t="s">
        <v>537</v>
      </c>
      <c r="G366" s="47" t="s">
        <v>536</v>
      </c>
      <c r="H366" s="47" t="s">
        <v>535</v>
      </c>
      <c r="I366" s="63" t="s">
        <v>534</v>
      </c>
      <c r="J366" s="63">
        <v>1070140</v>
      </c>
      <c r="K366" s="156">
        <v>328688</v>
      </c>
      <c r="L366" s="163">
        <f t="shared" si="23"/>
        <v>1398828</v>
      </c>
    </row>
    <row r="367" spans="1:12" ht="16.5" customHeight="1" x14ac:dyDescent="0.15">
      <c r="A367" s="295">
        <v>2022</v>
      </c>
      <c r="B367" s="296"/>
      <c r="C367" s="63" t="s">
        <v>498</v>
      </c>
      <c r="D367" s="47" t="s">
        <v>533</v>
      </c>
      <c r="E367" s="47"/>
      <c r="F367" s="47" t="s">
        <v>532</v>
      </c>
      <c r="G367" s="47" t="s">
        <v>531</v>
      </c>
      <c r="H367" s="47" t="s">
        <v>530</v>
      </c>
      <c r="I367" s="63" t="s">
        <v>529</v>
      </c>
      <c r="J367" s="63">
        <v>1070140</v>
      </c>
      <c r="K367" s="156">
        <v>328688</v>
      </c>
      <c r="L367" s="163">
        <f t="shared" si="23"/>
        <v>1398828</v>
      </c>
    </row>
    <row r="368" spans="1:12" ht="16.5" customHeight="1" x14ac:dyDescent="0.15">
      <c r="A368" s="295">
        <v>2022</v>
      </c>
      <c r="B368" s="296"/>
      <c r="C368" s="63" t="s">
        <v>498</v>
      </c>
      <c r="D368" s="47" t="s">
        <v>528</v>
      </c>
      <c r="E368" s="47"/>
      <c r="F368" s="47" t="s">
        <v>527</v>
      </c>
      <c r="G368" s="47" t="s">
        <v>526</v>
      </c>
      <c r="H368" s="47" t="s">
        <v>525</v>
      </c>
      <c r="I368" s="63" t="s">
        <v>524</v>
      </c>
      <c r="J368" s="63">
        <v>1070140</v>
      </c>
      <c r="K368" s="156">
        <v>328688</v>
      </c>
      <c r="L368" s="163">
        <f t="shared" si="23"/>
        <v>1398828</v>
      </c>
    </row>
    <row r="369" spans="1:12" ht="16.5" customHeight="1" x14ac:dyDescent="0.15">
      <c r="A369" s="295">
        <v>2022</v>
      </c>
      <c r="B369" s="296"/>
      <c r="C369" s="63" t="s">
        <v>498</v>
      </c>
      <c r="D369" s="47" t="s">
        <v>523</v>
      </c>
      <c r="E369" s="47"/>
      <c r="F369" s="47" t="s">
        <v>522</v>
      </c>
      <c r="G369" s="47" t="s">
        <v>521</v>
      </c>
      <c r="H369" s="47" t="s">
        <v>520</v>
      </c>
      <c r="I369" s="63" t="s">
        <v>519</v>
      </c>
      <c r="J369" s="63">
        <v>1070140</v>
      </c>
      <c r="K369" s="156">
        <v>328688</v>
      </c>
      <c r="L369" s="163">
        <f t="shared" si="23"/>
        <v>1398828</v>
      </c>
    </row>
    <row r="370" spans="1:12" ht="16.5" customHeight="1" x14ac:dyDescent="0.15">
      <c r="A370" s="295">
        <v>2022</v>
      </c>
      <c r="B370" s="296"/>
      <c r="C370" s="63" t="s">
        <v>498</v>
      </c>
      <c r="D370" s="47" t="s">
        <v>518</v>
      </c>
      <c r="E370" s="47"/>
      <c r="F370" s="47" t="s">
        <v>517</v>
      </c>
      <c r="G370" s="47" t="s">
        <v>516</v>
      </c>
      <c r="H370" s="47" t="s">
        <v>515</v>
      </c>
      <c r="I370" s="63" t="s">
        <v>514</v>
      </c>
      <c r="J370" s="63">
        <v>1070140</v>
      </c>
      <c r="K370" s="156">
        <v>328688</v>
      </c>
      <c r="L370" s="163">
        <f t="shared" si="23"/>
        <v>1398828</v>
      </c>
    </row>
    <row r="371" spans="1:12" ht="16.5" customHeight="1" x14ac:dyDescent="0.15">
      <c r="A371" s="295">
        <v>2022</v>
      </c>
      <c r="B371" s="296"/>
      <c r="C371" s="63" t="s">
        <v>498</v>
      </c>
      <c r="D371" s="47" t="s">
        <v>513</v>
      </c>
      <c r="E371" s="47"/>
      <c r="F371" s="47" t="s">
        <v>512</v>
      </c>
      <c r="G371" s="47" t="s">
        <v>511</v>
      </c>
      <c r="H371" s="47" t="s">
        <v>510</v>
      </c>
      <c r="I371" s="63" t="s">
        <v>509</v>
      </c>
      <c r="J371" s="63">
        <v>1070140</v>
      </c>
      <c r="K371" s="156">
        <v>328688</v>
      </c>
      <c r="L371" s="163">
        <f t="shared" si="23"/>
        <v>1398828</v>
      </c>
    </row>
    <row r="372" spans="1:12" ht="16.5" customHeight="1" x14ac:dyDescent="0.15">
      <c r="A372" s="295">
        <v>2022</v>
      </c>
      <c r="B372" s="296"/>
      <c r="C372" s="63" t="s">
        <v>498</v>
      </c>
      <c r="D372" s="47" t="s">
        <v>508</v>
      </c>
      <c r="E372" s="47"/>
      <c r="F372" s="47" t="s">
        <v>507</v>
      </c>
      <c r="G372" s="47" t="s">
        <v>506</v>
      </c>
      <c r="H372" s="47" t="s">
        <v>505</v>
      </c>
      <c r="I372" s="63" t="s">
        <v>504</v>
      </c>
      <c r="J372" s="63">
        <v>1070140</v>
      </c>
      <c r="K372" s="156">
        <v>328688</v>
      </c>
      <c r="L372" s="163">
        <f t="shared" si="23"/>
        <v>1398828</v>
      </c>
    </row>
    <row r="373" spans="1:12" ht="16.5" customHeight="1" x14ac:dyDescent="0.15">
      <c r="A373" s="295">
        <v>2022</v>
      </c>
      <c r="B373" s="296"/>
      <c r="C373" s="63" t="s">
        <v>498</v>
      </c>
      <c r="D373" s="47" t="s">
        <v>503</v>
      </c>
      <c r="E373" s="47"/>
      <c r="F373" s="47" t="s">
        <v>502</v>
      </c>
      <c r="G373" s="47" t="s">
        <v>501</v>
      </c>
      <c r="H373" s="47" t="s">
        <v>500</v>
      </c>
      <c r="I373" s="63" t="s">
        <v>499</v>
      </c>
      <c r="J373" s="63">
        <v>1070140</v>
      </c>
      <c r="K373" s="156">
        <v>328688</v>
      </c>
      <c r="L373" s="163">
        <f t="shared" si="23"/>
        <v>1398828</v>
      </c>
    </row>
    <row r="374" spans="1:12" ht="16.5" customHeight="1" x14ac:dyDescent="0.15">
      <c r="A374" s="295">
        <v>2022</v>
      </c>
      <c r="B374" s="296"/>
      <c r="C374" s="63" t="s">
        <v>498</v>
      </c>
      <c r="D374" s="47" t="s">
        <v>497</v>
      </c>
      <c r="E374" s="47"/>
      <c r="F374" s="47" t="s">
        <v>496</v>
      </c>
      <c r="G374" s="47" t="s">
        <v>495</v>
      </c>
      <c r="H374" s="47" t="s">
        <v>494</v>
      </c>
      <c r="I374" s="63" t="s">
        <v>493</v>
      </c>
      <c r="J374" s="63">
        <v>777340</v>
      </c>
      <c r="K374" s="156">
        <v>112688</v>
      </c>
      <c r="L374" s="163">
        <f t="shared" si="23"/>
        <v>890028</v>
      </c>
    </row>
    <row r="375" spans="1:12" ht="16.5" customHeight="1" x14ac:dyDescent="0.15">
      <c r="A375" s="333" t="s">
        <v>140</v>
      </c>
      <c r="B375" s="334"/>
      <c r="C375" s="334"/>
      <c r="D375" s="334"/>
      <c r="E375" s="334"/>
      <c r="F375" s="334"/>
      <c r="G375" s="334"/>
      <c r="H375" s="334"/>
      <c r="I375" s="335"/>
      <c r="J375" s="71">
        <f>SUM(J348:J374)</f>
        <v>41614410</v>
      </c>
      <c r="K375" s="71">
        <f t="shared" ref="K375:L375" si="24">SUM(K348:K374)</f>
        <v>11034893</v>
      </c>
      <c r="L375" s="71">
        <f t="shared" si="24"/>
        <v>52649303</v>
      </c>
    </row>
    <row r="376" spans="1:12" ht="16.5" customHeight="1" x14ac:dyDescent="0.15">
      <c r="A376" s="61"/>
      <c r="B376" s="1"/>
      <c r="C376" s="1"/>
      <c r="D376" s="3"/>
      <c r="E376" s="3"/>
      <c r="F376" s="3"/>
      <c r="G376" s="3"/>
      <c r="H376" s="3"/>
      <c r="I376" s="1"/>
      <c r="J376" s="19"/>
    </row>
    <row r="377" spans="1:12" ht="16.5" customHeight="1" x14ac:dyDescent="0.15">
      <c r="A377" s="305" t="s">
        <v>15</v>
      </c>
      <c r="B377" s="305"/>
      <c r="C377" s="305"/>
      <c r="D377" s="305"/>
      <c r="E377" s="305"/>
      <c r="F377" s="305"/>
      <c r="G377" s="305"/>
      <c r="H377" s="305"/>
      <c r="I377" s="305"/>
      <c r="J377" s="305"/>
      <c r="K377" s="250"/>
      <c r="L377" s="250"/>
    </row>
    <row r="378" spans="1:12" ht="27.75" customHeight="1" x14ac:dyDescent="0.15">
      <c r="A378" s="324" t="s">
        <v>102</v>
      </c>
      <c r="B378" s="324"/>
      <c r="C378" s="51" t="s">
        <v>101</v>
      </c>
      <c r="D378" s="324" t="s">
        <v>100</v>
      </c>
      <c r="E378" s="324"/>
      <c r="F378" s="51" t="s">
        <v>99</v>
      </c>
      <c r="G378" s="50" t="s">
        <v>98</v>
      </c>
      <c r="H378" s="50" t="s">
        <v>97</v>
      </c>
      <c r="I378" s="236" t="s">
        <v>96</v>
      </c>
      <c r="J378" s="139" t="s">
        <v>2121</v>
      </c>
      <c r="K378" s="139" t="s">
        <v>2122</v>
      </c>
      <c r="L378" s="140" t="s">
        <v>2123</v>
      </c>
    </row>
    <row r="379" spans="1:12" ht="24.75" customHeight="1" x14ac:dyDescent="0.15">
      <c r="A379" s="329">
        <v>2003</v>
      </c>
      <c r="B379" s="329"/>
      <c r="C379" s="15" t="s">
        <v>410</v>
      </c>
      <c r="D379" s="303" t="s">
        <v>492</v>
      </c>
      <c r="E379" s="304"/>
      <c r="F379" s="4" t="s">
        <v>491</v>
      </c>
      <c r="G379" s="4" t="s">
        <v>490</v>
      </c>
      <c r="H379" s="4" t="s">
        <v>489</v>
      </c>
      <c r="I379" s="237" t="s">
        <v>488</v>
      </c>
      <c r="J379" s="59">
        <v>4813257</v>
      </c>
      <c r="K379" s="156">
        <v>1184940</v>
      </c>
      <c r="L379" s="163">
        <f>+J379+K379</f>
        <v>5998197</v>
      </c>
    </row>
    <row r="380" spans="1:12" ht="24.75" customHeight="1" x14ac:dyDescent="0.15">
      <c r="A380" s="329">
        <v>2009</v>
      </c>
      <c r="B380" s="329"/>
      <c r="C380" s="15" t="s">
        <v>487</v>
      </c>
      <c r="D380" s="303" t="s">
        <v>486</v>
      </c>
      <c r="E380" s="304"/>
      <c r="F380" s="4" t="s">
        <v>485</v>
      </c>
      <c r="G380" s="4" t="s">
        <v>484</v>
      </c>
      <c r="H380" s="4" t="s">
        <v>483</v>
      </c>
      <c r="I380" s="237" t="s">
        <v>482</v>
      </c>
      <c r="J380" s="59">
        <v>4723703</v>
      </c>
      <c r="K380" s="156">
        <v>1079646</v>
      </c>
      <c r="L380" s="163">
        <f t="shared" ref="L380:L414" si="25">+J380+K380</f>
        <v>5803349</v>
      </c>
    </row>
    <row r="381" spans="1:12" ht="24.75" customHeight="1" x14ac:dyDescent="0.15">
      <c r="A381" s="329">
        <v>2010</v>
      </c>
      <c r="B381" s="329"/>
      <c r="C381" s="15" t="s">
        <v>410</v>
      </c>
      <c r="D381" s="303" t="s">
        <v>481</v>
      </c>
      <c r="E381" s="304"/>
      <c r="F381" s="4" t="s">
        <v>480</v>
      </c>
      <c r="G381" s="4" t="s">
        <v>479</v>
      </c>
      <c r="H381" s="4" t="s">
        <v>478</v>
      </c>
      <c r="I381" s="237" t="s">
        <v>477</v>
      </c>
      <c r="J381" s="59">
        <v>2399703</v>
      </c>
      <c r="K381" s="156">
        <v>698846</v>
      </c>
      <c r="L381" s="163">
        <f t="shared" si="25"/>
        <v>3098549</v>
      </c>
    </row>
    <row r="382" spans="1:12" ht="24.75" customHeight="1" x14ac:dyDescent="0.15">
      <c r="A382" s="329">
        <v>2002</v>
      </c>
      <c r="B382" s="329"/>
      <c r="C382" s="15" t="s">
        <v>410</v>
      </c>
      <c r="D382" s="303" t="s">
        <v>476</v>
      </c>
      <c r="E382" s="304"/>
      <c r="F382" s="4" t="s">
        <v>475</v>
      </c>
      <c r="G382" s="4" t="s">
        <v>474</v>
      </c>
      <c r="H382" s="4" t="s">
        <v>473</v>
      </c>
      <c r="I382" s="237" t="s">
        <v>472</v>
      </c>
      <c r="J382" s="59">
        <v>4813257</v>
      </c>
      <c r="K382" s="156">
        <v>1184940</v>
      </c>
      <c r="L382" s="163">
        <f t="shared" si="25"/>
        <v>5998197</v>
      </c>
    </row>
    <row r="383" spans="1:12" ht="24.75" customHeight="1" x14ac:dyDescent="0.15">
      <c r="A383" s="329">
        <v>2007</v>
      </c>
      <c r="B383" s="329"/>
      <c r="C383" s="15" t="s">
        <v>461</v>
      </c>
      <c r="D383" s="303" t="s">
        <v>471</v>
      </c>
      <c r="E383" s="304"/>
      <c r="F383" s="4" t="s">
        <v>470</v>
      </c>
      <c r="G383" s="4" t="s">
        <v>469</v>
      </c>
      <c r="H383" s="4" t="s">
        <v>468</v>
      </c>
      <c r="I383" s="237" t="s">
        <v>467</v>
      </c>
      <c r="J383" s="59">
        <v>4269243</v>
      </c>
      <c r="K383" s="156">
        <v>1062550</v>
      </c>
      <c r="L383" s="163">
        <f t="shared" si="25"/>
        <v>5331793</v>
      </c>
    </row>
    <row r="384" spans="1:12" ht="24.75" customHeight="1" x14ac:dyDescent="0.15">
      <c r="A384" s="329">
        <v>2007</v>
      </c>
      <c r="B384" s="329"/>
      <c r="C384" s="15" t="s">
        <v>461</v>
      </c>
      <c r="D384" s="303" t="s">
        <v>466</v>
      </c>
      <c r="E384" s="304"/>
      <c r="F384" s="4" t="s">
        <v>465</v>
      </c>
      <c r="G384" s="4" t="s">
        <v>464</v>
      </c>
      <c r="H384" s="4" t="s">
        <v>463</v>
      </c>
      <c r="I384" s="237" t="s">
        <v>462</v>
      </c>
      <c r="J384" s="59">
        <v>4269243</v>
      </c>
      <c r="K384" s="156">
        <v>1062550</v>
      </c>
      <c r="L384" s="163">
        <f t="shared" si="25"/>
        <v>5331793</v>
      </c>
    </row>
    <row r="385" spans="1:12" ht="24.75" customHeight="1" x14ac:dyDescent="0.15">
      <c r="A385" s="329">
        <v>2002</v>
      </c>
      <c r="B385" s="329"/>
      <c r="C385" s="15" t="s">
        <v>461</v>
      </c>
      <c r="D385" s="303" t="s">
        <v>460</v>
      </c>
      <c r="E385" s="304"/>
      <c r="F385" s="4" t="s">
        <v>459</v>
      </c>
      <c r="G385" s="4" t="s">
        <v>458</v>
      </c>
      <c r="H385" s="4" t="s">
        <v>457</v>
      </c>
      <c r="I385" s="237" t="s">
        <v>456</v>
      </c>
      <c r="J385" s="59">
        <v>4296815</v>
      </c>
      <c r="K385" s="156">
        <v>1067040</v>
      </c>
      <c r="L385" s="163">
        <f t="shared" si="25"/>
        <v>5363855</v>
      </c>
    </row>
    <row r="386" spans="1:12" ht="16.5" customHeight="1" x14ac:dyDescent="0.15">
      <c r="A386" s="329">
        <v>2010</v>
      </c>
      <c r="B386" s="329"/>
      <c r="C386" s="18" t="s">
        <v>455</v>
      </c>
      <c r="D386" s="303" t="s">
        <v>454</v>
      </c>
      <c r="E386" s="304"/>
      <c r="F386" s="4" t="s">
        <v>453</v>
      </c>
      <c r="G386" s="4" t="s">
        <v>452</v>
      </c>
      <c r="H386" s="4" t="s">
        <v>451</v>
      </c>
      <c r="I386" s="237" t="s">
        <v>450</v>
      </c>
      <c r="J386" s="59">
        <v>2738278</v>
      </c>
      <c r="K386" s="156">
        <v>564178</v>
      </c>
      <c r="L386" s="163">
        <f t="shared" si="25"/>
        <v>3302456</v>
      </c>
    </row>
    <row r="387" spans="1:12" ht="29.25" customHeight="1" x14ac:dyDescent="0.15">
      <c r="A387" s="329">
        <v>2011</v>
      </c>
      <c r="B387" s="329"/>
      <c r="C387" s="15" t="s">
        <v>449</v>
      </c>
      <c r="D387" s="303" t="s">
        <v>448</v>
      </c>
      <c r="E387" s="304"/>
      <c r="F387" s="4" t="s">
        <v>447</v>
      </c>
      <c r="G387" s="4" t="s">
        <v>446</v>
      </c>
      <c r="H387" s="4" t="s">
        <v>445</v>
      </c>
      <c r="I387" s="237" t="s">
        <v>444</v>
      </c>
      <c r="J387" s="59">
        <v>3932618</v>
      </c>
      <c r="K387" s="156">
        <v>917800</v>
      </c>
      <c r="L387" s="163">
        <f t="shared" si="25"/>
        <v>4850418</v>
      </c>
    </row>
    <row r="388" spans="1:12" ht="16.5" customHeight="1" x14ac:dyDescent="0.15">
      <c r="A388" s="329">
        <v>2013</v>
      </c>
      <c r="B388" s="329"/>
      <c r="C388" s="18" t="s">
        <v>210</v>
      </c>
      <c r="D388" s="303" t="s">
        <v>443</v>
      </c>
      <c r="E388" s="304"/>
      <c r="F388" s="4" t="s">
        <v>442</v>
      </c>
      <c r="G388" s="4" t="s">
        <v>441</v>
      </c>
      <c r="H388" s="4" t="s">
        <v>440</v>
      </c>
      <c r="I388" s="237" t="s">
        <v>439</v>
      </c>
      <c r="J388" s="59">
        <v>3115102</v>
      </c>
      <c r="K388" s="156">
        <v>462730</v>
      </c>
      <c r="L388" s="163">
        <f t="shared" si="25"/>
        <v>3577832</v>
      </c>
    </row>
    <row r="389" spans="1:12" ht="16.5" customHeight="1" x14ac:dyDescent="0.15">
      <c r="A389" s="329">
        <v>2013</v>
      </c>
      <c r="B389" s="329"/>
      <c r="C389" s="18" t="s">
        <v>210</v>
      </c>
      <c r="D389" s="303" t="s">
        <v>438</v>
      </c>
      <c r="E389" s="304"/>
      <c r="F389" s="4" t="s">
        <v>437</v>
      </c>
      <c r="G389" s="4" t="s">
        <v>436</v>
      </c>
      <c r="H389" s="4" t="s">
        <v>435</v>
      </c>
      <c r="I389" s="237" t="s">
        <v>434</v>
      </c>
      <c r="J389" s="59">
        <v>2219602</v>
      </c>
      <c r="K389" s="156">
        <v>462730</v>
      </c>
      <c r="L389" s="163">
        <f t="shared" si="25"/>
        <v>2682332</v>
      </c>
    </row>
    <row r="390" spans="1:12" ht="16.5" customHeight="1" x14ac:dyDescent="0.15">
      <c r="A390" s="329">
        <v>2013</v>
      </c>
      <c r="B390" s="329"/>
      <c r="C390" s="18" t="s">
        <v>433</v>
      </c>
      <c r="D390" s="303" t="s">
        <v>432</v>
      </c>
      <c r="E390" s="304"/>
      <c r="F390" s="4" t="s">
        <v>431</v>
      </c>
      <c r="G390" s="4" t="s">
        <v>430</v>
      </c>
      <c r="H390" s="4" t="s">
        <v>429</v>
      </c>
      <c r="I390" s="237" t="s">
        <v>428</v>
      </c>
      <c r="J390" s="70">
        <v>1372746</v>
      </c>
      <c r="K390" s="156">
        <v>499510</v>
      </c>
      <c r="L390" s="163">
        <f t="shared" si="25"/>
        <v>1872256</v>
      </c>
    </row>
    <row r="391" spans="1:12" ht="16.5" customHeight="1" x14ac:dyDescent="0.15">
      <c r="A391" s="329">
        <v>2010</v>
      </c>
      <c r="B391" s="329"/>
      <c r="C391" s="18" t="s">
        <v>427</v>
      </c>
      <c r="D391" s="303" t="s">
        <v>426</v>
      </c>
      <c r="E391" s="304"/>
      <c r="F391" s="4" t="s">
        <v>425</v>
      </c>
      <c r="G391" s="4" t="s">
        <v>424</v>
      </c>
      <c r="H391" s="4" t="s">
        <v>423</v>
      </c>
      <c r="I391" s="237" t="s">
        <v>422</v>
      </c>
      <c r="J391" s="59">
        <v>1407781</v>
      </c>
      <c r="K391" s="156">
        <v>532579</v>
      </c>
      <c r="L391" s="163">
        <f t="shared" si="25"/>
        <v>1940360</v>
      </c>
    </row>
    <row r="392" spans="1:12" ht="16.5" customHeight="1" x14ac:dyDescent="0.15">
      <c r="A392" s="329">
        <v>2010</v>
      </c>
      <c r="B392" s="329"/>
      <c r="C392" s="18" t="s">
        <v>421</v>
      </c>
      <c r="D392" s="303" t="s">
        <v>420</v>
      </c>
      <c r="E392" s="304"/>
      <c r="F392" s="4" t="s">
        <v>419</v>
      </c>
      <c r="G392" s="4" t="s">
        <v>418</v>
      </c>
      <c r="H392" s="4" t="s">
        <v>417</v>
      </c>
      <c r="I392" s="237" t="s">
        <v>416</v>
      </c>
      <c r="J392" s="59">
        <v>2969991</v>
      </c>
      <c r="K392" s="156">
        <v>764145</v>
      </c>
      <c r="L392" s="163">
        <f t="shared" si="25"/>
        <v>3734136</v>
      </c>
    </row>
    <row r="393" spans="1:12" ht="30" customHeight="1" x14ac:dyDescent="0.15">
      <c r="A393" s="329">
        <v>2008</v>
      </c>
      <c r="B393" s="329"/>
      <c r="C393" s="15" t="s">
        <v>410</v>
      </c>
      <c r="D393" s="303" t="s">
        <v>415</v>
      </c>
      <c r="E393" s="304"/>
      <c r="F393" s="4" t="s">
        <v>414</v>
      </c>
      <c r="G393" s="4" t="s">
        <v>413</v>
      </c>
      <c r="H393" s="4" t="s">
        <v>412</v>
      </c>
      <c r="I393" s="237" t="s">
        <v>411</v>
      </c>
      <c r="J393" s="59">
        <v>2399703</v>
      </c>
      <c r="K393" s="156">
        <v>790046</v>
      </c>
      <c r="L393" s="163">
        <f t="shared" si="25"/>
        <v>3189749</v>
      </c>
    </row>
    <row r="394" spans="1:12" ht="28.5" customHeight="1" x14ac:dyDescent="0.15">
      <c r="A394" s="329">
        <v>2008</v>
      </c>
      <c r="B394" s="329"/>
      <c r="C394" s="15" t="s">
        <v>410</v>
      </c>
      <c r="D394" s="331" t="s">
        <v>409</v>
      </c>
      <c r="E394" s="332"/>
      <c r="F394" s="66" t="s">
        <v>408</v>
      </c>
      <c r="G394" s="66" t="s">
        <v>407</v>
      </c>
      <c r="H394" s="66" t="s">
        <v>406</v>
      </c>
      <c r="I394" s="238" t="s">
        <v>405</v>
      </c>
      <c r="J394" s="59">
        <v>2063078</v>
      </c>
      <c r="K394" s="156">
        <v>375396</v>
      </c>
      <c r="L394" s="163">
        <f t="shared" si="25"/>
        <v>2438474</v>
      </c>
    </row>
    <row r="395" spans="1:12" ht="29.25" customHeight="1" x14ac:dyDescent="0.15">
      <c r="A395" s="329">
        <v>2014</v>
      </c>
      <c r="B395" s="329"/>
      <c r="C395" s="68" t="s">
        <v>404</v>
      </c>
      <c r="D395" s="329" t="s">
        <v>403</v>
      </c>
      <c r="E395" s="329"/>
      <c r="F395" s="4" t="s">
        <v>402</v>
      </c>
      <c r="G395" s="4" t="s">
        <v>401</v>
      </c>
      <c r="H395" s="4" t="s">
        <v>400</v>
      </c>
      <c r="I395" s="237" t="s">
        <v>399</v>
      </c>
      <c r="J395" s="59">
        <v>2598478</v>
      </c>
      <c r="K395" s="156">
        <v>934896</v>
      </c>
      <c r="L395" s="163">
        <f t="shared" si="25"/>
        <v>3533374</v>
      </c>
    </row>
    <row r="396" spans="1:12" ht="16.5" customHeight="1" x14ac:dyDescent="0.15">
      <c r="A396" s="299" t="s">
        <v>140</v>
      </c>
      <c r="B396" s="300"/>
      <c r="C396" s="300"/>
      <c r="D396" s="300"/>
      <c r="E396" s="300"/>
      <c r="F396" s="300"/>
      <c r="G396" s="300"/>
      <c r="H396" s="300"/>
      <c r="I396" s="300"/>
      <c r="J396" s="71">
        <f>SUM(J379:J395)</f>
        <v>54402598</v>
      </c>
      <c r="K396" s="71">
        <f t="shared" ref="K396:L396" si="26">SUM(K379:K395)</f>
        <v>13644522</v>
      </c>
      <c r="L396" s="71">
        <f t="shared" si="26"/>
        <v>68047120</v>
      </c>
    </row>
    <row r="397" spans="1:12" ht="16.5" customHeight="1" x14ac:dyDescent="0.15">
      <c r="A397" s="305" t="s">
        <v>398</v>
      </c>
      <c r="B397" s="305"/>
      <c r="C397" s="305"/>
      <c r="D397" s="305"/>
      <c r="E397" s="305"/>
      <c r="F397" s="305"/>
      <c r="G397" s="305"/>
      <c r="H397" s="305"/>
      <c r="I397" s="305"/>
      <c r="J397" s="305"/>
      <c r="K397" s="256"/>
      <c r="L397" s="257"/>
    </row>
    <row r="398" spans="1:12" ht="30.75" customHeight="1" x14ac:dyDescent="0.15">
      <c r="A398" s="324" t="s">
        <v>102</v>
      </c>
      <c r="B398" s="324"/>
      <c r="C398" s="51" t="s">
        <v>101</v>
      </c>
      <c r="D398" s="307" t="s">
        <v>100</v>
      </c>
      <c r="E398" s="308"/>
      <c r="F398" s="50" t="s">
        <v>99</v>
      </c>
      <c r="G398" s="50" t="s">
        <v>98</v>
      </c>
      <c r="H398" s="50" t="s">
        <v>97</v>
      </c>
      <c r="I398" s="236" t="s">
        <v>96</v>
      </c>
      <c r="J398" s="139" t="s">
        <v>2121</v>
      </c>
      <c r="K398" s="139" t="s">
        <v>2122</v>
      </c>
      <c r="L398" s="140" t="s">
        <v>2123</v>
      </c>
    </row>
    <row r="399" spans="1:12" ht="19.5" customHeight="1" x14ac:dyDescent="0.15">
      <c r="A399" s="329">
        <v>1997</v>
      </c>
      <c r="B399" s="329"/>
      <c r="C399" s="18" t="s">
        <v>397</v>
      </c>
      <c r="D399" s="303" t="s">
        <v>396</v>
      </c>
      <c r="E399" s="304"/>
      <c r="F399" s="4" t="s">
        <v>395</v>
      </c>
      <c r="G399" s="4" t="s">
        <v>388</v>
      </c>
      <c r="H399" s="4" t="s">
        <v>387</v>
      </c>
      <c r="I399" s="56" t="s">
        <v>386</v>
      </c>
      <c r="J399" s="59">
        <v>561959</v>
      </c>
      <c r="K399" s="156">
        <v>0</v>
      </c>
      <c r="L399" s="163">
        <f t="shared" si="25"/>
        <v>561959</v>
      </c>
    </row>
    <row r="400" spans="1:12" ht="16.5" customHeight="1" x14ac:dyDescent="0.15">
      <c r="A400" s="329">
        <v>2003</v>
      </c>
      <c r="B400" s="329"/>
      <c r="C400" s="18" t="s">
        <v>394</v>
      </c>
      <c r="D400" s="303" t="s">
        <v>393</v>
      </c>
      <c r="E400" s="304"/>
      <c r="F400" s="4" t="s">
        <v>392</v>
      </c>
      <c r="G400" s="4" t="s">
        <v>391</v>
      </c>
      <c r="H400" s="4" t="s">
        <v>390</v>
      </c>
      <c r="I400" s="56" t="s">
        <v>389</v>
      </c>
      <c r="J400" s="59">
        <v>4296815</v>
      </c>
      <c r="K400" s="156">
        <v>568880</v>
      </c>
      <c r="L400" s="163">
        <f t="shared" si="25"/>
        <v>4865695</v>
      </c>
    </row>
    <row r="401" spans="1:12" ht="26.25" customHeight="1" x14ac:dyDescent="0.15">
      <c r="A401" s="325">
        <v>2009</v>
      </c>
      <c r="B401" s="325"/>
      <c r="C401" s="65" t="s">
        <v>385</v>
      </c>
      <c r="D401" s="303" t="s">
        <v>384</v>
      </c>
      <c r="E401" s="304"/>
      <c r="F401" s="54" t="s">
        <v>383</v>
      </c>
      <c r="G401" s="54" t="s">
        <v>382</v>
      </c>
      <c r="H401" s="54" t="s">
        <v>381</v>
      </c>
      <c r="I401" s="58" t="s">
        <v>380</v>
      </c>
      <c r="J401" s="59">
        <v>3997569</v>
      </c>
      <c r="K401" s="156">
        <v>961685</v>
      </c>
      <c r="L401" s="163">
        <f t="shared" si="25"/>
        <v>4959254</v>
      </c>
    </row>
    <row r="402" spans="1:12" ht="19.5" customHeight="1" x14ac:dyDescent="0.15">
      <c r="A402" s="325">
        <v>2010</v>
      </c>
      <c r="B402" s="325"/>
      <c r="C402" s="64" t="s">
        <v>379</v>
      </c>
      <c r="D402" s="303" t="s">
        <v>378</v>
      </c>
      <c r="E402" s="304"/>
      <c r="F402" s="54" t="s">
        <v>377</v>
      </c>
      <c r="G402" s="54" t="s">
        <v>376</v>
      </c>
      <c r="H402" s="54" t="s">
        <v>375</v>
      </c>
      <c r="I402" s="58" t="s">
        <v>374</v>
      </c>
      <c r="J402" s="59">
        <v>2913570</v>
      </c>
      <c r="K402" s="156">
        <v>840646</v>
      </c>
      <c r="L402" s="163">
        <f t="shared" si="25"/>
        <v>3754216</v>
      </c>
    </row>
    <row r="403" spans="1:12" ht="16.5" customHeight="1" x14ac:dyDescent="0.15">
      <c r="A403" s="325">
        <v>2006</v>
      </c>
      <c r="B403" s="325"/>
      <c r="C403" s="64" t="s">
        <v>273</v>
      </c>
      <c r="D403" s="303" t="s">
        <v>373</v>
      </c>
      <c r="E403" s="304"/>
      <c r="F403" s="54" t="s">
        <v>372</v>
      </c>
      <c r="G403" s="54" t="s">
        <v>371</v>
      </c>
      <c r="H403" s="54" t="s">
        <v>371</v>
      </c>
      <c r="I403" s="58" t="s">
        <v>370</v>
      </c>
      <c r="J403" s="59">
        <v>620585</v>
      </c>
      <c r="K403" s="156">
        <v>480789</v>
      </c>
      <c r="L403" s="163">
        <f t="shared" si="25"/>
        <v>1101374</v>
      </c>
    </row>
    <row r="404" spans="1:12" ht="16.5" customHeight="1" x14ac:dyDescent="0.15">
      <c r="A404" s="325">
        <v>2010</v>
      </c>
      <c r="B404" s="325"/>
      <c r="C404" s="64" t="s">
        <v>369</v>
      </c>
      <c r="D404" s="303" t="s">
        <v>368</v>
      </c>
      <c r="E404" s="304"/>
      <c r="F404" s="54" t="s">
        <v>367</v>
      </c>
      <c r="G404" s="54" t="s">
        <v>366</v>
      </c>
      <c r="H404" s="54" t="s">
        <v>365</v>
      </c>
      <c r="I404" s="58" t="s">
        <v>364</v>
      </c>
      <c r="J404" s="59">
        <v>1372746</v>
      </c>
      <c r="K404" s="156">
        <v>499510</v>
      </c>
      <c r="L404" s="163">
        <f t="shared" si="25"/>
        <v>1872256</v>
      </c>
    </row>
    <row r="405" spans="1:12" ht="16.5" customHeight="1" x14ac:dyDescent="0.15">
      <c r="A405" s="330">
        <v>2016</v>
      </c>
      <c r="B405" s="330"/>
      <c r="C405" s="67" t="s">
        <v>363</v>
      </c>
      <c r="D405" s="303" t="s">
        <v>362</v>
      </c>
      <c r="E405" s="304"/>
      <c r="F405" s="66" t="s">
        <v>361</v>
      </c>
      <c r="G405" s="66" t="s">
        <v>360</v>
      </c>
      <c r="H405" s="66" t="s">
        <v>359</v>
      </c>
      <c r="I405" s="69" t="s">
        <v>358</v>
      </c>
      <c r="J405" s="59">
        <v>1302035</v>
      </c>
      <c r="K405" s="156">
        <v>513685</v>
      </c>
      <c r="L405" s="163">
        <f t="shared" si="25"/>
        <v>1815720</v>
      </c>
    </row>
    <row r="406" spans="1:12" ht="16.5" customHeight="1" x14ac:dyDescent="0.15">
      <c r="A406" s="325">
        <v>2022</v>
      </c>
      <c r="B406" s="325"/>
      <c r="C406" s="64" t="s">
        <v>357</v>
      </c>
      <c r="D406" s="303" t="s">
        <v>356</v>
      </c>
      <c r="E406" s="304"/>
      <c r="F406" s="9" t="s">
        <v>355</v>
      </c>
      <c r="G406" s="4" t="s">
        <v>354</v>
      </c>
      <c r="H406" s="4" t="s">
        <v>353</v>
      </c>
      <c r="I406" s="56" t="s">
        <v>352</v>
      </c>
      <c r="J406" s="59">
        <v>1715803</v>
      </c>
      <c r="K406" s="156">
        <v>285527</v>
      </c>
      <c r="L406" s="163">
        <f t="shared" si="25"/>
        <v>2001330</v>
      </c>
    </row>
    <row r="407" spans="1:12" ht="16.5" customHeight="1" x14ac:dyDescent="0.15">
      <c r="A407" s="325">
        <v>2022</v>
      </c>
      <c r="B407" s="325"/>
      <c r="C407" s="64" t="s">
        <v>316</v>
      </c>
      <c r="D407" s="303" t="s">
        <v>351</v>
      </c>
      <c r="E407" s="304"/>
      <c r="F407" s="54" t="s">
        <v>350</v>
      </c>
      <c r="G407" s="54" t="s">
        <v>349</v>
      </c>
      <c r="H407" s="54" t="s">
        <v>348</v>
      </c>
      <c r="I407" s="58" t="s">
        <v>347</v>
      </c>
      <c r="J407" s="59">
        <v>1070140</v>
      </c>
      <c r="K407" s="156">
        <v>328688</v>
      </c>
      <c r="L407" s="163">
        <f t="shared" si="25"/>
        <v>1398828</v>
      </c>
    </row>
    <row r="408" spans="1:12" ht="16.5" customHeight="1" x14ac:dyDescent="0.15">
      <c r="A408" s="325">
        <v>2022</v>
      </c>
      <c r="B408" s="325"/>
      <c r="C408" s="64" t="s">
        <v>316</v>
      </c>
      <c r="D408" s="303" t="s">
        <v>346</v>
      </c>
      <c r="E408" s="304"/>
      <c r="F408" s="54" t="s">
        <v>345</v>
      </c>
      <c r="G408" s="54" t="s">
        <v>344</v>
      </c>
      <c r="H408" s="54" t="s">
        <v>343</v>
      </c>
      <c r="I408" s="58" t="s">
        <v>342</v>
      </c>
      <c r="J408" s="59">
        <v>1070140</v>
      </c>
      <c r="K408" s="156">
        <v>328688</v>
      </c>
      <c r="L408" s="163">
        <f t="shared" si="25"/>
        <v>1398828</v>
      </c>
    </row>
    <row r="409" spans="1:12" ht="16.5" customHeight="1" x14ac:dyDescent="0.15">
      <c r="A409" s="325">
        <v>2022</v>
      </c>
      <c r="B409" s="325"/>
      <c r="C409" s="64" t="s">
        <v>316</v>
      </c>
      <c r="D409" s="303" t="s">
        <v>341</v>
      </c>
      <c r="E409" s="304"/>
      <c r="F409" s="54" t="s">
        <v>340</v>
      </c>
      <c r="G409" s="54" t="s">
        <v>339</v>
      </c>
      <c r="H409" s="54" t="s">
        <v>338</v>
      </c>
      <c r="I409" s="58" t="s">
        <v>337</v>
      </c>
      <c r="J409" s="59">
        <v>1070140</v>
      </c>
      <c r="K409" s="156">
        <v>328688</v>
      </c>
      <c r="L409" s="163">
        <f t="shared" si="25"/>
        <v>1398828</v>
      </c>
    </row>
    <row r="410" spans="1:12" ht="16.5" customHeight="1" x14ac:dyDescent="0.15">
      <c r="A410" s="325">
        <v>2022</v>
      </c>
      <c r="B410" s="325"/>
      <c r="C410" s="64" t="s">
        <v>316</v>
      </c>
      <c r="D410" s="303" t="s">
        <v>336</v>
      </c>
      <c r="E410" s="304"/>
      <c r="F410" s="54" t="s">
        <v>335</v>
      </c>
      <c r="G410" s="54" t="s">
        <v>334</v>
      </c>
      <c r="H410" s="54" t="s">
        <v>333</v>
      </c>
      <c r="I410" s="58" t="s">
        <v>332</v>
      </c>
      <c r="J410" s="59">
        <v>1070140</v>
      </c>
      <c r="K410" s="156">
        <v>328688</v>
      </c>
      <c r="L410" s="163">
        <f t="shared" si="25"/>
        <v>1398828</v>
      </c>
    </row>
    <row r="411" spans="1:12" ht="16.5" customHeight="1" x14ac:dyDescent="0.15">
      <c r="A411" s="325">
        <v>2022</v>
      </c>
      <c r="B411" s="325"/>
      <c r="C411" s="64" t="s">
        <v>316</v>
      </c>
      <c r="D411" s="303" t="s">
        <v>331</v>
      </c>
      <c r="E411" s="304"/>
      <c r="F411" s="54" t="s">
        <v>330</v>
      </c>
      <c r="G411" s="54" t="s">
        <v>329</v>
      </c>
      <c r="H411" s="54" t="s">
        <v>328</v>
      </c>
      <c r="I411" s="58" t="s">
        <v>327</v>
      </c>
      <c r="J411" s="59">
        <v>1070140</v>
      </c>
      <c r="K411" s="156">
        <v>328688</v>
      </c>
      <c r="L411" s="163">
        <f t="shared" si="25"/>
        <v>1398828</v>
      </c>
    </row>
    <row r="412" spans="1:12" ht="16.5" customHeight="1" x14ac:dyDescent="0.15">
      <c r="A412" s="325">
        <v>2022</v>
      </c>
      <c r="B412" s="325"/>
      <c r="C412" s="64" t="s">
        <v>316</v>
      </c>
      <c r="D412" s="303" t="s">
        <v>326</v>
      </c>
      <c r="E412" s="304"/>
      <c r="F412" s="54" t="s">
        <v>325</v>
      </c>
      <c r="G412" s="54" t="s">
        <v>324</v>
      </c>
      <c r="H412" s="54" t="s">
        <v>323</v>
      </c>
      <c r="I412" s="58" t="s">
        <v>322</v>
      </c>
      <c r="J412" s="59">
        <v>1070140</v>
      </c>
      <c r="K412" s="156">
        <v>328688</v>
      </c>
      <c r="L412" s="163">
        <f t="shared" si="25"/>
        <v>1398828</v>
      </c>
    </row>
    <row r="413" spans="1:12" ht="16.5" customHeight="1" x14ac:dyDescent="0.15">
      <c r="A413" s="325">
        <v>2022</v>
      </c>
      <c r="B413" s="325"/>
      <c r="C413" s="64" t="s">
        <v>316</v>
      </c>
      <c r="D413" s="303" t="s">
        <v>321</v>
      </c>
      <c r="E413" s="304"/>
      <c r="F413" s="54" t="s">
        <v>320</v>
      </c>
      <c r="G413" s="54" t="s">
        <v>319</v>
      </c>
      <c r="H413" s="54" t="s">
        <v>318</v>
      </c>
      <c r="I413" s="58" t="s">
        <v>317</v>
      </c>
      <c r="J413" s="59">
        <v>1070140</v>
      </c>
      <c r="K413" s="156">
        <v>328688</v>
      </c>
      <c r="L413" s="163">
        <f t="shared" si="25"/>
        <v>1398828</v>
      </c>
    </row>
    <row r="414" spans="1:12" ht="16.5" customHeight="1" x14ac:dyDescent="0.15">
      <c r="A414" s="326">
        <v>2022</v>
      </c>
      <c r="B414" s="326"/>
      <c r="C414" s="64" t="s">
        <v>316</v>
      </c>
      <c r="D414" s="327" t="s">
        <v>315</v>
      </c>
      <c r="E414" s="328"/>
      <c r="F414" s="47" t="s">
        <v>314</v>
      </c>
      <c r="G414" s="54" t="s">
        <v>313</v>
      </c>
      <c r="H414" s="54" t="s">
        <v>312</v>
      </c>
      <c r="I414" s="58" t="s">
        <v>311</v>
      </c>
      <c r="J414" s="59">
        <v>1070140</v>
      </c>
      <c r="K414" s="156">
        <v>328688</v>
      </c>
      <c r="L414" s="163">
        <f t="shared" si="25"/>
        <v>1398828</v>
      </c>
    </row>
    <row r="415" spans="1:12" ht="16.5" customHeight="1" x14ac:dyDescent="0.15">
      <c r="A415" s="299" t="s">
        <v>140</v>
      </c>
      <c r="B415" s="300"/>
      <c r="C415" s="300"/>
      <c r="D415" s="300"/>
      <c r="E415" s="300"/>
      <c r="F415" s="300"/>
      <c r="G415" s="300"/>
      <c r="H415" s="300"/>
      <c r="I415" s="300"/>
      <c r="J415" s="71">
        <f>SUM(J399:J414)</f>
        <v>25342202</v>
      </c>
      <c r="K415" s="71">
        <f>SUM(K399:K414)</f>
        <v>6780226</v>
      </c>
      <c r="L415" s="71">
        <f>SUM(L399:L414)</f>
        <v>32122428</v>
      </c>
    </row>
    <row r="416" spans="1:12" ht="16.5" customHeight="1" x14ac:dyDescent="0.15">
      <c r="A416" s="305" t="s">
        <v>14</v>
      </c>
      <c r="B416" s="305"/>
      <c r="C416" s="305"/>
      <c r="D416" s="305"/>
      <c r="E416" s="305"/>
      <c r="F416" s="305"/>
      <c r="G416" s="305"/>
      <c r="H416" s="305"/>
      <c r="I416" s="305"/>
      <c r="J416" s="305"/>
      <c r="K416" s="256"/>
      <c r="L416" s="250"/>
    </row>
    <row r="417" spans="1:12" ht="31.5" customHeight="1" x14ac:dyDescent="0.15">
      <c r="A417" s="324" t="s">
        <v>102</v>
      </c>
      <c r="B417" s="324"/>
      <c r="C417" s="51" t="s">
        <v>101</v>
      </c>
      <c r="D417" s="324" t="s">
        <v>100</v>
      </c>
      <c r="E417" s="324"/>
      <c r="F417" s="50" t="s">
        <v>99</v>
      </c>
      <c r="G417" s="50" t="s">
        <v>98</v>
      </c>
      <c r="H417" s="50" t="s">
        <v>97</v>
      </c>
      <c r="I417" s="236" t="s">
        <v>96</v>
      </c>
      <c r="J417" s="139" t="s">
        <v>2121</v>
      </c>
      <c r="K417" s="139" t="s">
        <v>2122</v>
      </c>
      <c r="L417" s="140" t="s">
        <v>2123</v>
      </c>
    </row>
    <row r="418" spans="1:12" ht="31.5" customHeight="1" x14ac:dyDescent="0.15">
      <c r="A418" s="320">
        <v>2003</v>
      </c>
      <c r="B418" s="321"/>
      <c r="C418" s="65" t="s">
        <v>216</v>
      </c>
      <c r="D418" s="322" t="s">
        <v>310</v>
      </c>
      <c r="E418" s="323"/>
      <c r="F418" s="54" t="s">
        <v>309</v>
      </c>
      <c r="G418" s="54" t="s">
        <v>307</v>
      </c>
      <c r="H418" s="54" t="s">
        <v>306</v>
      </c>
      <c r="I418" s="58" t="s">
        <v>308</v>
      </c>
      <c r="J418" s="62">
        <v>2282615</v>
      </c>
      <c r="K418" s="156">
        <v>296340</v>
      </c>
      <c r="L418" s="163">
        <f t="shared" ref="L418:L426" si="27">+J418+K418</f>
        <v>2578955</v>
      </c>
    </row>
    <row r="419" spans="1:12" ht="22.5" customHeight="1" x14ac:dyDescent="0.15">
      <c r="A419" s="320">
        <v>2013</v>
      </c>
      <c r="B419" s="321"/>
      <c r="C419" s="65" t="s">
        <v>204</v>
      </c>
      <c r="D419" s="322" t="s">
        <v>305</v>
      </c>
      <c r="E419" s="323"/>
      <c r="F419" s="54" t="s">
        <v>304</v>
      </c>
      <c r="G419" s="54" t="s">
        <v>303</v>
      </c>
      <c r="H419" s="54" t="s">
        <v>302</v>
      </c>
      <c r="I419" s="58" t="s">
        <v>301</v>
      </c>
      <c r="J419" s="64">
        <v>4723703</v>
      </c>
      <c r="K419" s="156">
        <v>1079646</v>
      </c>
      <c r="L419" s="163">
        <f>+J419+K419</f>
        <v>5803349</v>
      </c>
    </row>
    <row r="420" spans="1:12" ht="22.5" customHeight="1" x14ac:dyDescent="0.15">
      <c r="A420" s="320">
        <v>2003</v>
      </c>
      <c r="B420" s="321"/>
      <c r="C420" s="65" t="s">
        <v>204</v>
      </c>
      <c r="D420" s="322" t="s">
        <v>300</v>
      </c>
      <c r="E420" s="323"/>
      <c r="F420" s="54" t="s">
        <v>299</v>
      </c>
      <c r="G420" s="54" t="s">
        <v>298</v>
      </c>
      <c r="H420" s="54" t="s">
        <v>297</v>
      </c>
      <c r="I420" s="58" t="s">
        <v>296</v>
      </c>
      <c r="J420" s="64">
        <v>4813257</v>
      </c>
      <c r="K420" s="156">
        <v>1184940</v>
      </c>
      <c r="L420" s="163">
        <f t="shared" si="27"/>
        <v>5998197</v>
      </c>
    </row>
    <row r="421" spans="1:12" ht="22.5" customHeight="1" x14ac:dyDescent="0.15">
      <c r="A421" s="320">
        <v>2003</v>
      </c>
      <c r="B421" s="321"/>
      <c r="C421" s="65" t="s">
        <v>204</v>
      </c>
      <c r="D421" s="322" t="s">
        <v>295</v>
      </c>
      <c r="E421" s="323"/>
      <c r="F421" s="54" t="s">
        <v>294</v>
      </c>
      <c r="G421" s="54" t="s">
        <v>293</v>
      </c>
      <c r="H421" s="54" t="s">
        <v>292</v>
      </c>
      <c r="I421" s="58" t="s">
        <v>291</v>
      </c>
      <c r="J421" s="64">
        <v>4813257</v>
      </c>
      <c r="K421" s="156">
        <v>1184940</v>
      </c>
      <c r="L421" s="163">
        <f t="shared" si="27"/>
        <v>5998197</v>
      </c>
    </row>
    <row r="422" spans="1:12" ht="22.5" customHeight="1" x14ac:dyDescent="0.15">
      <c r="A422" s="320">
        <v>2010</v>
      </c>
      <c r="B422" s="321"/>
      <c r="C422" s="65" t="s">
        <v>204</v>
      </c>
      <c r="D422" s="322" t="s">
        <v>290</v>
      </c>
      <c r="E422" s="323"/>
      <c r="F422" s="54" t="s">
        <v>289</v>
      </c>
      <c r="G422" s="54" t="s">
        <v>288</v>
      </c>
      <c r="H422" s="54" t="s">
        <v>287</v>
      </c>
      <c r="I422" s="58" t="s">
        <v>286</v>
      </c>
      <c r="J422" s="64">
        <v>1397203</v>
      </c>
      <c r="K422" s="156">
        <v>510446</v>
      </c>
      <c r="L422" s="163">
        <f t="shared" si="27"/>
        <v>1907649</v>
      </c>
    </row>
    <row r="423" spans="1:12" ht="16.5" customHeight="1" x14ac:dyDescent="0.15">
      <c r="A423" s="320">
        <v>2009</v>
      </c>
      <c r="B423" s="321"/>
      <c r="C423" s="64" t="s">
        <v>285</v>
      </c>
      <c r="D423" s="322" t="s">
        <v>284</v>
      </c>
      <c r="E423" s="323"/>
      <c r="F423" s="54" t="s">
        <v>283</v>
      </c>
      <c r="G423" s="54" t="s">
        <v>282</v>
      </c>
      <c r="H423" s="54" t="s">
        <v>281</v>
      </c>
      <c r="I423" s="58" t="s">
        <v>280</v>
      </c>
      <c r="J423" s="64">
        <v>3566102</v>
      </c>
      <c r="K423" s="156">
        <v>1001330</v>
      </c>
      <c r="L423" s="163">
        <f t="shared" si="27"/>
        <v>4567432</v>
      </c>
    </row>
    <row r="424" spans="1:12" ht="16.5" customHeight="1" x14ac:dyDescent="0.15">
      <c r="A424" s="320">
        <v>2015</v>
      </c>
      <c r="B424" s="321"/>
      <c r="C424" s="64" t="s">
        <v>279</v>
      </c>
      <c r="D424" s="322" t="s">
        <v>278</v>
      </c>
      <c r="E424" s="323"/>
      <c r="F424" s="54" t="s">
        <v>277</v>
      </c>
      <c r="G424" s="54" t="s">
        <v>276</v>
      </c>
      <c r="H424" s="54" t="s">
        <v>275</v>
      </c>
      <c r="I424" s="58" t="s">
        <v>274</v>
      </c>
      <c r="J424" s="64">
        <v>1070140</v>
      </c>
      <c r="K424" s="156">
        <v>328688</v>
      </c>
      <c r="L424" s="163">
        <f t="shared" si="27"/>
        <v>1398828</v>
      </c>
    </row>
    <row r="425" spans="1:12" ht="16.5" customHeight="1" x14ac:dyDescent="0.15">
      <c r="A425" s="320">
        <v>2007</v>
      </c>
      <c r="B425" s="321"/>
      <c r="C425" s="64" t="s">
        <v>273</v>
      </c>
      <c r="D425" s="322" t="s">
        <v>272</v>
      </c>
      <c r="E425" s="323"/>
      <c r="F425" s="54" t="s">
        <v>271</v>
      </c>
      <c r="G425" s="54" t="s">
        <v>270</v>
      </c>
      <c r="H425" s="54" t="s">
        <v>269</v>
      </c>
      <c r="I425" s="58" t="s">
        <v>268</v>
      </c>
      <c r="J425" s="64">
        <v>1346718</v>
      </c>
      <c r="K425" s="156">
        <v>480789</v>
      </c>
      <c r="L425" s="163">
        <f t="shared" si="27"/>
        <v>1827507</v>
      </c>
    </row>
    <row r="426" spans="1:12" ht="16.5" customHeight="1" x14ac:dyDescent="0.15">
      <c r="A426" s="320">
        <v>2013</v>
      </c>
      <c r="B426" s="321"/>
      <c r="C426" s="63" t="s">
        <v>267</v>
      </c>
      <c r="D426" s="322" t="s">
        <v>266</v>
      </c>
      <c r="E426" s="323"/>
      <c r="F426" s="54" t="s">
        <v>265</v>
      </c>
      <c r="G426" s="4" t="s">
        <v>2133</v>
      </c>
      <c r="H426" s="54" t="s">
        <v>264</v>
      </c>
      <c r="I426" s="58" t="s">
        <v>263</v>
      </c>
      <c r="J426" s="62">
        <v>2774402</v>
      </c>
      <c r="K426" s="156">
        <v>803630</v>
      </c>
      <c r="L426" s="163">
        <f t="shared" si="27"/>
        <v>3578032</v>
      </c>
    </row>
    <row r="427" spans="1:12" ht="16.5" customHeight="1" x14ac:dyDescent="0.15">
      <c r="A427" s="61" t="s">
        <v>140</v>
      </c>
      <c r="B427" s="1"/>
      <c r="C427" s="1"/>
      <c r="D427" s="3"/>
      <c r="E427" s="3"/>
      <c r="F427" s="3"/>
      <c r="G427" s="3"/>
      <c r="H427" s="3"/>
      <c r="I427" s="1"/>
      <c r="J427" s="71">
        <f>SUM(J418:J426)</f>
        <v>26787397</v>
      </c>
      <c r="K427" s="71">
        <f>SUM(K418:K426)</f>
        <v>6870749</v>
      </c>
      <c r="L427" s="71">
        <f>SUM(L418:L426)</f>
        <v>33658146</v>
      </c>
    </row>
    <row r="428" spans="1:12" ht="16.5" customHeight="1" x14ac:dyDescent="0.15">
      <c r="A428" s="305" t="s">
        <v>262</v>
      </c>
      <c r="B428" s="305"/>
      <c r="C428" s="305"/>
      <c r="D428" s="305"/>
      <c r="E428" s="305"/>
      <c r="F428" s="305"/>
      <c r="G428" s="305"/>
      <c r="H428" s="305"/>
      <c r="I428" s="305"/>
      <c r="J428" s="305"/>
      <c r="K428" s="250"/>
      <c r="L428" s="250"/>
    </row>
    <row r="429" spans="1:12" ht="31.5" customHeight="1" x14ac:dyDescent="0.15">
      <c r="A429" s="324" t="s">
        <v>102</v>
      </c>
      <c r="B429" s="324"/>
      <c r="C429" s="51" t="s">
        <v>101</v>
      </c>
      <c r="D429" s="324" t="s">
        <v>100</v>
      </c>
      <c r="E429" s="324"/>
      <c r="F429" s="51" t="s">
        <v>99</v>
      </c>
      <c r="G429" s="51" t="s">
        <v>98</v>
      </c>
      <c r="H429" s="50" t="s">
        <v>97</v>
      </c>
      <c r="I429" s="236" t="s">
        <v>96</v>
      </c>
      <c r="J429" s="139" t="s">
        <v>2121</v>
      </c>
      <c r="K429" s="139" t="s">
        <v>2122</v>
      </c>
      <c r="L429" s="140" t="s">
        <v>2123</v>
      </c>
    </row>
    <row r="430" spans="1:12" ht="27.75" customHeight="1" x14ac:dyDescent="0.15">
      <c r="A430" s="297" t="s">
        <v>228</v>
      </c>
      <c r="B430" s="298"/>
      <c r="C430" s="55" t="s">
        <v>261</v>
      </c>
      <c r="D430" s="54" t="s">
        <v>260</v>
      </c>
      <c r="E430" s="54"/>
      <c r="F430" s="54" t="s">
        <v>259</v>
      </c>
      <c r="G430" s="54" t="s">
        <v>258</v>
      </c>
      <c r="H430" s="54" t="s">
        <v>257</v>
      </c>
      <c r="I430" s="53" t="s">
        <v>256</v>
      </c>
      <c r="J430" s="52">
        <v>3604457</v>
      </c>
      <c r="K430" s="156">
        <v>911340</v>
      </c>
      <c r="L430" s="163">
        <f t="shared" ref="L430" si="28">+J430+K430</f>
        <v>4515797</v>
      </c>
    </row>
    <row r="431" spans="1:12" ht="30" customHeight="1" x14ac:dyDescent="0.15">
      <c r="A431" s="297" t="s">
        <v>228</v>
      </c>
      <c r="B431" s="298"/>
      <c r="C431" s="55" t="s">
        <v>255</v>
      </c>
      <c r="D431" s="54" t="s">
        <v>254</v>
      </c>
      <c r="E431" s="54"/>
      <c r="F431" s="54" t="s">
        <v>253</v>
      </c>
      <c r="G431" s="54" t="s">
        <v>245</v>
      </c>
      <c r="H431" s="54" t="s">
        <v>244</v>
      </c>
      <c r="I431" s="53" t="s">
        <v>243</v>
      </c>
      <c r="J431" s="52">
        <v>3447215</v>
      </c>
      <c r="K431" s="156">
        <v>803740</v>
      </c>
      <c r="L431" s="163">
        <f t="shared" ref="L431:L445" si="29">+J431+K431</f>
        <v>4250955</v>
      </c>
    </row>
    <row r="432" spans="1:12" ht="16.5" customHeight="1" x14ac:dyDescent="0.15">
      <c r="A432" s="309" t="s">
        <v>252</v>
      </c>
      <c r="B432" s="310"/>
      <c r="C432" s="60" t="s">
        <v>251</v>
      </c>
      <c r="D432" s="54" t="s">
        <v>250</v>
      </c>
      <c r="E432" s="57"/>
      <c r="F432" s="57" t="s">
        <v>249</v>
      </c>
      <c r="G432" s="54" t="s">
        <v>248</v>
      </c>
      <c r="H432" s="54" t="s">
        <v>247</v>
      </c>
      <c r="I432" s="53" t="s">
        <v>246</v>
      </c>
      <c r="J432" s="59">
        <v>1407781</v>
      </c>
      <c r="K432" s="156">
        <v>532579</v>
      </c>
      <c r="L432" s="163">
        <f t="shared" si="29"/>
        <v>1940360</v>
      </c>
    </row>
    <row r="433" spans="1:12" ht="16.5" customHeight="1" x14ac:dyDescent="0.15">
      <c r="A433" s="309" t="s">
        <v>242</v>
      </c>
      <c r="B433" s="310"/>
      <c r="C433" s="60" t="s">
        <v>241</v>
      </c>
      <c r="D433" s="54" t="s">
        <v>240</v>
      </c>
      <c r="E433" s="57"/>
      <c r="F433" s="57" t="s">
        <v>239</v>
      </c>
      <c r="G433" s="54" t="s">
        <v>238</v>
      </c>
      <c r="H433" s="54" t="s">
        <v>237</v>
      </c>
      <c r="I433" s="53" t="s">
        <v>236</v>
      </c>
      <c r="J433" s="59">
        <v>1070140</v>
      </c>
      <c r="K433" s="156">
        <v>328688</v>
      </c>
      <c r="L433" s="163">
        <f t="shared" si="29"/>
        <v>1398828</v>
      </c>
    </row>
    <row r="434" spans="1:12" ht="16.5" customHeight="1" x14ac:dyDescent="0.15">
      <c r="A434" s="309" t="s">
        <v>235</v>
      </c>
      <c r="B434" s="310"/>
      <c r="C434" s="60" t="s">
        <v>234</v>
      </c>
      <c r="D434" s="54" t="s">
        <v>233</v>
      </c>
      <c r="E434" s="57"/>
      <c r="F434" s="57" t="s">
        <v>232</v>
      </c>
      <c r="G434" s="54" t="s">
        <v>231</v>
      </c>
      <c r="H434" s="54" t="s">
        <v>230</v>
      </c>
      <c r="I434" s="53" t="s">
        <v>229</v>
      </c>
      <c r="J434" s="59">
        <v>1070140</v>
      </c>
      <c r="K434" s="156">
        <v>328688</v>
      </c>
      <c r="L434" s="163">
        <f t="shared" si="29"/>
        <v>1398828</v>
      </c>
    </row>
    <row r="435" spans="1:12" ht="24" customHeight="1" x14ac:dyDescent="0.15">
      <c r="A435" s="309" t="s">
        <v>228</v>
      </c>
      <c r="B435" s="310"/>
      <c r="C435" s="55" t="s">
        <v>204</v>
      </c>
      <c r="D435" s="54" t="s">
        <v>227</v>
      </c>
      <c r="E435" s="57"/>
      <c r="F435" s="57" t="s">
        <v>226</v>
      </c>
      <c r="G435" s="54" t="s">
        <v>225</v>
      </c>
      <c r="H435" s="54" t="s">
        <v>224</v>
      </c>
      <c r="I435" s="53" t="s">
        <v>223</v>
      </c>
      <c r="J435" s="52">
        <v>3490457</v>
      </c>
      <c r="K435" s="156">
        <v>873940</v>
      </c>
      <c r="L435" s="163">
        <f>+J435+K435</f>
        <v>4364397</v>
      </c>
    </row>
    <row r="436" spans="1:12" ht="24" customHeight="1" x14ac:dyDescent="0.15">
      <c r="A436" s="309" t="s">
        <v>217</v>
      </c>
      <c r="B436" s="310"/>
      <c r="C436" s="55" t="s">
        <v>216</v>
      </c>
      <c r="D436" s="54" t="s">
        <v>222</v>
      </c>
      <c r="E436" s="57"/>
      <c r="F436" s="57" t="s">
        <v>221</v>
      </c>
      <c r="G436" s="54" t="s">
        <v>220</v>
      </c>
      <c r="H436" s="54" t="s">
        <v>219</v>
      </c>
      <c r="I436" s="53" t="s">
        <v>218</v>
      </c>
      <c r="J436" s="59">
        <v>4269243</v>
      </c>
      <c r="K436" s="156">
        <v>1062550</v>
      </c>
      <c r="L436" s="163">
        <f t="shared" si="29"/>
        <v>5331793</v>
      </c>
    </row>
    <row r="437" spans="1:12" ht="25.5" customHeight="1" x14ac:dyDescent="0.15">
      <c r="A437" s="309" t="s">
        <v>217</v>
      </c>
      <c r="B437" s="310"/>
      <c r="C437" s="55" t="s">
        <v>216</v>
      </c>
      <c r="D437" s="309" t="s">
        <v>215</v>
      </c>
      <c r="E437" s="310"/>
      <c r="F437" s="57" t="s">
        <v>214</v>
      </c>
      <c r="G437" s="54" t="s">
        <v>213</v>
      </c>
      <c r="H437" s="54" t="s">
        <v>212</v>
      </c>
      <c r="I437" s="53" t="s">
        <v>211</v>
      </c>
      <c r="J437" s="52">
        <v>3476443</v>
      </c>
      <c r="K437" s="156">
        <v>756950</v>
      </c>
      <c r="L437" s="163">
        <f t="shared" si="29"/>
        <v>4233393</v>
      </c>
    </row>
    <row r="438" spans="1:12" s="227" customFormat="1" ht="17.25" customHeight="1" x14ac:dyDescent="0.15">
      <c r="A438" s="303">
        <v>2015</v>
      </c>
      <c r="B438" s="304"/>
      <c r="C438" s="55" t="s">
        <v>210</v>
      </c>
      <c r="D438" s="54" t="s">
        <v>209</v>
      </c>
      <c r="E438" s="54"/>
      <c r="F438" s="4" t="s">
        <v>208</v>
      </c>
      <c r="G438" s="4" t="s">
        <v>207</v>
      </c>
      <c r="H438" s="4" t="s">
        <v>206</v>
      </c>
      <c r="I438" s="53" t="s">
        <v>205</v>
      </c>
      <c r="J438" s="52">
        <v>2145303</v>
      </c>
      <c r="K438" s="156">
        <v>665727</v>
      </c>
      <c r="L438" s="163">
        <f>+J438+K438</f>
        <v>2811030</v>
      </c>
    </row>
    <row r="439" spans="1:12" ht="16.5" customHeight="1" x14ac:dyDescent="0.15">
      <c r="A439" s="299" t="s">
        <v>140</v>
      </c>
      <c r="B439" s="300"/>
      <c r="C439" s="300"/>
      <c r="D439" s="300"/>
      <c r="E439" s="300"/>
      <c r="F439" s="300"/>
      <c r="G439" s="300"/>
      <c r="H439" s="300"/>
      <c r="I439" s="300"/>
      <c r="J439" s="71">
        <f>SUM(J430:J438)</f>
        <v>23981179</v>
      </c>
      <c r="K439" s="71">
        <f t="shared" ref="K439:L439" si="30">SUM(K430:K438)</f>
        <v>6264202</v>
      </c>
      <c r="L439" s="71">
        <f t="shared" si="30"/>
        <v>30245381</v>
      </c>
    </row>
    <row r="440" spans="1:12" ht="16.5" customHeight="1" x14ac:dyDescent="0.15">
      <c r="A440" s="305" t="s">
        <v>13</v>
      </c>
      <c r="B440" s="305"/>
      <c r="C440" s="305"/>
      <c r="D440" s="305"/>
      <c r="E440" s="305"/>
      <c r="F440" s="305"/>
      <c r="G440" s="305"/>
      <c r="H440" s="305"/>
      <c r="I440" s="305"/>
      <c r="J440" s="306"/>
      <c r="K440" s="254"/>
      <c r="L440" s="255"/>
    </row>
    <row r="441" spans="1:12" ht="30.75" customHeight="1" x14ac:dyDescent="0.15">
      <c r="A441" s="307" t="s">
        <v>102</v>
      </c>
      <c r="B441" s="308"/>
      <c r="C441" s="51" t="s">
        <v>101</v>
      </c>
      <c r="D441" s="307" t="s">
        <v>100</v>
      </c>
      <c r="E441" s="308"/>
      <c r="F441" s="51" t="s">
        <v>99</v>
      </c>
      <c r="G441" s="51" t="s">
        <v>98</v>
      </c>
      <c r="H441" s="50" t="s">
        <v>97</v>
      </c>
      <c r="I441" s="236" t="s">
        <v>96</v>
      </c>
      <c r="J441" s="139" t="s">
        <v>2121</v>
      </c>
      <c r="K441" s="139" t="s">
        <v>2122</v>
      </c>
      <c r="L441" s="140" t="s">
        <v>2123</v>
      </c>
    </row>
    <row r="442" spans="1:12" ht="13" x14ac:dyDescent="0.15">
      <c r="A442" s="295">
        <v>2012</v>
      </c>
      <c r="B442" s="296"/>
      <c r="C442" s="49" t="s">
        <v>204</v>
      </c>
      <c r="D442" s="297" t="s">
        <v>203</v>
      </c>
      <c r="E442" s="298"/>
      <c r="F442" s="47" t="s">
        <v>202</v>
      </c>
      <c r="G442" s="47" t="s">
        <v>201</v>
      </c>
      <c r="H442" s="47" t="s">
        <v>200</v>
      </c>
      <c r="I442" s="48" t="s">
        <v>199</v>
      </c>
      <c r="J442" s="228">
        <v>3530003</v>
      </c>
      <c r="K442" s="127">
        <f>1079646-37400</f>
        <v>1042246</v>
      </c>
      <c r="L442" s="163">
        <f t="shared" si="29"/>
        <v>4572249</v>
      </c>
    </row>
    <row r="443" spans="1:12" ht="16.5" customHeight="1" x14ac:dyDescent="0.15">
      <c r="A443" s="295">
        <v>2011</v>
      </c>
      <c r="B443" s="296"/>
      <c r="C443" s="49" t="s">
        <v>198</v>
      </c>
      <c r="D443" s="297" t="s">
        <v>197</v>
      </c>
      <c r="E443" s="298"/>
      <c r="F443" s="47" t="s">
        <v>196</v>
      </c>
      <c r="G443" s="47" t="s">
        <v>195</v>
      </c>
      <c r="H443" s="47" t="s">
        <v>194</v>
      </c>
      <c r="I443" s="48" t="s">
        <v>193</v>
      </c>
      <c r="J443" s="228">
        <v>1332830</v>
      </c>
      <c r="K443" s="127">
        <f>492683-253800</f>
        <v>238883</v>
      </c>
      <c r="L443" s="163">
        <f t="shared" si="29"/>
        <v>1571713</v>
      </c>
    </row>
    <row r="444" spans="1:12" ht="16.5" customHeight="1" x14ac:dyDescent="0.15">
      <c r="A444" s="295">
        <v>2016</v>
      </c>
      <c r="B444" s="296"/>
      <c r="C444" s="49" t="s">
        <v>192</v>
      </c>
      <c r="D444" s="297" t="s">
        <v>191</v>
      </c>
      <c r="E444" s="298"/>
      <c r="F444" s="47" t="s">
        <v>190</v>
      </c>
      <c r="G444" s="47" t="s">
        <v>189</v>
      </c>
      <c r="H444" s="47" t="s">
        <v>188</v>
      </c>
      <c r="I444" s="48" t="s">
        <v>187</v>
      </c>
      <c r="J444" s="228">
        <v>876135</v>
      </c>
      <c r="K444" s="127">
        <f>513685-184800</f>
        <v>328885</v>
      </c>
      <c r="L444" s="163">
        <f t="shared" si="29"/>
        <v>1205020</v>
      </c>
    </row>
    <row r="445" spans="1:12" ht="16.5" customHeight="1" x14ac:dyDescent="0.15">
      <c r="A445" s="295">
        <v>2012</v>
      </c>
      <c r="B445" s="296"/>
      <c r="C445" s="49" t="s">
        <v>186</v>
      </c>
      <c r="D445" s="297" t="s">
        <v>185</v>
      </c>
      <c r="E445" s="298"/>
      <c r="F445" s="47" t="s">
        <v>184</v>
      </c>
      <c r="G445" s="47" t="s">
        <v>183</v>
      </c>
      <c r="H445" s="47" t="s">
        <v>182</v>
      </c>
      <c r="I445" s="48" t="s">
        <v>181</v>
      </c>
      <c r="J445" s="228">
        <v>3492702</v>
      </c>
      <c r="K445" s="127">
        <f>1001330-234800</f>
        <v>766530</v>
      </c>
      <c r="L445" s="163">
        <f t="shared" si="29"/>
        <v>4259232</v>
      </c>
    </row>
    <row r="446" spans="1:12" ht="16.5" customHeight="1" x14ac:dyDescent="0.15">
      <c r="A446" s="299" t="s">
        <v>140</v>
      </c>
      <c r="B446" s="300"/>
      <c r="C446" s="300"/>
      <c r="D446" s="300"/>
      <c r="E446" s="300"/>
      <c r="F446" s="300"/>
      <c r="G446" s="300"/>
      <c r="H446" s="300"/>
      <c r="I446" s="300"/>
      <c r="J446" s="71">
        <f>SUM(J442:J445)</f>
        <v>9231670</v>
      </c>
      <c r="K446" s="71">
        <f t="shared" ref="K446" si="31">SUM(K442:K445)</f>
        <v>2376544</v>
      </c>
      <c r="L446" s="71">
        <f>SUM(L442:L445)</f>
        <v>11608214</v>
      </c>
    </row>
    <row r="447" spans="1:12" ht="16.5" customHeight="1" x14ac:dyDescent="0.15">
      <c r="A447" s="20"/>
      <c r="B447" s="2"/>
      <c r="C447" s="2"/>
      <c r="D447" s="3"/>
      <c r="E447" s="3"/>
      <c r="F447" s="3"/>
      <c r="G447" s="3"/>
      <c r="H447" s="3"/>
      <c r="I447" s="2"/>
      <c r="J447" s="19"/>
    </row>
    <row r="448" spans="1:12" ht="16.5" customHeight="1" x14ac:dyDescent="0.15">
      <c r="A448" s="301" t="s">
        <v>180</v>
      </c>
      <c r="B448" s="301"/>
      <c r="C448" s="301"/>
      <c r="D448" s="301"/>
      <c r="E448" s="301"/>
      <c r="F448" s="301"/>
      <c r="G448" s="301"/>
      <c r="H448" s="301"/>
      <c r="I448" s="301"/>
      <c r="J448" s="301"/>
    </row>
    <row r="449" spans="1:12" ht="16.5" customHeight="1" x14ac:dyDescent="0.15">
      <c r="A449" s="302" t="s">
        <v>2145</v>
      </c>
      <c r="B449" s="302"/>
      <c r="C449" s="302"/>
      <c r="D449" s="302"/>
      <c r="E449" s="302"/>
      <c r="F449" s="302"/>
      <c r="G449" s="302"/>
      <c r="H449" s="302"/>
      <c r="I449" s="302"/>
      <c r="J449" s="302"/>
      <c r="K449" s="249"/>
      <c r="L449" s="249"/>
    </row>
    <row r="450" spans="1:12" ht="25.5" customHeight="1" x14ac:dyDescent="0.15">
      <c r="A450" s="285" t="s">
        <v>102</v>
      </c>
      <c r="B450" s="286"/>
      <c r="C450" s="45" t="s">
        <v>101</v>
      </c>
      <c r="D450" s="287" t="s">
        <v>179</v>
      </c>
      <c r="E450" s="288"/>
      <c r="F450" s="45" t="s">
        <v>178</v>
      </c>
      <c r="G450" s="45" t="s">
        <v>98</v>
      </c>
      <c r="H450" s="45" t="s">
        <v>177</v>
      </c>
      <c r="I450" s="44" t="s">
        <v>96</v>
      </c>
      <c r="J450" s="139" t="s">
        <v>2121</v>
      </c>
      <c r="K450" s="139" t="s">
        <v>2122</v>
      </c>
      <c r="L450" s="140" t="s">
        <v>2123</v>
      </c>
    </row>
    <row r="451" spans="1:12" ht="16.5" customHeight="1" x14ac:dyDescent="0.15">
      <c r="A451" s="311">
        <v>2016</v>
      </c>
      <c r="B451" s="312"/>
      <c r="C451" s="43" t="s">
        <v>176</v>
      </c>
      <c r="D451" s="313" t="s">
        <v>150</v>
      </c>
      <c r="E451" s="312"/>
      <c r="F451" s="42" t="s">
        <v>149</v>
      </c>
      <c r="G451" s="7" t="s">
        <v>175</v>
      </c>
      <c r="H451" s="41" t="s">
        <v>175</v>
      </c>
      <c r="I451" s="40" t="s">
        <v>174</v>
      </c>
      <c r="J451" s="314">
        <v>21663000</v>
      </c>
      <c r="K451" s="265">
        <v>11406300</v>
      </c>
      <c r="L451" s="265">
        <f>J451+K451</f>
        <v>33069300</v>
      </c>
    </row>
    <row r="452" spans="1:12" ht="16.5" customHeight="1" x14ac:dyDescent="0.15">
      <c r="A452" s="311">
        <v>2021</v>
      </c>
      <c r="B452" s="312"/>
      <c r="C452" s="43" t="s">
        <v>114</v>
      </c>
      <c r="D452" s="313" t="s">
        <v>173</v>
      </c>
      <c r="E452" s="312"/>
      <c r="F452" s="42" t="s">
        <v>172</v>
      </c>
      <c r="G452" s="7" t="s">
        <v>171</v>
      </c>
      <c r="H452" s="41" t="s">
        <v>171</v>
      </c>
      <c r="I452" s="40" t="s">
        <v>170</v>
      </c>
      <c r="J452" s="314"/>
      <c r="K452" s="265"/>
      <c r="L452" s="265"/>
    </row>
    <row r="453" spans="1:12" ht="16.5" customHeight="1" x14ac:dyDescent="0.15">
      <c r="A453" s="311">
        <v>2021</v>
      </c>
      <c r="B453" s="312"/>
      <c r="C453" s="43" t="s">
        <v>114</v>
      </c>
      <c r="D453" s="313" t="s">
        <v>169</v>
      </c>
      <c r="E453" s="312"/>
      <c r="F453" s="42" t="s">
        <v>168</v>
      </c>
      <c r="G453" s="7" t="s">
        <v>167</v>
      </c>
      <c r="H453" s="41" t="s">
        <v>167</v>
      </c>
      <c r="I453" s="40" t="s">
        <v>166</v>
      </c>
      <c r="J453" s="314"/>
      <c r="K453" s="265"/>
      <c r="L453" s="265"/>
    </row>
    <row r="454" spans="1:12" ht="16.5" customHeight="1" x14ac:dyDescent="0.15">
      <c r="A454" s="311">
        <v>2022</v>
      </c>
      <c r="B454" s="312"/>
      <c r="C454" s="43" t="s">
        <v>165</v>
      </c>
      <c r="D454" s="313" t="s">
        <v>164</v>
      </c>
      <c r="E454" s="312"/>
      <c r="F454" s="42" t="s">
        <v>163</v>
      </c>
      <c r="G454" s="7" t="s">
        <v>162</v>
      </c>
      <c r="H454" s="41" t="s">
        <v>162</v>
      </c>
      <c r="I454" s="40" t="s">
        <v>161</v>
      </c>
      <c r="J454" s="314"/>
      <c r="K454" s="265"/>
      <c r="L454" s="265"/>
    </row>
    <row r="455" spans="1:12" ht="16.5" customHeight="1" x14ac:dyDescent="0.15">
      <c r="A455" s="311">
        <v>2020</v>
      </c>
      <c r="B455" s="312"/>
      <c r="C455" s="43" t="s">
        <v>160</v>
      </c>
      <c r="D455" s="313" t="s">
        <v>159</v>
      </c>
      <c r="E455" s="312"/>
      <c r="F455" s="42" t="s">
        <v>158</v>
      </c>
      <c r="G455" s="7" t="s">
        <v>157</v>
      </c>
      <c r="H455" s="41" t="s">
        <v>157</v>
      </c>
      <c r="I455" s="40" t="s">
        <v>156</v>
      </c>
      <c r="J455" s="314"/>
      <c r="K455" s="265"/>
      <c r="L455" s="265"/>
    </row>
    <row r="456" spans="1:12" ht="16.5" customHeight="1" x14ac:dyDescent="0.15">
      <c r="A456" s="311">
        <v>2008</v>
      </c>
      <c r="B456" s="312"/>
      <c r="C456" s="43" t="s">
        <v>155</v>
      </c>
      <c r="D456" s="313" t="s">
        <v>154</v>
      </c>
      <c r="E456" s="312"/>
      <c r="F456" s="42" t="s">
        <v>153</v>
      </c>
      <c r="G456" s="7" t="s">
        <v>152</v>
      </c>
      <c r="H456" s="41" t="s">
        <v>152</v>
      </c>
      <c r="I456" s="40" t="s">
        <v>151</v>
      </c>
      <c r="J456" s="314"/>
      <c r="K456" s="265"/>
      <c r="L456" s="265"/>
    </row>
    <row r="457" spans="1:12" ht="16.5" customHeight="1" x14ac:dyDescent="0.15">
      <c r="A457" s="315">
        <v>2023</v>
      </c>
      <c r="B457" s="312"/>
      <c r="C457" s="229" t="s">
        <v>109</v>
      </c>
      <c r="D457" s="316" t="s">
        <v>150</v>
      </c>
      <c r="E457" s="312"/>
      <c r="F457" s="39" t="s">
        <v>149</v>
      </c>
      <c r="G457" s="38" t="s">
        <v>148</v>
      </c>
      <c r="H457" s="38" t="s">
        <v>147</v>
      </c>
      <c r="I457" s="37" t="s">
        <v>146</v>
      </c>
      <c r="J457" s="314"/>
      <c r="K457" s="265"/>
      <c r="L457" s="265"/>
    </row>
    <row r="458" spans="1:12" ht="16.5" customHeight="1" x14ac:dyDescent="0.15">
      <c r="A458" s="317">
        <v>2025</v>
      </c>
      <c r="B458" s="318"/>
      <c r="C458" s="230" t="s">
        <v>145</v>
      </c>
      <c r="D458" s="319" t="s">
        <v>144</v>
      </c>
      <c r="E458" s="318"/>
      <c r="F458" s="36" t="s">
        <v>143</v>
      </c>
      <c r="G458" s="35" t="s">
        <v>142</v>
      </c>
      <c r="H458" s="35" t="s">
        <v>142</v>
      </c>
      <c r="I458" s="34" t="s">
        <v>141</v>
      </c>
      <c r="J458" s="314"/>
      <c r="K458" s="265"/>
      <c r="L458" s="265"/>
    </row>
    <row r="459" spans="1:12" ht="16.5" customHeight="1" x14ac:dyDescent="0.15">
      <c r="A459" s="431" t="s">
        <v>140</v>
      </c>
      <c r="B459" s="432"/>
      <c r="C459" s="432"/>
      <c r="D459" s="432"/>
      <c r="E459" s="432"/>
      <c r="F459" s="432"/>
      <c r="G459" s="432"/>
      <c r="H459" s="432"/>
      <c r="I459" s="432"/>
      <c r="J459" s="231">
        <f>SUM(J451:J458)</f>
        <v>21663000</v>
      </c>
      <c r="K459" s="232">
        <f>K451</f>
        <v>11406300</v>
      </c>
      <c r="L459" s="233">
        <f>J459+K459</f>
        <v>33069300</v>
      </c>
    </row>
    <row r="460" spans="1:12" ht="16.5" customHeight="1" x14ac:dyDescent="0.15">
      <c r="A460" s="291" t="s">
        <v>139</v>
      </c>
      <c r="B460" s="291"/>
      <c r="C460" s="291"/>
      <c r="D460" s="291"/>
      <c r="E460" s="291"/>
      <c r="F460" s="291"/>
      <c r="G460" s="291"/>
      <c r="H460" s="291"/>
      <c r="I460" s="291"/>
      <c r="J460" s="291"/>
      <c r="K460" s="198"/>
      <c r="L460" s="198"/>
    </row>
    <row r="461" spans="1:12" ht="16.5" customHeight="1" x14ac:dyDescent="0.15">
      <c r="A461" s="292" t="s">
        <v>0</v>
      </c>
      <c r="B461" s="292"/>
      <c r="C461" s="292"/>
      <c r="D461" s="292"/>
      <c r="E461" s="292"/>
      <c r="F461" s="292"/>
      <c r="G461" s="292"/>
      <c r="H461" s="292"/>
      <c r="I461" s="292"/>
      <c r="J461" s="292"/>
      <c r="K461" s="249"/>
      <c r="L461" s="249"/>
    </row>
    <row r="462" spans="1:12" ht="25.5" customHeight="1" x14ac:dyDescent="0.15">
      <c r="A462" s="293" t="s">
        <v>102</v>
      </c>
      <c r="B462" s="293"/>
      <c r="C462" s="137" t="s">
        <v>101</v>
      </c>
      <c r="D462" s="294" t="s">
        <v>100</v>
      </c>
      <c r="E462" s="294"/>
      <c r="F462" s="136" t="s">
        <v>99</v>
      </c>
      <c r="G462" s="137" t="s">
        <v>98</v>
      </c>
      <c r="H462" s="137" t="s">
        <v>97</v>
      </c>
      <c r="I462" s="140" t="s">
        <v>96</v>
      </c>
      <c r="J462" s="139" t="s">
        <v>2121</v>
      </c>
      <c r="K462" s="139" t="s">
        <v>2122</v>
      </c>
      <c r="L462" s="140" t="s">
        <v>2123</v>
      </c>
    </row>
    <row r="463" spans="1:12" ht="16.5" customHeight="1" x14ac:dyDescent="0.15">
      <c r="A463" s="281">
        <v>2005</v>
      </c>
      <c r="B463" s="281"/>
      <c r="C463" s="32" t="s">
        <v>135</v>
      </c>
      <c r="D463" s="280" t="s">
        <v>138</v>
      </c>
      <c r="E463" s="280"/>
      <c r="F463" s="33">
        <v>167500000159</v>
      </c>
      <c r="G463" s="4" t="s">
        <v>137</v>
      </c>
      <c r="H463" s="4" t="s">
        <v>137</v>
      </c>
      <c r="I463" s="122" t="s">
        <v>136</v>
      </c>
      <c r="J463" s="270">
        <v>56210400</v>
      </c>
      <c r="K463" s="272">
        <v>19355760</v>
      </c>
      <c r="L463" s="272">
        <f>K463+J463</f>
        <v>75566160</v>
      </c>
    </row>
    <row r="464" spans="1:12" ht="16.5" customHeight="1" x14ac:dyDescent="0.15">
      <c r="A464" s="281">
        <v>2008</v>
      </c>
      <c r="B464" s="281"/>
      <c r="C464" s="32" t="s">
        <v>135</v>
      </c>
      <c r="D464" s="280" t="s">
        <v>134</v>
      </c>
      <c r="E464" s="280"/>
      <c r="F464" s="33">
        <v>167500000163</v>
      </c>
      <c r="G464" s="4" t="s">
        <v>133</v>
      </c>
      <c r="H464" s="4" t="s">
        <v>133</v>
      </c>
      <c r="I464" s="124" t="s">
        <v>132</v>
      </c>
      <c r="J464" s="270"/>
      <c r="K464" s="272"/>
      <c r="L464" s="272"/>
    </row>
    <row r="465" spans="1:12" ht="16.5" customHeight="1" x14ac:dyDescent="0.15">
      <c r="A465" s="281">
        <v>2006</v>
      </c>
      <c r="B465" s="281"/>
      <c r="C465" s="32" t="s">
        <v>131</v>
      </c>
      <c r="D465" s="282" t="s">
        <v>130</v>
      </c>
      <c r="E465" s="282"/>
      <c r="F465" s="29">
        <v>167500000160</v>
      </c>
      <c r="G465" s="4" t="s">
        <v>129</v>
      </c>
      <c r="H465" s="4" t="s">
        <v>129</v>
      </c>
      <c r="I465" s="122" t="s">
        <v>128</v>
      </c>
      <c r="J465" s="270"/>
      <c r="K465" s="272"/>
      <c r="L465" s="272"/>
    </row>
    <row r="466" spans="1:12" ht="16.5" customHeight="1" x14ac:dyDescent="0.15">
      <c r="A466" s="281">
        <v>2020</v>
      </c>
      <c r="B466" s="281"/>
      <c r="C466" s="32" t="s">
        <v>127</v>
      </c>
      <c r="D466" s="282" t="s">
        <v>126</v>
      </c>
      <c r="E466" s="282"/>
      <c r="F466" s="31" t="s">
        <v>125</v>
      </c>
      <c r="G466" s="4" t="s">
        <v>124</v>
      </c>
      <c r="H466" s="4" t="s">
        <v>124</v>
      </c>
      <c r="I466" s="122" t="s">
        <v>123</v>
      </c>
      <c r="J466" s="270"/>
      <c r="K466" s="272"/>
      <c r="L466" s="272"/>
    </row>
    <row r="467" spans="1:12" ht="16.5" customHeight="1" x14ac:dyDescent="0.15">
      <c r="A467" s="281">
        <v>2017</v>
      </c>
      <c r="B467" s="281"/>
      <c r="C467" s="30" t="s">
        <v>122</v>
      </c>
      <c r="D467" s="282" t="s">
        <v>121</v>
      </c>
      <c r="E467" s="282"/>
      <c r="F467" s="29">
        <v>167500000382</v>
      </c>
      <c r="G467" s="4" t="s">
        <v>120</v>
      </c>
      <c r="H467" s="4" t="s">
        <v>120</v>
      </c>
      <c r="I467" s="125" t="s">
        <v>119</v>
      </c>
      <c r="J467" s="270"/>
      <c r="K467" s="272"/>
      <c r="L467" s="272"/>
    </row>
    <row r="468" spans="1:12" ht="16.5" customHeight="1" x14ac:dyDescent="0.15">
      <c r="A468" s="269">
        <v>2021</v>
      </c>
      <c r="B468" s="269"/>
      <c r="C468" s="28" t="s">
        <v>114</v>
      </c>
      <c r="D468" s="16" t="s">
        <v>118</v>
      </c>
      <c r="E468" s="26"/>
      <c r="F468" s="16" t="s">
        <v>117</v>
      </c>
      <c r="G468" s="24" t="s">
        <v>116</v>
      </c>
      <c r="H468" s="24" t="s">
        <v>116</v>
      </c>
      <c r="I468" s="125" t="s">
        <v>115</v>
      </c>
      <c r="J468" s="270"/>
      <c r="K468" s="272"/>
      <c r="L468" s="272"/>
    </row>
    <row r="469" spans="1:12" ht="16.5" customHeight="1" x14ac:dyDescent="0.15">
      <c r="A469" s="269">
        <v>2021</v>
      </c>
      <c r="B469" s="269"/>
      <c r="C469" s="28" t="s">
        <v>114</v>
      </c>
      <c r="D469" s="16" t="s">
        <v>113</v>
      </c>
      <c r="E469" s="26"/>
      <c r="F469" s="16" t="s">
        <v>112</v>
      </c>
      <c r="G469" s="24" t="s">
        <v>111</v>
      </c>
      <c r="H469" s="24" t="s">
        <v>111</v>
      </c>
      <c r="I469" s="125" t="s">
        <v>110</v>
      </c>
      <c r="J469" s="270"/>
      <c r="K469" s="272"/>
      <c r="L469" s="272"/>
    </row>
    <row r="470" spans="1:12" ht="16.5" customHeight="1" x14ac:dyDescent="0.15">
      <c r="A470" s="269">
        <v>2023</v>
      </c>
      <c r="B470" s="269"/>
      <c r="C470" s="27" t="s">
        <v>109</v>
      </c>
      <c r="D470" s="25" t="s">
        <v>108</v>
      </c>
      <c r="E470" s="26"/>
      <c r="F470" s="25" t="s">
        <v>107</v>
      </c>
      <c r="G470" s="24" t="s">
        <v>106</v>
      </c>
      <c r="H470" s="24" t="s">
        <v>106</v>
      </c>
      <c r="I470" s="125" t="s">
        <v>105</v>
      </c>
      <c r="J470" s="270"/>
      <c r="K470" s="272"/>
      <c r="L470" s="272"/>
    </row>
    <row r="471" spans="1:12" ht="16.5" customHeight="1" x14ac:dyDescent="0.15">
      <c r="A471" s="269">
        <v>2008</v>
      </c>
      <c r="B471" s="269"/>
      <c r="C471" s="27" t="s">
        <v>2134</v>
      </c>
      <c r="D471" s="16" t="s">
        <v>2135</v>
      </c>
      <c r="E471" s="24"/>
      <c r="F471" s="29">
        <v>167500000162</v>
      </c>
      <c r="G471" s="24" t="s">
        <v>2136</v>
      </c>
      <c r="H471" s="24" t="s">
        <v>2136</v>
      </c>
      <c r="I471" s="16" t="s">
        <v>2137</v>
      </c>
      <c r="J471" s="271">
        <v>0</v>
      </c>
      <c r="K471" s="272"/>
      <c r="L471" s="272"/>
    </row>
    <row r="472" spans="1:12" ht="16.5" customHeight="1" x14ac:dyDescent="0.15">
      <c r="A472" s="269">
        <v>2017</v>
      </c>
      <c r="B472" s="269"/>
      <c r="C472" s="27" t="s">
        <v>2138</v>
      </c>
      <c r="D472" s="16" t="s">
        <v>2139</v>
      </c>
      <c r="E472" s="24"/>
      <c r="F472" s="24" t="s">
        <v>2140</v>
      </c>
      <c r="G472" s="24" t="s">
        <v>2141</v>
      </c>
      <c r="H472" s="24" t="s">
        <v>2141</v>
      </c>
      <c r="I472" s="16" t="s">
        <v>2142</v>
      </c>
      <c r="J472" s="271"/>
      <c r="K472" s="272"/>
      <c r="L472" s="272"/>
    </row>
    <row r="473" spans="1:12" ht="16.5" customHeight="1" x14ac:dyDescent="0.15">
      <c r="A473" s="273" t="s">
        <v>104</v>
      </c>
      <c r="B473" s="274"/>
      <c r="C473" s="274"/>
      <c r="D473" s="274"/>
      <c r="E473" s="274"/>
      <c r="F473" s="274"/>
      <c r="G473" s="274"/>
      <c r="H473" s="274"/>
      <c r="I473" s="275"/>
      <c r="J473" s="243">
        <f>J463+J471</f>
        <v>56210400</v>
      </c>
      <c r="K473" s="245">
        <f>K463</f>
        <v>19355760</v>
      </c>
      <c r="L473" s="248">
        <f>L463</f>
        <v>75566160</v>
      </c>
    </row>
    <row r="474" spans="1:12" ht="16.5" customHeight="1" x14ac:dyDescent="0.15">
      <c r="A474" s="20"/>
      <c r="B474" s="2"/>
      <c r="C474" s="2"/>
      <c r="D474" s="3"/>
      <c r="E474" s="3"/>
      <c r="F474" s="3"/>
      <c r="G474" s="3"/>
      <c r="H474" s="3"/>
      <c r="I474" s="2"/>
      <c r="J474" s="234"/>
      <c r="K474" s="126"/>
    </row>
    <row r="475" spans="1:12" ht="16.5" customHeight="1" x14ac:dyDescent="0.15">
      <c r="A475" s="276" t="s">
        <v>103</v>
      </c>
      <c r="B475" s="276"/>
      <c r="C475" s="276"/>
      <c r="D475" s="276"/>
      <c r="E475" s="276"/>
      <c r="F475" s="276"/>
      <c r="G475" s="276"/>
      <c r="H475" s="276"/>
      <c r="I475" s="276"/>
      <c r="J475" s="276"/>
      <c r="K475" s="249"/>
      <c r="L475" s="249"/>
    </row>
    <row r="476" spans="1:12" ht="31.5" customHeight="1" x14ac:dyDescent="0.15">
      <c r="A476" s="277" t="s">
        <v>102</v>
      </c>
      <c r="B476" s="278"/>
      <c r="C476" s="137" t="s">
        <v>101</v>
      </c>
      <c r="D476" s="283" t="s">
        <v>100</v>
      </c>
      <c r="E476" s="284"/>
      <c r="F476" s="136" t="s">
        <v>99</v>
      </c>
      <c r="G476" s="137" t="s">
        <v>98</v>
      </c>
      <c r="H476" s="137" t="s">
        <v>97</v>
      </c>
      <c r="I476" s="140" t="s">
        <v>96</v>
      </c>
      <c r="J476" s="139" t="s">
        <v>2121</v>
      </c>
      <c r="K476" s="139" t="s">
        <v>2122</v>
      </c>
      <c r="L476" s="140" t="s">
        <v>2123</v>
      </c>
    </row>
    <row r="477" spans="1:12" ht="24" customHeight="1" x14ac:dyDescent="0.15">
      <c r="A477" s="262">
        <v>2014</v>
      </c>
      <c r="B477" s="262"/>
      <c r="C477" s="23" t="s">
        <v>95</v>
      </c>
      <c r="D477" s="263" t="s">
        <v>94</v>
      </c>
      <c r="E477" s="264"/>
      <c r="F477" s="21" t="s">
        <v>93</v>
      </c>
      <c r="G477" s="22" t="s">
        <v>92</v>
      </c>
      <c r="H477" s="22" t="s">
        <v>91</v>
      </c>
      <c r="I477" s="21" t="s">
        <v>90</v>
      </c>
      <c r="J477" s="289">
        <v>29372149</v>
      </c>
      <c r="K477" s="266">
        <v>6136515</v>
      </c>
      <c r="L477" s="265">
        <f>J477+K477</f>
        <v>35508664</v>
      </c>
    </row>
    <row r="478" spans="1:12" ht="24" customHeight="1" x14ac:dyDescent="0.15">
      <c r="A478" s="262">
        <v>2019</v>
      </c>
      <c r="B478" s="262"/>
      <c r="C478" s="23" t="s">
        <v>74</v>
      </c>
      <c r="D478" s="263" t="s">
        <v>89</v>
      </c>
      <c r="E478" s="264"/>
      <c r="F478" s="21" t="s">
        <v>88</v>
      </c>
      <c r="G478" s="22" t="s">
        <v>87</v>
      </c>
      <c r="H478" s="22" t="s">
        <v>86</v>
      </c>
      <c r="I478" s="21" t="s">
        <v>85</v>
      </c>
      <c r="J478" s="289"/>
      <c r="K478" s="267"/>
      <c r="L478" s="265"/>
    </row>
    <row r="479" spans="1:12" ht="24" customHeight="1" x14ac:dyDescent="0.15">
      <c r="A479" s="262">
        <v>2019</v>
      </c>
      <c r="B479" s="262"/>
      <c r="C479" s="23" t="s">
        <v>74</v>
      </c>
      <c r="D479" s="263" t="s">
        <v>84</v>
      </c>
      <c r="E479" s="264"/>
      <c r="F479" s="21" t="s">
        <v>83</v>
      </c>
      <c r="G479" s="22" t="s">
        <v>82</v>
      </c>
      <c r="H479" s="22" t="s">
        <v>81</v>
      </c>
      <c r="I479" s="21" t="s">
        <v>80</v>
      </c>
      <c r="J479" s="289"/>
      <c r="K479" s="267"/>
      <c r="L479" s="265"/>
    </row>
    <row r="480" spans="1:12" ht="24" customHeight="1" x14ac:dyDescent="0.15">
      <c r="A480" s="262">
        <v>2019</v>
      </c>
      <c r="B480" s="262"/>
      <c r="C480" s="23" t="s">
        <v>74</v>
      </c>
      <c r="D480" s="263" t="s">
        <v>79</v>
      </c>
      <c r="E480" s="264"/>
      <c r="F480" s="21" t="s">
        <v>78</v>
      </c>
      <c r="G480" s="22" t="s">
        <v>77</v>
      </c>
      <c r="H480" s="22" t="s">
        <v>76</v>
      </c>
      <c r="I480" s="21" t="s">
        <v>75</v>
      </c>
      <c r="J480" s="289"/>
      <c r="K480" s="267"/>
      <c r="L480" s="265"/>
    </row>
    <row r="481" spans="1:12" ht="24" customHeight="1" x14ac:dyDescent="0.15">
      <c r="A481" s="262">
        <v>2019</v>
      </c>
      <c r="B481" s="262"/>
      <c r="C481" s="23" t="s">
        <v>74</v>
      </c>
      <c r="D481" s="263" t="s">
        <v>73</v>
      </c>
      <c r="E481" s="264"/>
      <c r="F481" s="21" t="s">
        <v>72</v>
      </c>
      <c r="G481" s="22" t="s">
        <v>71</v>
      </c>
      <c r="H481" s="22" t="s">
        <v>70</v>
      </c>
      <c r="I481" s="21" t="s">
        <v>69</v>
      </c>
      <c r="J481" s="289"/>
      <c r="K481" s="267"/>
      <c r="L481" s="265"/>
    </row>
    <row r="482" spans="1:12" ht="24" customHeight="1" x14ac:dyDescent="0.15">
      <c r="A482" s="262">
        <v>2019</v>
      </c>
      <c r="B482" s="262"/>
      <c r="C482" s="23" t="s">
        <v>63</v>
      </c>
      <c r="D482" s="263" t="s">
        <v>68</v>
      </c>
      <c r="E482" s="264"/>
      <c r="F482" s="21" t="s">
        <v>67</v>
      </c>
      <c r="G482" s="22" t="s">
        <v>66</v>
      </c>
      <c r="H482" s="22" t="s">
        <v>65</v>
      </c>
      <c r="I482" s="21" t="s">
        <v>64</v>
      </c>
      <c r="J482" s="289"/>
      <c r="K482" s="267"/>
      <c r="L482" s="265"/>
    </row>
    <row r="483" spans="1:12" ht="24" customHeight="1" x14ac:dyDescent="0.15">
      <c r="A483" s="262">
        <v>2019</v>
      </c>
      <c r="B483" s="262"/>
      <c r="C483" s="23" t="s">
        <v>63</v>
      </c>
      <c r="D483" s="263" t="s">
        <v>62</v>
      </c>
      <c r="E483" s="264"/>
      <c r="F483" s="21" t="s">
        <v>61</v>
      </c>
      <c r="G483" s="22" t="s">
        <v>60</v>
      </c>
      <c r="H483" s="22" t="s">
        <v>59</v>
      </c>
      <c r="I483" s="21" t="s">
        <v>58</v>
      </c>
      <c r="J483" s="289"/>
      <c r="K483" s="267"/>
      <c r="L483" s="265"/>
    </row>
    <row r="484" spans="1:12" ht="16.5" customHeight="1" x14ac:dyDescent="0.15">
      <c r="A484" s="262">
        <v>2014</v>
      </c>
      <c r="B484" s="262"/>
      <c r="C484" s="23" t="s">
        <v>57</v>
      </c>
      <c r="D484" s="263" t="s">
        <v>56</v>
      </c>
      <c r="E484" s="264"/>
      <c r="F484" s="21" t="s">
        <v>55</v>
      </c>
      <c r="G484" s="22" t="s">
        <v>54</v>
      </c>
      <c r="H484" s="22" t="s">
        <v>53</v>
      </c>
      <c r="I484" s="21" t="s">
        <v>52</v>
      </c>
      <c r="J484" s="289"/>
      <c r="K484" s="267"/>
      <c r="L484" s="265"/>
    </row>
    <row r="485" spans="1:12" ht="16.5" customHeight="1" x14ac:dyDescent="0.15">
      <c r="A485" s="262">
        <v>2019</v>
      </c>
      <c r="B485" s="262"/>
      <c r="C485" s="23" t="s">
        <v>51</v>
      </c>
      <c r="D485" s="263" t="s">
        <v>50</v>
      </c>
      <c r="E485" s="264"/>
      <c r="F485" s="21" t="s">
        <v>49</v>
      </c>
      <c r="G485" s="22" t="s">
        <v>48</v>
      </c>
      <c r="H485" s="22" t="s">
        <v>47</v>
      </c>
      <c r="I485" s="21" t="s">
        <v>46</v>
      </c>
      <c r="J485" s="289"/>
      <c r="K485" s="267"/>
      <c r="L485" s="265"/>
    </row>
    <row r="486" spans="1:12" ht="16.5" customHeight="1" x14ac:dyDescent="0.15">
      <c r="A486" s="262">
        <v>2018</v>
      </c>
      <c r="B486" s="262"/>
      <c r="C486" s="23" t="s">
        <v>45</v>
      </c>
      <c r="D486" s="263" t="s">
        <v>44</v>
      </c>
      <c r="E486" s="264"/>
      <c r="F486" s="21" t="s">
        <v>43</v>
      </c>
      <c r="G486" s="22" t="s">
        <v>42</v>
      </c>
      <c r="H486" s="22" t="s">
        <v>41</v>
      </c>
      <c r="I486" s="21" t="s">
        <v>40</v>
      </c>
      <c r="J486" s="289"/>
      <c r="K486" s="267"/>
      <c r="L486" s="265"/>
    </row>
    <row r="487" spans="1:12" ht="16.5" customHeight="1" x14ac:dyDescent="0.15">
      <c r="A487" s="262">
        <v>2022</v>
      </c>
      <c r="B487" s="262"/>
      <c r="C487" s="23" t="s">
        <v>39</v>
      </c>
      <c r="D487" s="263" t="s">
        <v>38</v>
      </c>
      <c r="E487" s="264"/>
      <c r="F487" s="21" t="s">
        <v>37</v>
      </c>
      <c r="G487" s="22" t="s">
        <v>36</v>
      </c>
      <c r="H487" s="22" t="s">
        <v>35</v>
      </c>
      <c r="I487" s="21" t="s">
        <v>34</v>
      </c>
      <c r="J487" s="289"/>
      <c r="K487" s="267"/>
      <c r="L487" s="265"/>
    </row>
    <row r="488" spans="1:12" ht="16.5" customHeight="1" x14ac:dyDescent="0.15">
      <c r="A488" s="262">
        <v>2022</v>
      </c>
      <c r="B488" s="262"/>
      <c r="C488" s="23" t="s">
        <v>33</v>
      </c>
      <c r="D488" s="263" t="s">
        <v>32</v>
      </c>
      <c r="E488" s="264"/>
      <c r="F488" s="21" t="s">
        <v>31</v>
      </c>
      <c r="G488" s="22" t="s">
        <v>30</v>
      </c>
      <c r="H488" s="22" t="s">
        <v>24</v>
      </c>
      <c r="I488" s="21" t="s">
        <v>29</v>
      </c>
      <c r="J488" s="289"/>
      <c r="K488" s="267"/>
      <c r="L488" s="265"/>
    </row>
    <row r="489" spans="1:12" ht="27" customHeight="1" x14ac:dyDescent="0.15">
      <c r="A489" s="262">
        <v>2022</v>
      </c>
      <c r="B489" s="262"/>
      <c r="C489" s="23" t="s">
        <v>28</v>
      </c>
      <c r="D489" s="263" t="s">
        <v>27</v>
      </c>
      <c r="E489" s="264"/>
      <c r="F489" s="21" t="s">
        <v>26</v>
      </c>
      <c r="G489" s="22" t="s">
        <v>25</v>
      </c>
      <c r="H489" s="22" t="s">
        <v>24</v>
      </c>
      <c r="I489" s="21" t="s">
        <v>23</v>
      </c>
      <c r="J489" s="289"/>
      <c r="K489" s="267"/>
      <c r="L489" s="265"/>
    </row>
    <row r="490" spans="1:12" ht="15.75" customHeight="1" x14ac:dyDescent="0.15">
      <c r="A490" s="262">
        <v>2019</v>
      </c>
      <c r="B490" s="262"/>
      <c r="C490" s="23" t="s">
        <v>22</v>
      </c>
      <c r="D490" s="279" t="s">
        <v>21</v>
      </c>
      <c r="E490" s="279"/>
      <c r="F490" s="21" t="s">
        <v>20</v>
      </c>
      <c r="G490" s="22" t="s">
        <v>19</v>
      </c>
      <c r="H490" s="22" t="s">
        <v>18</v>
      </c>
      <c r="I490" s="21" t="s">
        <v>17</v>
      </c>
      <c r="J490" s="290"/>
      <c r="K490" s="268"/>
      <c r="L490" s="265"/>
    </row>
    <row r="491" spans="1:12" ht="16.5" customHeight="1" thickBot="1" x14ac:dyDescent="0.2">
      <c r="A491" s="258" t="s">
        <v>16</v>
      </c>
      <c r="B491" s="258"/>
      <c r="C491" s="258"/>
      <c r="D491" s="258"/>
      <c r="E491" s="258"/>
      <c r="F491" s="258"/>
      <c r="G491" s="258"/>
      <c r="H491" s="258"/>
      <c r="I491" s="259"/>
      <c r="J491" s="235">
        <f>SUM(J477)</f>
        <v>29372149</v>
      </c>
      <c r="K491" s="235">
        <f>SUM(K477)</f>
        <v>6136515</v>
      </c>
      <c r="L491" s="235">
        <f>SUM(L477)</f>
        <v>35508664</v>
      </c>
    </row>
    <row r="492" spans="1:12" ht="16.5" customHeight="1" x14ac:dyDescent="0.15">
      <c r="A492" s="20"/>
      <c r="B492" s="2"/>
      <c r="C492" s="2"/>
      <c r="D492" s="3"/>
      <c r="E492" s="3"/>
      <c r="F492" s="3"/>
      <c r="G492" s="3"/>
      <c r="H492" s="3"/>
      <c r="I492" s="2"/>
      <c r="J492" s="19"/>
    </row>
    <row r="493" spans="1:12" ht="15" customHeight="1" thickBot="1" x14ac:dyDescent="0.2">
      <c r="A493" s="258" t="s">
        <v>16</v>
      </c>
      <c r="B493" s="258"/>
      <c r="C493" s="258"/>
      <c r="D493" s="258"/>
      <c r="E493" s="258"/>
      <c r="F493" s="258"/>
      <c r="G493" s="258"/>
      <c r="H493" s="258"/>
      <c r="I493" s="259"/>
      <c r="J493" s="243">
        <f>J491+J463+J459+J446+J439+J427+J415+J396+J375+J345+J336+J313+J306+J279+J268+J237+J204+J166+J131+J106+J102+J98+J93+J87+J75+J67+J58+J39+J17</f>
        <v>808683768</v>
      </c>
      <c r="K493" s="243">
        <f>K491+K463+K459+K446+K439+K427+K415+K396+K375+K345+K336+K313+K306+K279+K268+K237+K204+K166+K131+K106+K102+K98+K93+K87+K75+K67+K58+K39+K17</f>
        <v>221483412</v>
      </c>
      <c r="L493" s="243">
        <f>L491+L463+L459+L446+L439+L427+L415+L396+L375+L345+L336+L313+L306+L279+L268+L237+L204+L166+L131+L106+L102+L98+L93+L87+L75+L67+L58+L39+L17</f>
        <v>1030167180</v>
      </c>
    </row>
    <row r="494" spans="1:12" ht="15" customHeight="1" x14ac:dyDescent="0.15">
      <c r="C494" s="158"/>
    </row>
    <row r="495" spans="1:12" ht="15" customHeight="1" x14ac:dyDescent="0.15">
      <c r="C495" s="246" t="s">
        <v>2143</v>
      </c>
    </row>
    <row r="496" spans="1:12" ht="15" customHeight="1" x14ac:dyDescent="0.15">
      <c r="C496" s="247" t="s">
        <v>2144</v>
      </c>
    </row>
    <row r="497" spans="3:3" ht="15" customHeight="1" x14ac:dyDescent="0.15">
      <c r="C497" s="247"/>
    </row>
    <row r="498" spans="3:3" ht="15" customHeight="1" x14ac:dyDescent="0.15">
      <c r="C498" s="158"/>
    </row>
    <row r="499" spans="3:3" ht="15" customHeight="1" x14ac:dyDescent="0.15">
      <c r="C499" s="158"/>
    </row>
    <row r="500" spans="3:3" ht="15" customHeight="1" x14ac:dyDescent="0.15">
      <c r="C500" s="158"/>
    </row>
    <row r="501" spans="3:3" ht="15" customHeight="1" x14ac:dyDescent="0.15">
      <c r="C501" s="158"/>
    </row>
    <row r="502" spans="3:3" ht="15" customHeight="1" x14ac:dyDescent="0.15">
      <c r="C502" s="158"/>
    </row>
    <row r="503" spans="3:3" ht="15" customHeight="1" x14ac:dyDescent="0.15">
      <c r="C503" s="158"/>
    </row>
    <row r="504" spans="3:3" ht="15" customHeight="1" x14ac:dyDescent="0.15">
      <c r="C504" s="158"/>
    </row>
    <row r="505" spans="3:3" ht="15" customHeight="1" x14ac:dyDescent="0.15">
      <c r="C505" s="158"/>
    </row>
    <row r="506" spans="3:3" ht="15" customHeight="1" x14ac:dyDescent="0.15">
      <c r="C506" s="158"/>
    </row>
    <row r="507" spans="3:3" ht="15" customHeight="1" x14ac:dyDescent="0.15">
      <c r="C507" s="158"/>
    </row>
    <row r="508" spans="3:3" ht="15" customHeight="1" x14ac:dyDescent="0.15">
      <c r="C508" s="158"/>
    </row>
    <row r="509" spans="3:3" ht="15" customHeight="1" x14ac:dyDescent="0.15">
      <c r="C509" s="158"/>
    </row>
    <row r="510" spans="3:3" ht="15" customHeight="1" x14ac:dyDescent="0.15">
      <c r="C510" s="158"/>
    </row>
    <row r="511" spans="3:3" ht="15" customHeight="1" x14ac:dyDescent="0.15">
      <c r="C511" s="158"/>
    </row>
    <row r="512" spans="3:3" ht="15" customHeight="1" x14ac:dyDescent="0.15">
      <c r="C512" s="158"/>
    </row>
    <row r="513" spans="3:3" ht="15" customHeight="1" x14ac:dyDescent="0.15">
      <c r="C513" s="158"/>
    </row>
    <row r="514" spans="3:3" ht="15" customHeight="1" x14ac:dyDescent="0.15">
      <c r="C514" s="158"/>
    </row>
    <row r="515" spans="3:3" ht="15" customHeight="1" x14ac:dyDescent="0.15">
      <c r="C515" s="158"/>
    </row>
    <row r="516" spans="3:3" ht="15" customHeight="1" x14ac:dyDescent="0.15">
      <c r="C516" s="158"/>
    </row>
    <row r="517" spans="3:3" ht="15" customHeight="1" x14ac:dyDescent="0.15">
      <c r="C517" s="158"/>
    </row>
  </sheetData>
  <sheetProtection algorithmName="SHA-512" hashValue="msHtgcBANyeObu6TD83tlsSLgODyXwtFW7o6mYpk6Xu4VaHTVwQQeSkwXhD1hKQXJL+vI7gVr8ZFCqsuL2MPzA==" saltValue="+LH02VmixVkqqcf9t/orCA==" spinCount="100000" sheet="1" objects="1" scenarios="1"/>
  <mergeCells count="866">
    <mergeCell ref="A459:I459"/>
    <mergeCell ref="A10:B10"/>
    <mergeCell ref="D10:E10"/>
    <mergeCell ref="A11:B11"/>
    <mergeCell ref="D11:E11"/>
    <mergeCell ref="A12:B12"/>
    <mergeCell ref="D12:E12"/>
    <mergeCell ref="A13:B13"/>
    <mergeCell ref="D13:E13"/>
    <mergeCell ref="A14:B14"/>
    <mergeCell ref="D14:E14"/>
    <mergeCell ref="A15:B15"/>
    <mergeCell ref="D15:E15"/>
    <mergeCell ref="A16:B16"/>
    <mergeCell ref="D16:E16"/>
    <mergeCell ref="A17:I17"/>
    <mergeCell ref="A18:J18"/>
    <mergeCell ref="A19:B19"/>
    <mergeCell ref="D19:E19"/>
    <mergeCell ref="A48:B48"/>
    <mergeCell ref="D48:E48"/>
    <mergeCell ref="A49:B49"/>
    <mergeCell ref="D49:E49"/>
    <mergeCell ref="A50:B50"/>
    <mergeCell ref="A9:J9"/>
    <mergeCell ref="A28:B28"/>
    <mergeCell ref="A29:B29"/>
    <mergeCell ref="D29:E29"/>
    <mergeCell ref="A30:B30"/>
    <mergeCell ref="D30:E30"/>
    <mergeCell ref="D28:E28"/>
    <mergeCell ref="A34:B34"/>
    <mergeCell ref="D34:E34"/>
    <mergeCell ref="A31:B31"/>
    <mergeCell ref="D31:E31"/>
    <mergeCell ref="A32:B32"/>
    <mergeCell ref="D32:E32"/>
    <mergeCell ref="A33:B33"/>
    <mergeCell ref="D33:E33"/>
    <mergeCell ref="A20:B20"/>
    <mergeCell ref="D20:E20"/>
    <mergeCell ref="A21:B21"/>
    <mergeCell ref="D21:E21"/>
    <mergeCell ref="A22:B22"/>
    <mergeCell ref="D22:E22"/>
    <mergeCell ref="A23:B23"/>
    <mergeCell ref="D23:E23"/>
    <mergeCell ref="A24:B24"/>
    <mergeCell ref="D24:E24"/>
    <mergeCell ref="A25:B25"/>
    <mergeCell ref="D25:E25"/>
    <mergeCell ref="A26:B26"/>
    <mergeCell ref="D26:E26"/>
    <mergeCell ref="A27:B27"/>
    <mergeCell ref="D27:E27"/>
    <mergeCell ref="A45:B45"/>
    <mergeCell ref="D45:E45"/>
    <mergeCell ref="A42:B42"/>
    <mergeCell ref="D42:E42"/>
    <mergeCell ref="A43:B43"/>
    <mergeCell ref="D43:E43"/>
    <mergeCell ref="A44:B44"/>
    <mergeCell ref="D44:E44"/>
    <mergeCell ref="A38:B38"/>
    <mergeCell ref="D36:E36"/>
    <mergeCell ref="A35:B35"/>
    <mergeCell ref="A36:B36"/>
    <mergeCell ref="D35:E35"/>
    <mergeCell ref="D37:E37"/>
    <mergeCell ref="D38:E38"/>
    <mergeCell ref="A40:J40"/>
    <mergeCell ref="A41:B41"/>
    <mergeCell ref="D41:E41"/>
    <mergeCell ref="A37:B37"/>
    <mergeCell ref="A65:B65"/>
    <mergeCell ref="D65:E65"/>
    <mergeCell ref="D50:E50"/>
    <mergeCell ref="A46:B46"/>
    <mergeCell ref="D46:E46"/>
    <mergeCell ref="A47:B47"/>
    <mergeCell ref="D47:E47"/>
    <mergeCell ref="A66:B66"/>
    <mergeCell ref="D66:E66"/>
    <mergeCell ref="A68:J68"/>
    <mergeCell ref="A69:B69"/>
    <mergeCell ref="D69:E69"/>
    <mergeCell ref="A51:B51"/>
    <mergeCell ref="D51:E51"/>
    <mergeCell ref="A52:B52"/>
    <mergeCell ref="D52:E52"/>
    <mergeCell ref="A53:B53"/>
    <mergeCell ref="D53:E53"/>
    <mergeCell ref="A54:B54"/>
    <mergeCell ref="D54:E54"/>
    <mergeCell ref="A55:B55"/>
    <mergeCell ref="D55:E55"/>
    <mergeCell ref="A56:B56"/>
    <mergeCell ref="D56:E56"/>
    <mergeCell ref="A57:B57"/>
    <mergeCell ref="D57:E57"/>
    <mergeCell ref="A59:J59"/>
    <mergeCell ref="A91:B91"/>
    <mergeCell ref="D91:E91"/>
    <mergeCell ref="A60:B60"/>
    <mergeCell ref="D60:E60"/>
    <mergeCell ref="A61:B61"/>
    <mergeCell ref="D61:E61"/>
    <mergeCell ref="A62:B62"/>
    <mergeCell ref="D62:E62"/>
    <mergeCell ref="A63:B63"/>
    <mergeCell ref="D63:E63"/>
    <mergeCell ref="A85:B85"/>
    <mergeCell ref="D85:E85"/>
    <mergeCell ref="A70:B70"/>
    <mergeCell ref="D70:E70"/>
    <mergeCell ref="A71:B71"/>
    <mergeCell ref="D71:E71"/>
    <mergeCell ref="A72:B72"/>
    <mergeCell ref="D72:E72"/>
    <mergeCell ref="A73:B73"/>
    <mergeCell ref="D73:E73"/>
    <mergeCell ref="A74:B74"/>
    <mergeCell ref="D74:E74"/>
    <mergeCell ref="A64:B64"/>
    <mergeCell ref="D64:E64"/>
    <mergeCell ref="A84:B84"/>
    <mergeCell ref="D84:E84"/>
    <mergeCell ref="A86:B86"/>
    <mergeCell ref="D86:E86"/>
    <mergeCell ref="A87:I87"/>
    <mergeCell ref="A88:J88"/>
    <mergeCell ref="A89:B89"/>
    <mergeCell ref="D89:E89"/>
    <mergeCell ref="A90:B90"/>
    <mergeCell ref="D90:E90"/>
    <mergeCell ref="A111:B111"/>
    <mergeCell ref="D111:E111"/>
    <mergeCell ref="A92:B92"/>
    <mergeCell ref="D92:E92"/>
    <mergeCell ref="A94:J94"/>
    <mergeCell ref="A95:B95"/>
    <mergeCell ref="D95:E95"/>
    <mergeCell ref="A75:B75"/>
    <mergeCell ref="D75:E75"/>
    <mergeCell ref="A76:J76"/>
    <mergeCell ref="A77:B77"/>
    <mergeCell ref="D77:E77"/>
    <mergeCell ref="A78:B78"/>
    <mergeCell ref="D78:E78"/>
    <mergeCell ref="A79:B79"/>
    <mergeCell ref="D79:E79"/>
    <mergeCell ref="A80:B80"/>
    <mergeCell ref="D80:E80"/>
    <mergeCell ref="A81:B81"/>
    <mergeCell ref="D81:E81"/>
    <mergeCell ref="A82:B82"/>
    <mergeCell ref="D82:E82"/>
    <mergeCell ref="A83:B83"/>
    <mergeCell ref="D83:E83"/>
    <mergeCell ref="A101:B101"/>
    <mergeCell ref="D101:E101"/>
    <mergeCell ref="A103:J103"/>
    <mergeCell ref="A104:B104"/>
    <mergeCell ref="D104:E104"/>
    <mergeCell ref="A105:B105"/>
    <mergeCell ref="D105:E105"/>
    <mergeCell ref="A107:J107"/>
    <mergeCell ref="A108:B108"/>
    <mergeCell ref="D108:E108"/>
    <mergeCell ref="A96:B96"/>
    <mergeCell ref="D96:E96"/>
    <mergeCell ref="A97:B97"/>
    <mergeCell ref="D97:E97"/>
    <mergeCell ref="A98:B98"/>
    <mergeCell ref="D98:E98"/>
    <mergeCell ref="A99:J99"/>
    <mergeCell ref="A100:B100"/>
    <mergeCell ref="D100:E100"/>
    <mergeCell ref="A134:B134"/>
    <mergeCell ref="D134:E134"/>
    <mergeCell ref="A106:B106"/>
    <mergeCell ref="D106:E106"/>
    <mergeCell ref="A125:B125"/>
    <mergeCell ref="D125:E125"/>
    <mergeCell ref="A126:B126"/>
    <mergeCell ref="D126:E126"/>
    <mergeCell ref="A127:B127"/>
    <mergeCell ref="D127:E127"/>
    <mergeCell ref="A128:B128"/>
    <mergeCell ref="D128:E128"/>
    <mergeCell ref="A112:B112"/>
    <mergeCell ref="D112:E112"/>
    <mergeCell ref="A113:B113"/>
    <mergeCell ref="D113:E113"/>
    <mergeCell ref="A114:B114"/>
    <mergeCell ref="D114:E114"/>
    <mergeCell ref="A115:B115"/>
    <mergeCell ref="D115:E115"/>
    <mergeCell ref="A109:B109"/>
    <mergeCell ref="D109:E109"/>
    <mergeCell ref="A110:B110"/>
    <mergeCell ref="D110:E110"/>
    <mergeCell ref="A124:B124"/>
    <mergeCell ref="D124:E124"/>
    <mergeCell ref="A129:B129"/>
    <mergeCell ref="D129:E129"/>
    <mergeCell ref="A130:B130"/>
    <mergeCell ref="D130:E130"/>
    <mergeCell ref="A131:I131"/>
    <mergeCell ref="A132:J132"/>
    <mergeCell ref="A133:J133"/>
    <mergeCell ref="A147:B147"/>
    <mergeCell ref="D147:E147"/>
    <mergeCell ref="A148:B148"/>
    <mergeCell ref="D148:E148"/>
    <mergeCell ref="A149:B149"/>
    <mergeCell ref="D149:E149"/>
    <mergeCell ref="A135:B135"/>
    <mergeCell ref="D135:E135"/>
    <mergeCell ref="A116:B116"/>
    <mergeCell ref="D116:E116"/>
    <mergeCell ref="A117:B117"/>
    <mergeCell ref="D117:E117"/>
    <mergeCell ref="A118:B118"/>
    <mergeCell ref="D118:E118"/>
    <mergeCell ref="A119:B119"/>
    <mergeCell ref="D119:E119"/>
    <mergeCell ref="A120:B120"/>
    <mergeCell ref="D120:E120"/>
    <mergeCell ref="A121:B121"/>
    <mergeCell ref="D121:E121"/>
    <mergeCell ref="A122:B122"/>
    <mergeCell ref="D122:E122"/>
    <mergeCell ref="A123:B123"/>
    <mergeCell ref="D123:E123"/>
    <mergeCell ref="A141:B141"/>
    <mergeCell ref="D141:E141"/>
    <mergeCell ref="A142:B142"/>
    <mergeCell ref="D142:E142"/>
    <mergeCell ref="A143:B143"/>
    <mergeCell ref="D143:E143"/>
    <mergeCell ref="A145:B145"/>
    <mergeCell ref="D145:E145"/>
    <mergeCell ref="A146:B146"/>
    <mergeCell ref="D146:E146"/>
    <mergeCell ref="A136:B136"/>
    <mergeCell ref="D136:E136"/>
    <mergeCell ref="A137:B137"/>
    <mergeCell ref="D137:E137"/>
    <mergeCell ref="A138:B138"/>
    <mergeCell ref="D138:E138"/>
    <mergeCell ref="A139:B139"/>
    <mergeCell ref="D139:E139"/>
    <mergeCell ref="A140:B140"/>
    <mergeCell ref="D140:E140"/>
    <mergeCell ref="A161:B161"/>
    <mergeCell ref="A150:B150"/>
    <mergeCell ref="D150:E150"/>
    <mergeCell ref="A151:B151"/>
    <mergeCell ref="D151:E151"/>
    <mergeCell ref="A152:B152"/>
    <mergeCell ref="D152:E152"/>
    <mergeCell ref="A153:B153"/>
    <mergeCell ref="D153:E153"/>
    <mergeCell ref="D172:E172"/>
    <mergeCell ref="A144:B144"/>
    <mergeCell ref="D144:E144"/>
    <mergeCell ref="A163:B163"/>
    <mergeCell ref="D163:E163"/>
    <mergeCell ref="A164:B164"/>
    <mergeCell ref="D164:E164"/>
    <mergeCell ref="A165:B165"/>
    <mergeCell ref="D165:E165"/>
    <mergeCell ref="A167:J167"/>
    <mergeCell ref="A154:B154"/>
    <mergeCell ref="D154:E154"/>
    <mergeCell ref="A155:B155"/>
    <mergeCell ref="D155:E155"/>
    <mergeCell ref="A156:B156"/>
    <mergeCell ref="D156:E156"/>
    <mergeCell ref="A157:B157"/>
    <mergeCell ref="D157:E157"/>
    <mergeCell ref="A158:B158"/>
    <mergeCell ref="D158:E158"/>
    <mergeCell ref="A159:B159"/>
    <mergeCell ref="D159:E159"/>
    <mergeCell ref="A160:B160"/>
    <mergeCell ref="D160:E160"/>
    <mergeCell ref="A187:B187"/>
    <mergeCell ref="D187:E187"/>
    <mergeCell ref="A188:B188"/>
    <mergeCell ref="D188:E188"/>
    <mergeCell ref="A189:B189"/>
    <mergeCell ref="D189:E189"/>
    <mergeCell ref="D161:E161"/>
    <mergeCell ref="A162:B162"/>
    <mergeCell ref="D162:E162"/>
    <mergeCell ref="A182:B182"/>
    <mergeCell ref="D182:E182"/>
    <mergeCell ref="A183:B183"/>
    <mergeCell ref="D183:E183"/>
    <mergeCell ref="A184:B184"/>
    <mergeCell ref="D184:E184"/>
    <mergeCell ref="A168:B168"/>
    <mergeCell ref="D168:E168"/>
    <mergeCell ref="A169:B169"/>
    <mergeCell ref="D169:E169"/>
    <mergeCell ref="A170:B170"/>
    <mergeCell ref="D170:E170"/>
    <mergeCell ref="A171:B171"/>
    <mergeCell ref="D171:E171"/>
    <mergeCell ref="A172:B172"/>
    <mergeCell ref="A190:B190"/>
    <mergeCell ref="D190:E190"/>
    <mergeCell ref="A173:B173"/>
    <mergeCell ref="D173:E173"/>
    <mergeCell ref="A174:B174"/>
    <mergeCell ref="D174:E174"/>
    <mergeCell ref="A175:B175"/>
    <mergeCell ref="D175:E175"/>
    <mergeCell ref="A176:B176"/>
    <mergeCell ref="D176:E176"/>
    <mergeCell ref="A177:B177"/>
    <mergeCell ref="D177:E177"/>
    <mergeCell ref="A178:B178"/>
    <mergeCell ref="D178:E178"/>
    <mergeCell ref="A179:B179"/>
    <mergeCell ref="D179:E179"/>
    <mergeCell ref="A180:B180"/>
    <mergeCell ref="D180:E180"/>
    <mergeCell ref="A181:B181"/>
    <mergeCell ref="D181:E181"/>
    <mergeCell ref="A185:B185"/>
    <mergeCell ref="D185:E185"/>
    <mergeCell ref="A186:B186"/>
    <mergeCell ref="D186:E186"/>
    <mergeCell ref="A209:B209"/>
    <mergeCell ref="D209:E209"/>
    <mergeCell ref="A210:B210"/>
    <mergeCell ref="D210:E210"/>
    <mergeCell ref="A200:B200"/>
    <mergeCell ref="D200:E200"/>
    <mergeCell ref="A201:B201"/>
    <mergeCell ref="D201:E201"/>
    <mergeCell ref="A202:B202"/>
    <mergeCell ref="D202:E202"/>
    <mergeCell ref="A203:B203"/>
    <mergeCell ref="D203:E203"/>
    <mergeCell ref="A204:I204"/>
    <mergeCell ref="A191:B191"/>
    <mergeCell ref="D191:E191"/>
    <mergeCell ref="A192:B192"/>
    <mergeCell ref="D192:E192"/>
    <mergeCell ref="A193:B193"/>
    <mergeCell ref="D193:E193"/>
    <mergeCell ref="A194:B194"/>
    <mergeCell ref="D194:E194"/>
    <mergeCell ref="A195:B195"/>
    <mergeCell ref="D195:E195"/>
    <mergeCell ref="A222:B222"/>
    <mergeCell ref="D222:E222"/>
    <mergeCell ref="A223:B223"/>
    <mergeCell ref="D223:E223"/>
    <mergeCell ref="A224:B224"/>
    <mergeCell ref="D224:E224"/>
    <mergeCell ref="A225:B225"/>
    <mergeCell ref="D225:E225"/>
    <mergeCell ref="A196:B196"/>
    <mergeCell ref="D196:E196"/>
    <mergeCell ref="A197:B197"/>
    <mergeCell ref="D197:E197"/>
    <mergeCell ref="A198:B198"/>
    <mergeCell ref="D198:E198"/>
    <mergeCell ref="A199:B199"/>
    <mergeCell ref="D199:E199"/>
    <mergeCell ref="A220:B220"/>
    <mergeCell ref="D220:E220"/>
    <mergeCell ref="A205:J205"/>
    <mergeCell ref="A206:J206"/>
    <mergeCell ref="A207:B207"/>
    <mergeCell ref="D207:E207"/>
    <mergeCell ref="A208:B208"/>
    <mergeCell ref="D208:E208"/>
    <mergeCell ref="A216:B216"/>
    <mergeCell ref="D216:E216"/>
    <mergeCell ref="A217:B217"/>
    <mergeCell ref="D217:E217"/>
    <mergeCell ref="A218:B218"/>
    <mergeCell ref="D218:E218"/>
    <mergeCell ref="A219:B219"/>
    <mergeCell ref="D219:E219"/>
    <mergeCell ref="A221:B221"/>
    <mergeCell ref="D221:E221"/>
    <mergeCell ref="A211:B211"/>
    <mergeCell ref="D211:E211"/>
    <mergeCell ref="A212:B212"/>
    <mergeCell ref="D212:E212"/>
    <mergeCell ref="A213:B213"/>
    <mergeCell ref="D213:E213"/>
    <mergeCell ref="A214:B214"/>
    <mergeCell ref="D214:E214"/>
    <mergeCell ref="A215:B215"/>
    <mergeCell ref="D215:E215"/>
    <mergeCell ref="A226:B226"/>
    <mergeCell ref="D226:E226"/>
    <mergeCell ref="A227:B227"/>
    <mergeCell ref="D227:E227"/>
    <mergeCell ref="A228:B228"/>
    <mergeCell ref="D228:E228"/>
    <mergeCell ref="A234:B234"/>
    <mergeCell ref="D234:E234"/>
    <mergeCell ref="A235:B235"/>
    <mergeCell ref="D235:E235"/>
    <mergeCell ref="A229:B229"/>
    <mergeCell ref="D229:E229"/>
    <mergeCell ref="A230:B230"/>
    <mergeCell ref="D230:E230"/>
    <mergeCell ref="A231:B231"/>
    <mergeCell ref="D231:E231"/>
    <mergeCell ref="A232:B232"/>
    <mergeCell ref="D232:E232"/>
    <mergeCell ref="A233:B233"/>
    <mergeCell ref="D233:E233"/>
    <mergeCell ref="A263:B263"/>
    <mergeCell ref="D263:E263"/>
    <mergeCell ref="D242:E242"/>
    <mergeCell ref="A243:B243"/>
    <mergeCell ref="D243:E243"/>
    <mergeCell ref="A244:B244"/>
    <mergeCell ref="D244:E244"/>
    <mergeCell ref="A236:B236"/>
    <mergeCell ref="D236:E236"/>
    <mergeCell ref="A240:B240"/>
    <mergeCell ref="D240:E240"/>
    <mergeCell ref="A241:B241"/>
    <mergeCell ref="D241:E241"/>
    <mergeCell ref="A264:B264"/>
    <mergeCell ref="D264:E264"/>
    <mergeCell ref="A265:B265"/>
    <mergeCell ref="D265:E265"/>
    <mergeCell ref="A238:J238"/>
    <mergeCell ref="A239:B239"/>
    <mergeCell ref="D239:E239"/>
    <mergeCell ref="A258:B258"/>
    <mergeCell ref="D258:E258"/>
    <mergeCell ref="A259:B259"/>
    <mergeCell ref="D259:E259"/>
    <mergeCell ref="A260:B260"/>
    <mergeCell ref="D260:E260"/>
    <mergeCell ref="A245:B245"/>
    <mergeCell ref="D245:E245"/>
    <mergeCell ref="A246:B246"/>
    <mergeCell ref="D246:E246"/>
    <mergeCell ref="A247:B247"/>
    <mergeCell ref="D247:E247"/>
    <mergeCell ref="A248:B248"/>
    <mergeCell ref="D248:E248"/>
    <mergeCell ref="A242:B242"/>
    <mergeCell ref="A266:B266"/>
    <mergeCell ref="D266:E266"/>
    <mergeCell ref="A249:B249"/>
    <mergeCell ref="D249:E249"/>
    <mergeCell ref="A250:B250"/>
    <mergeCell ref="D250:E250"/>
    <mergeCell ref="A251:B251"/>
    <mergeCell ref="D251:E251"/>
    <mergeCell ref="A252:B252"/>
    <mergeCell ref="D252:E252"/>
    <mergeCell ref="A253:B253"/>
    <mergeCell ref="D253:E253"/>
    <mergeCell ref="A254:B254"/>
    <mergeCell ref="D254:E254"/>
    <mergeCell ref="A255:B255"/>
    <mergeCell ref="D255:E255"/>
    <mergeCell ref="A256:B256"/>
    <mergeCell ref="D256:E256"/>
    <mergeCell ref="A257:B257"/>
    <mergeCell ref="D257:E257"/>
    <mergeCell ref="A261:B261"/>
    <mergeCell ref="D261:E261"/>
    <mergeCell ref="A262:B262"/>
    <mergeCell ref="D262:E262"/>
    <mergeCell ref="A278:B278"/>
    <mergeCell ref="D278:E278"/>
    <mergeCell ref="A279:I279"/>
    <mergeCell ref="A280:J280"/>
    <mergeCell ref="A281:J281"/>
    <mergeCell ref="A282:B282"/>
    <mergeCell ref="D282:E282"/>
    <mergeCell ref="A283:B283"/>
    <mergeCell ref="D283:E283"/>
    <mergeCell ref="A284:B284"/>
    <mergeCell ref="D284:E284"/>
    <mergeCell ref="A285:B285"/>
    <mergeCell ref="D285:E285"/>
    <mergeCell ref="A286:B286"/>
    <mergeCell ref="D286:E286"/>
    <mergeCell ref="A287:B287"/>
    <mergeCell ref="D287:E287"/>
    <mergeCell ref="A288:B288"/>
    <mergeCell ref="D288:E288"/>
    <mergeCell ref="A267:B267"/>
    <mergeCell ref="D267:E267"/>
    <mergeCell ref="A268:I268"/>
    <mergeCell ref="A269:J269"/>
    <mergeCell ref="A270:J270"/>
    <mergeCell ref="A271:B271"/>
    <mergeCell ref="D271:E271"/>
    <mergeCell ref="A272:B272"/>
    <mergeCell ref="D272:E272"/>
    <mergeCell ref="A273:B273"/>
    <mergeCell ref="D273:E273"/>
    <mergeCell ref="A274:B274"/>
    <mergeCell ref="D274:E274"/>
    <mergeCell ref="A275:B275"/>
    <mergeCell ref="D275:E275"/>
    <mergeCell ref="A276:B276"/>
    <mergeCell ref="D276:E276"/>
    <mergeCell ref="A277:B277"/>
    <mergeCell ref="D277:E277"/>
    <mergeCell ref="A298:B298"/>
    <mergeCell ref="D298:E298"/>
    <mergeCell ref="A299:B299"/>
    <mergeCell ref="D299:E299"/>
    <mergeCell ref="A300:B300"/>
    <mergeCell ref="D300:E300"/>
    <mergeCell ref="A301:B301"/>
    <mergeCell ref="D301:E301"/>
    <mergeCell ref="A302:B302"/>
    <mergeCell ref="D302:E302"/>
    <mergeCell ref="A303:B303"/>
    <mergeCell ref="D303:E303"/>
    <mergeCell ref="A304:B304"/>
    <mergeCell ref="D304:E304"/>
    <mergeCell ref="A305:B305"/>
    <mergeCell ref="D305:E305"/>
    <mergeCell ref="A306:I306"/>
    <mergeCell ref="A307:J307"/>
    <mergeCell ref="A289:B289"/>
    <mergeCell ref="D289:E289"/>
    <mergeCell ref="A290:B290"/>
    <mergeCell ref="D290:E290"/>
    <mergeCell ref="A291:B291"/>
    <mergeCell ref="D291:E291"/>
    <mergeCell ref="A292:B292"/>
    <mergeCell ref="D292:E292"/>
    <mergeCell ref="A293:B293"/>
    <mergeCell ref="D293:E293"/>
    <mergeCell ref="A294:B294"/>
    <mergeCell ref="D294:E294"/>
    <mergeCell ref="A295:B295"/>
    <mergeCell ref="D295:E295"/>
    <mergeCell ref="A296:B296"/>
    <mergeCell ref="D296:E296"/>
    <mergeCell ref="A297:B297"/>
    <mergeCell ref="D297:E297"/>
    <mergeCell ref="A318:B318"/>
    <mergeCell ref="D318:E318"/>
    <mergeCell ref="A319:B319"/>
    <mergeCell ref="D319:E319"/>
    <mergeCell ref="A320:B320"/>
    <mergeCell ref="D320:E320"/>
    <mergeCell ref="A321:B321"/>
    <mergeCell ref="D321:E321"/>
    <mergeCell ref="A308:B308"/>
    <mergeCell ref="D308:E308"/>
    <mergeCell ref="A309:B309"/>
    <mergeCell ref="D309:E309"/>
    <mergeCell ref="A310:B310"/>
    <mergeCell ref="D310:E310"/>
    <mergeCell ref="A311:B311"/>
    <mergeCell ref="D311:E311"/>
    <mergeCell ref="A312:B312"/>
    <mergeCell ref="D312:E312"/>
    <mergeCell ref="A313:I313"/>
    <mergeCell ref="A314:J314"/>
    <mergeCell ref="A315:B315"/>
    <mergeCell ref="D315:E315"/>
    <mergeCell ref="A316:B316"/>
    <mergeCell ref="D316:E316"/>
    <mergeCell ref="A317:B317"/>
    <mergeCell ref="D317:E317"/>
    <mergeCell ref="A336:I336"/>
    <mergeCell ref="A337:J337"/>
    <mergeCell ref="A338:B338"/>
    <mergeCell ref="D338:E338"/>
    <mergeCell ref="A339:B339"/>
    <mergeCell ref="D339:E339"/>
    <mergeCell ref="A322:B322"/>
    <mergeCell ref="D322:E322"/>
    <mergeCell ref="A323:B323"/>
    <mergeCell ref="D323:E323"/>
    <mergeCell ref="A324:B324"/>
    <mergeCell ref="D324:E324"/>
    <mergeCell ref="A325:B325"/>
    <mergeCell ref="D325:E325"/>
    <mergeCell ref="A326:B326"/>
    <mergeCell ref="D326:E326"/>
    <mergeCell ref="D340:E340"/>
    <mergeCell ref="A341:B341"/>
    <mergeCell ref="D341:E341"/>
    <mergeCell ref="A342:B342"/>
    <mergeCell ref="D342:E342"/>
    <mergeCell ref="A343:B343"/>
    <mergeCell ref="D343:E343"/>
    <mergeCell ref="A344:B344"/>
    <mergeCell ref="D344:E344"/>
    <mergeCell ref="A368:B368"/>
    <mergeCell ref="A369:B369"/>
    <mergeCell ref="A346:J346"/>
    <mergeCell ref="A347:B347"/>
    <mergeCell ref="D347:E347"/>
    <mergeCell ref="A327:B327"/>
    <mergeCell ref="D327:E327"/>
    <mergeCell ref="A328:B328"/>
    <mergeCell ref="D328:E328"/>
    <mergeCell ref="A329:B329"/>
    <mergeCell ref="D329:E329"/>
    <mergeCell ref="A330:B330"/>
    <mergeCell ref="D330:E330"/>
    <mergeCell ref="A331:B331"/>
    <mergeCell ref="D331:E331"/>
    <mergeCell ref="A332:B332"/>
    <mergeCell ref="D332:E332"/>
    <mergeCell ref="A333:B333"/>
    <mergeCell ref="D333:E333"/>
    <mergeCell ref="A334:B334"/>
    <mergeCell ref="D334:E334"/>
    <mergeCell ref="A335:B335"/>
    <mergeCell ref="D335:E335"/>
    <mergeCell ref="A340:B340"/>
    <mergeCell ref="A348:B348"/>
    <mergeCell ref="A349:B349"/>
    <mergeCell ref="A350:B350"/>
    <mergeCell ref="A351:B351"/>
    <mergeCell ref="D391:E391"/>
    <mergeCell ref="A386:B386"/>
    <mergeCell ref="D386:E386"/>
    <mergeCell ref="A387:B387"/>
    <mergeCell ref="D387:E387"/>
    <mergeCell ref="A388:B388"/>
    <mergeCell ref="D388:E388"/>
    <mergeCell ref="A383:B383"/>
    <mergeCell ref="D383:E383"/>
    <mergeCell ref="A379:B379"/>
    <mergeCell ref="D379:E379"/>
    <mergeCell ref="A370:B370"/>
    <mergeCell ref="A371:B371"/>
    <mergeCell ref="A372:B372"/>
    <mergeCell ref="A373:B373"/>
    <mergeCell ref="A374:B374"/>
    <mergeCell ref="A358:B358"/>
    <mergeCell ref="A359:B359"/>
    <mergeCell ref="A360:B360"/>
    <mergeCell ref="A361:B361"/>
    <mergeCell ref="A352:B352"/>
    <mergeCell ref="A353:B353"/>
    <mergeCell ref="A354:B354"/>
    <mergeCell ref="A355:B355"/>
    <mergeCell ref="A356:B356"/>
    <mergeCell ref="A357:B357"/>
    <mergeCell ref="A392:B392"/>
    <mergeCell ref="A394:B394"/>
    <mergeCell ref="D394:E394"/>
    <mergeCell ref="A389:B389"/>
    <mergeCell ref="D389:E389"/>
    <mergeCell ref="A390:B390"/>
    <mergeCell ref="D390:E390"/>
    <mergeCell ref="A391:B391"/>
    <mergeCell ref="D392:E392"/>
    <mergeCell ref="A393:B393"/>
    <mergeCell ref="D393:E393"/>
    <mergeCell ref="A362:B362"/>
    <mergeCell ref="A363:B363"/>
    <mergeCell ref="A375:I375"/>
    <mergeCell ref="A364:B364"/>
    <mergeCell ref="A365:B365"/>
    <mergeCell ref="A366:B366"/>
    <mergeCell ref="A367:B367"/>
    <mergeCell ref="A377:J377"/>
    <mergeCell ref="A378:B378"/>
    <mergeCell ref="D378:E378"/>
    <mergeCell ref="A380:B380"/>
    <mergeCell ref="D380:E380"/>
    <mergeCell ref="A381:B381"/>
    <mergeCell ref="D381:E381"/>
    <mergeCell ref="A382:B382"/>
    <mergeCell ref="D382:E382"/>
    <mergeCell ref="A384:B384"/>
    <mergeCell ref="D384:E384"/>
    <mergeCell ref="A385:B385"/>
    <mergeCell ref="D385:E385"/>
    <mergeCell ref="A405:B405"/>
    <mergeCell ref="D405:E405"/>
    <mergeCell ref="A406:B406"/>
    <mergeCell ref="D406:E406"/>
    <mergeCell ref="A407:B407"/>
    <mergeCell ref="D407:E407"/>
    <mergeCell ref="D402:E402"/>
    <mergeCell ref="A403:B403"/>
    <mergeCell ref="D403:E403"/>
    <mergeCell ref="A395:B395"/>
    <mergeCell ref="D395:E395"/>
    <mergeCell ref="A396:I396"/>
    <mergeCell ref="A397:J397"/>
    <mergeCell ref="A398:B398"/>
    <mergeCell ref="D398:E398"/>
    <mergeCell ref="A404:B404"/>
    <mergeCell ref="D404:E404"/>
    <mergeCell ref="A399:B399"/>
    <mergeCell ref="D399:E399"/>
    <mergeCell ref="A400:B400"/>
    <mergeCell ref="D400:E400"/>
    <mergeCell ref="A401:B401"/>
    <mergeCell ref="D401:E401"/>
    <mergeCell ref="A402:B402"/>
    <mergeCell ref="A413:B413"/>
    <mergeCell ref="D413:E413"/>
    <mergeCell ref="A408:B408"/>
    <mergeCell ref="A428:J428"/>
    <mergeCell ref="A433:B433"/>
    <mergeCell ref="D408:E408"/>
    <mergeCell ref="A409:B409"/>
    <mergeCell ref="D409:E409"/>
    <mergeCell ref="A410:B410"/>
    <mergeCell ref="D410:E410"/>
    <mergeCell ref="A432:B432"/>
    <mergeCell ref="A424:B424"/>
    <mergeCell ref="A411:B411"/>
    <mergeCell ref="D411:E411"/>
    <mergeCell ref="A412:B412"/>
    <mergeCell ref="D412:E412"/>
    <mergeCell ref="A414:B414"/>
    <mergeCell ref="D414:E414"/>
    <mergeCell ref="A415:I415"/>
    <mergeCell ref="A416:J416"/>
    <mergeCell ref="A417:B417"/>
    <mergeCell ref="D417:E417"/>
    <mergeCell ref="D424:E424"/>
    <mergeCell ref="A425:B425"/>
    <mergeCell ref="D425:E425"/>
    <mergeCell ref="A435:B435"/>
    <mergeCell ref="A436:B436"/>
    <mergeCell ref="A418:B418"/>
    <mergeCell ref="D418:E418"/>
    <mergeCell ref="A419:B419"/>
    <mergeCell ref="D419:E419"/>
    <mergeCell ref="A420:B420"/>
    <mergeCell ref="D420:E420"/>
    <mergeCell ref="A430:B430"/>
    <mergeCell ref="A431:B431"/>
    <mergeCell ref="A429:B429"/>
    <mergeCell ref="D429:E429"/>
    <mergeCell ref="A421:B421"/>
    <mergeCell ref="D421:E421"/>
    <mergeCell ref="A422:B422"/>
    <mergeCell ref="A426:B426"/>
    <mergeCell ref="D426:E426"/>
    <mergeCell ref="A434:B434"/>
    <mergeCell ref="D422:E422"/>
    <mergeCell ref="A423:B423"/>
    <mergeCell ref="D423:E423"/>
    <mergeCell ref="A451:B451"/>
    <mergeCell ref="D451:E451"/>
    <mergeCell ref="J451:J458"/>
    <mergeCell ref="A452:B452"/>
    <mergeCell ref="D452:E452"/>
    <mergeCell ref="A453:B453"/>
    <mergeCell ref="D453:E453"/>
    <mergeCell ref="A454:B454"/>
    <mergeCell ref="D454:E454"/>
    <mergeCell ref="A455:B455"/>
    <mergeCell ref="D455:E455"/>
    <mergeCell ref="A456:B456"/>
    <mergeCell ref="D456:E456"/>
    <mergeCell ref="A457:B457"/>
    <mergeCell ref="D457:E457"/>
    <mergeCell ref="A458:B458"/>
    <mergeCell ref="D458:E458"/>
    <mergeCell ref="A438:B438"/>
    <mergeCell ref="A439:I439"/>
    <mergeCell ref="A440:J440"/>
    <mergeCell ref="A441:B441"/>
    <mergeCell ref="D441:E441"/>
    <mergeCell ref="A437:B437"/>
    <mergeCell ref="D437:E437"/>
    <mergeCell ref="A442:B442"/>
    <mergeCell ref="D442:E442"/>
    <mergeCell ref="A443:B443"/>
    <mergeCell ref="D443:E443"/>
    <mergeCell ref="A444:B444"/>
    <mergeCell ref="D444:E444"/>
    <mergeCell ref="A445:B445"/>
    <mergeCell ref="D445:E445"/>
    <mergeCell ref="A446:I446"/>
    <mergeCell ref="A448:J448"/>
    <mergeCell ref="A449:J449"/>
    <mergeCell ref="A450:B450"/>
    <mergeCell ref="D450:E450"/>
    <mergeCell ref="A477:B477"/>
    <mergeCell ref="D477:E477"/>
    <mergeCell ref="J477:J490"/>
    <mergeCell ref="A478:B478"/>
    <mergeCell ref="D478:E478"/>
    <mergeCell ref="A479:B479"/>
    <mergeCell ref="D479:E479"/>
    <mergeCell ref="A480:B480"/>
    <mergeCell ref="D480:E480"/>
    <mergeCell ref="A481:B481"/>
    <mergeCell ref="D481:E481"/>
    <mergeCell ref="A482:B482"/>
    <mergeCell ref="D482:E482"/>
    <mergeCell ref="A483:B483"/>
    <mergeCell ref="D483:E483"/>
    <mergeCell ref="A484:B484"/>
    <mergeCell ref="D484:E484"/>
    <mergeCell ref="A460:J460"/>
    <mergeCell ref="A461:J461"/>
    <mergeCell ref="A462:B462"/>
    <mergeCell ref="D462:E462"/>
    <mergeCell ref="A463:B463"/>
    <mergeCell ref="A476:B476"/>
    <mergeCell ref="D490:E490"/>
    <mergeCell ref="A485:B485"/>
    <mergeCell ref="D485:E485"/>
    <mergeCell ref="A486:B486"/>
    <mergeCell ref="D486:E486"/>
    <mergeCell ref="A487:B487"/>
    <mergeCell ref="D487:E487"/>
    <mergeCell ref="D463:E463"/>
    <mergeCell ref="A464:B464"/>
    <mergeCell ref="D464:E464"/>
    <mergeCell ref="A465:B465"/>
    <mergeCell ref="D465:E465"/>
    <mergeCell ref="A466:B466"/>
    <mergeCell ref="D466:E466"/>
    <mergeCell ref="A467:B467"/>
    <mergeCell ref="D467:E467"/>
    <mergeCell ref="A468:B468"/>
    <mergeCell ref="A469:B469"/>
    <mergeCell ref="A470:B470"/>
    <mergeCell ref="D476:E476"/>
    <mergeCell ref="A493:I493"/>
    <mergeCell ref="A4:L4"/>
    <mergeCell ref="A3:L3"/>
    <mergeCell ref="A2:L2"/>
    <mergeCell ref="A5:L5"/>
    <mergeCell ref="A7:L7"/>
    <mergeCell ref="A491:I491"/>
    <mergeCell ref="A488:B488"/>
    <mergeCell ref="D488:E488"/>
    <mergeCell ref="A489:B489"/>
    <mergeCell ref="D489:E489"/>
    <mergeCell ref="A490:B490"/>
    <mergeCell ref="K451:K458"/>
    <mergeCell ref="L451:L458"/>
    <mergeCell ref="K477:K490"/>
    <mergeCell ref="L477:L490"/>
    <mergeCell ref="A471:B471"/>
    <mergeCell ref="J463:J470"/>
    <mergeCell ref="J471:J472"/>
    <mergeCell ref="K463:K472"/>
    <mergeCell ref="L463:L472"/>
    <mergeCell ref="A472:B472"/>
    <mergeCell ref="A473:I473"/>
    <mergeCell ref="A475:J475"/>
  </mergeCells>
  <conditionalFormatting sqref="C109:C112">
    <cfRule type="duplicateValues" dxfId="8" priority="2529"/>
  </conditionalFormatting>
  <conditionalFormatting sqref="D90">
    <cfRule type="duplicateValues" dxfId="7" priority="2526"/>
  </conditionalFormatting>
  <conditionalFormatting sqref="D91">
    <cfRule type="duplicateValues" dxfId="6" priority="2528"/>
  </conditionalFormatting>
  <conditionalFormatting sqref="D92">
    <cfRule type="duplicateValues" dxfId="5" priority="2527"/>
  </conditionalFormatting>
  <conditionalFormatting sqref="G192:G199">
    <cfRule type="duplicateValues" dxfId="4" priority="2506"/>
    <cfRule type="duplicateValues" dxfId="3" priority="2507"/>
    <cfRule type="duplicateValues" dxfId="2" priority="2508"/>
  </conditionalFormatting>
  <conditionalFormatting sqref="G283:G305">
    <cfRule type="duplicateValues" dxfId="1" priority="2535"/>
  </conditionalFormatting>
  <conditionalFormatting sqref="H240:H267">
    <cfRule type="duplicateValues" dxfId="0" priority="2534"/>
  </conditionalFormatting>
  <pageMargins left="0.70866141732283472" right="0.70866141732283472" top="0.74803149606299213" bottom="0.74803149606299213" header="0" footer="0"/>
  <pageSetup scale="55" orientation="portrait" r:id="rId1"/>
  <headerFooter>
    <oddFooter>Página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 X VEHICULO RPTOS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Faidy Carolina Echavarria Patiño</dc:creator>
  <cp:lastModifiedBy>Faidy Carolina</cp:lastModifiedBy>
  <dcterms:created xsi:type="dcterms:W3CDTF">2026-07-17T20:18:14Z</dcterms:created>
  <dcterms:modified xsi:type="dcterms:W3CDTF">2026-07-21T00:06:47Z</dcterms:modified>
</cp:coreProperties>
</file>