
<file path=[Content_Types].xml><?xml version="1.0" encoding="utf-8"?>
<Types xmlns="http://schemas.openxmlformats.org/package/2006/content-types">
  <Default Extension="bin" ContentType="application/vnd.openxmlformats-officedocument.spreadsheetml.printerSettings"/>
  <Default Extension="emf" ContentType="image/x-emf"/>
  <Default Extension="jpeg" ContentType="image/jpeg"/>
  <Default Extension="png" ContentType="image/png"/>
  <Default Extension="rels" ContentType="application/vnd.openxmlformats-package.relationships+xml"/>
  <Default Extension="wdp" ContentType="image/vnd.ms-photo"/>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328"/>
  <workbookPr defaultThemeVersion="166925"/>
  <mc:AlternateContent xmlns:mc="http://schemas.openxmlformats.org/markup-compatibility/2006">
    <mc:Choice Requires="x15">
      <x15ac:absPath xmlns:x15ac="http://schemas.microsoft.com/office/spreadsheetml/2010/11/ac" url="C:\Users\Asus\Desktop\Escenarios Deportivos - INDER\PRESUPUESTO\Obras Extra\"/>
    </mc:Choice>
  </mc:AlternateContent>
  <xr:revisionPtr revIDLastSave="0" documentId="13_ncr:1_{7CE41070-ED72-4090-9CC5-055C52C33705}" xr6:coauthVersionLast="45" xr6:coauthVersionMax="45" xr10:uidLastSave="{00000000-0000-0000-0000-000000000000}"/>
  <bookViews>
    <workbookView xWindow="-120" yWindow="-120" windowWidth="20730" windowHeight="11040" tabRatio="719" activeTab="4" xr2:uid="{233B7812-09EB-4185-B0CA-010ED7879383}"/>
  </bookViews>
  <sheets>
    <sheet name="OE40 Nucleos" sheetId="11" r:id="rId1"/>
    <sheet name="OE41 demol bobcat" sheetId="21" r:id="rId2"/>
    <sheet name="OE42 tribu concre" sheetId="22" r:id="rId3"/>
    <sheet name="OE43 made plasti" sheetId="23" r:id="rId4"/>
    <sheet name="OE44 gruta" sheetId="24" r:id="rId5"/>
    <sheet name="muro tierra 3" sheetId="20" state="hidden" r:id="rId6"/>
    <sheet name="acar int borra" sheetId="4" state="hidden" r:id="rId7"/>
    <sheet name="muro tierra" sheetId="8" state="hidden" r:id="rId8"/>
    <sheet name="muro tierra 2" sheetId="9" state="hidden" r:id="rId9"/>
    <sheet name="escala borra" sheetId="1" state="hidden" r:id="rId10"/>
    <sheet name="muro de contencion" sheetId="3" state="hidden" r:id="rId11"/>
    <sheet name="banca gavion" sheetId="2" state="hidden" r:id="rId12"/>
    <sheet name="tub. nova 10&quot;" sheetId="10" state="hidden" r:id="rId13"/>
  </sheets>
  <externalReferences>
    <externalReference r:id="rId14"/>
    <externalReference r:id="rId15"/>
  </externalReferences>
  <definedNames>
    <definedName name="LISTA_MA">[1]Materiales!$A$2:$A$1294</definedName>
  </definedNames>
  <calcPr calcId="18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AQ20" i="24" l="1"/>
  <c r="AQ21" i="24" s="1"/>
  <c r="AQ17" i="24"/>
  <c r="AQ18" i="24" s="1"/>
  <c r="AQ11" i="24"/>
  <c r="AQ12" i="24" s="1"/>
  <c r="AN14" i="24" s="1"/>
  <c r="AQ14" i="24" s="1"/>
  <c r="AQ15" i="24" s="1"/>
  <c r="AQ9" i="24"/>
  <c r="AQ8" i="24"/>
  <c r="AQ7" i="24"/>
  <c r="T20" i="24" l="1"/>
  <c r="T17" i="24"/>
  <c r="T18" i="24" s="1"/>
  <c r="T11" i="24"/>
  <c r="T12" i="24" s="1"/>
  <c r="Q14" i="24" s="1"/>
  <c r="T14" i="24" s="1"/>
  <c r="T15" i="24" s="1"/>
  <c r="T8" i="24"/>
  <c r="T7" i="24"/>
  <c r="T9" i="24" s="1"/>
  <c r="AQ5" i="24"/>
  <c r="Z5" i="24"/>
  <c r="X5" i="24"/>
  <c r="T21" i="24" l="1"/>
  <c r="T22" i="24" s="1"/>
  <c r="AQ22" i="24"/>
  <c r="AQ23" i="23"/>
  <c r="AQ22" i="23"/>
  <c r="AQ24" i="23" s="1"/>
  <c r="AQ19" i="23"/>
  <c r="AQ20" i="23" s="1"/>
  <c r="AQ13" i="23"/>
  <c r="AQ14" i="23" s="1"/>
  <c r="AN16" i="23" s="1"/>
  <c r="AQ16" i="23" s="1"/>
  <c r="AQ17" i="23" s="1"/>
  <c r="AQ10" i="23"/>
  <c r="AQ9" i="23"/>
  <c r="AQ8" i="23"/>
  <c r="AQ7" i="23"/>
  <c r="AQ11" i="23" s="1"/>
  <c r="AQ19" i="11"/>
  <c r="AQ16" i="11"/>
  <c r="AQ17" i="11" s="1"/>
  <c r="AQ10" i="11"/>
  <c r="AQ11" i="11" s="1"/>
  <c r="AN13" i="11" s="1"/>
  <c r="AQ13" i="11" s="1"/>
  <c r="AQ14" i="11" s="1"/>
  <c r="AQ8" i="11"/>
  <c r="AQ7" i="11"/>
  <c r="T24" i="23"/>
  <c r="T23" i="23"/>
  <c r="T22" i="23"/>
  <c r="T13" i="23"/>
  <c r="T14" i="23" s="1"/>
  <c r="T10" i="23"/>
  <c r="T9" i="23"/>
  <c r="T8" i="23"/>
  <c r="T7" i="23"/>
  <c r="T11" i="23" l="1"/>
  <c r="AQ25" i="23"/>
  <c r="AQ21" i="11"/>
  <c r="T19" i="23" l="1"/>
  <c r="T20" i="23" s="1"/>
  <c r="Q16" i="23"/>
  <c r="T16" i="23" s="1"/>
  <c r="T17" i="23" s="1"/>
  <c r="T25" i="23" s="1"/>
  <c r="AQ5" i="23"/>
  <c r="Z5" i="23"/>
  <c r="X5" i="23"/>
  <c r="AQ25" i="22" l="1"/>
  <c r="AQ26" i="22" s="1"/>
  <c r="AQ22" i="22"/>
  <c r="AQ23" i="22" s="1"/>
  <c r="AQ16" i="22"/>
  <c r="AQ17" i="22" s="1"/>
  <c r="AN19" i="22" s="1"/>
  <c r="AQ19" i="22" s="1"/>
  <c r="AQ20" i="22" s="1"/>
  <c r="AQ13" i="22"/>
  <c r="AQ12" i="22"/>
  <c r="AQ11" i="22"/>
  <c r="AQ10" i="22"/>
  <c r="AQ9" i="22"/>
  <c r="AQ8" i="22"/>
  <c r="AQ7" i="22"/>
  <c r="T22" i="22"/>
  <c r="T23" i="22" s="1"/>
  <c r="T25" i="22"/>
  <c r="T26" i="22" s="1"/>
  <c r="T16" i="22"/>
  <c r="T17" i="22" s="1"/>
  <c r="Q19" i="22" s="1"/>
  <c r="T19" i="22" s="1"/>
  <c r="T20" i="22" s="1"/>
  <c r="T13" i="22"/>
  <c r="T12" i="22"/>
  <c r="T14" i="22" s="1"/>
  <c r="T11" i="22"/>
  <c r="T10" i="22"/>
  <c r="T9" i="22"/>
  <c r="T8" i="22"/>
  <c r="T7" i="22"/>
  <c r="AQ14" i="22" l="1"/>
  <c r="AQ27" i="22" s="1"/>
  <c r="T27" i="22"/>
  <c r="AQ5" i="22"/>
  <c r="Z5" i="22"/>
  <c r="X5" i="22"/>
  <c r="AQ22" i="21"/>
  <c r="AQ21" i="21"/>
  <c r="AQ23" i="21" s="1"/>
  <c r="AQ18" i="21"/>
  <c r="AQ17" i="21"/>
  <c r="AQ19" i="21" s="1"/>
  <c r="AQ11" i="21"/>
  <c r="AQ10" i="21"/>
  <c r="AQ12" i="21" s="1"/>
  <c r="AN14" i="21" s="1"/>
  <c r="AQ14" i="21" s="1"/>
  <c r="AQ15" i="21" s="1"/>
  <c r="AQ8" i="21"/>
  <c r="AQ7" i="21"/>
  <c r="AQ24" i="21" l="1"/>
  <c r="T11" i="21" l="1"/>
  <c r="T12" i="21" s="1"/>
  <c r="T22" i="21"/>
  <c r="T18" i="21"/>
  <c r="Q14" i="21" l="1"/>
  <c r="T10" i="21"/>
  <c r="T14" i="21" l="1"/>
  <c r="T15" i="21" s="1"/>
  <c r="T21" i="21" l="1"/>
  <c r="T23" i="21" s="1"/>
  <c r="T24" i="21" s="1"/>
  <c r="T17" i="21"/>
  <c r="T19" i="21" s="1"/>
  <c r="T7" i="21"/>
  <c r="T8" i="21" s="1"/>
  <c r="AQ5" i="21"/>
  <c r="Z5" i="21"/>
  <c r="X5" i="21"/>
  <c r="AQ5" i="11"/>
  <c r="Z5" i="11"/>
  <c r="X5" i="11"/>
  <c r="T7" i="11" l="1"/>
  <c r="T17" i="11"/>
  <c r="T16" i="11"/>
  <c r="K7" i="20" l="1"/>
  <c r="K11" i="20"/>
  <c r="K10" i="20"/>
  <c r="K9" i="20"/>
  <c r="K8" i="20"/>
  <c r="K88" i="8"/>
  <c r="N88" i="8" s="1"/>
  <c r="I88" i="8" l="1"/>
  <c r="K18" i="20" l="1"/>
  <c r="K17" i="20"/>
  <c r="K16" i="20"/>
  <c r="K15" i="20"/>
  <c r="K14" i="20"/>
  <c r="H12" i="2"/>
  <c r="F10" i="10"/>
  <c r="F9" i="10"/>
  <c r="F12" i="2"/>
  <c r="K30" i="20"/>
  <c r="K29" i="20"/>
  <c r="K26" i="20"/>
  <c r="K25" i="20"/>
  <c r="K22" i="20"/>
  <c r="J25" i="20" s="1"/>
  <c r="K21" i="20"/>
  <c r="J39" i="20"/>
  <c r="K32" i="20" l="1"/>
  <c r="K36" i="20" l="1"/>
  <c r="K35" i="20"/>
  <c r="K37" i="20"/>
  <c r="K39" i="20" l="1"/>
  <c r="K41" i="20" s="1"/>
  <c r="G18" i="1"/>
  <c r="G17" i="1"/>
  <c r="G16" i="1"/>
  <c r="G15" i="1"/>
  <c r="G14" i="1"/>
  <c r="G13" i="1"/>
  <c r="G12" i="1"/>
  <c r="F16" i="4"/>
  <c r="E16" i="4"/>
  <c r="T10" i="11"/>
  <c r="T11" i="11" s="1"/>
  <c r="F12" i="4"/>
  <c r="C10" i="4"/>
  <c r="T8" i="11"/>
  <c r="F9" i="4"/>
  <c r="Q13" i="11" l="1"/>
  <c r="T13" i="11" l="1"/>
  <c r="T14" i="11" s="1"/>
  <c r="T21" i="11" s="1"/>
  <c r="T19" i="11"/>
  <c r="E32" i="10" l="1"/>
  <c r="F30" i="10"/>
  <c r="F28" i="10"/>
  <c r="F25" i="10"/>
  <c r="F24" i="10"/>
  <c r="F23" i="10"/>
  <c r="F26" i="10" s="1"/>
  <c r="F16" i="10"/>
  <c r="F18" i="10" s="1"/>
  <c r="F13" i="10"/>
  <c r="F14" i="10" s="1"/>
  <c r="F12" i="10"/>
  <c r="F11" i="10"/>
  <c r="E20" i="10" l="1"/>
  <c r="F20" i="10" s="1"/>
  <c r="F21" i="10" s="1"/>
  <c r="C30" i="10"/>
  <c r="C14" i="10" l="1"/>
  <c r="C26" i="10"/>
  <c r="C18" i="10"/>
  <c r="C21" i="10"/>
  <c r="K89" i="8" l="1"/>
  <c r="N82" i="8"/>
  <c r="N81" i="8"/>
  <c r="N80" i="8"/>
  <c r="N79" i="8"/>
  <c r="M78" i="8"/>
  <c r="L78" i="8"/>
  <c r="N72" i="8"/>
  <c r="N71" i="8"/>
  <c r="N70" i="8"/>
  <c r="N69" i="8"/>
  <c r="N68" i="8"/>
  <c r="N67" i="8"/>
  <c r="N66" i="8"/>
  <c r="N65" i="8"/>
  <c r="N64" i="8"/>
  <c r="N63" i="8"/>
  <c r="N62" i="8"/>
  <c r="N61" i="8"/>
  <c r="L60" i="8"/>
  <c r="N60" i="8" s="1"/>
  <c r="L59" i="8"/>
  <c r="N59" i="8" s="1"/>
  <c r="L58" i="8"/>
  <c r="N58" i="8" s="1"/>
  <c r="N73" i="8" s="1"/>
  <c r="N51" i="8"/>
  <c r="N50" i="8"/>
  <c r="N49" i="8"/>
  <c r="N48" i="8"/>
  <c r="N47" i="8"/>
  <c r="N46" i="8"/>
  <c r="N45" i="8"/>
  <c r="N44" i="8"/>
  <c r="N43" i="8"/>
  <c r="N42" i="8"/>
  <c r="N41" i="8"/>
  <c r="L40" i="8"/>
  <c r="K40" i="8"/>
  <c r="N40" i="8" s="1"/>
  <c r="L39" i="8"/>
  <c r="K39" i="8"/>
  <c r="N39" i="8" s="1"/>
  <c r="L38" i="8"/>
  <c r="K38" i="8"/>
  <c r="N38" i="8" s="1"/>
  <c r="H10" i="8"/>
  <c r="N78" i="8" l="1"/>
  <c r="N83" i="8" s="1"/>
  <c r="N89" i="8"/>
  <c r="N98" i="8" s="1"/>
  <c r="N52" i="8" s="1"/>
  <c r="N53" i="8" s="1"/>
  <c r="N100" i="8" s="1"/>
  <c r="I89" i="8"/>
  <c r="L107" i="8" l="1"/>
  <c r="L106" i="8"/>
  <c r="L105" i="8"/>
  <c r="N108" i="8" l="1"/>
  <c r="N110" i="8" s="1"/>
  <c r="F26" i="4" l="1"/>
  <c r="F24" i="4"/>
  <c r="F22" i="4"/>
  <c r="F21" i="4"/>
  <c r="F20" i="4"/>
  <c r="F19" i="4"/>
  <c r="D12" i="4"/>
  <c r="F14" i="4" s="1"/>
  <c r="F10" i="4"/>
  <c r="F17" i="4" l="1"/>
  <c r="E28" i="4" s="1"/>
  <c r="C22" i="4" l="1"/>
  <c r="C26" i="4"/>
  <c r="C14" i="4"/>
  <c r="C17" i="4"/>
</calcChain>
</file>

<file path=xl/sharedStrings.xml><?xml version="1.0" encoding="utf-8"?>
<sst xmlns="http://schemas.openxmlformats.org/spreadsheetml/2006/main" count="1027" uniqueCount="296">
  <si>
    <t>ITEM:   4.1.6</t>
  </si>
  <si>
    <t>UNIDAD:</t>
  </si>
  <si>
    <t>m2</t>
  </si>
  <si>
    <t>DESCRIPCIÓN:   Escalas en concreto de 21 Mpa a la vista. Contrahuella de 17.5cm, huella de 30 cm y losa de piso de 10 cm. Incluye: encofrado, desencofrado, elementos de curado y protección. El entresuelo o base granular y acero de refuerzo se pagará en su item</t>
  </si>
  <si>
    <t>CANTIDAD:</t>
  </si>
  <si>
    <t>PRECIO UNITARIO:</t>
  </si>
  <si>
    <t>PRECIO TOTAL:</t>
  </si>
  <si>
    <t>I. EQUIPO</t>
  </si>
  <si>
    <t>Descripción</t>
  </si>
  <si>
    <t>Tipo</t>
  </si>
  <si>
    <t>Tarifa/Hora</t>
  </si>
  <si>
    <t>Rendimiento</t>
  </si>
  <si>
    <t>Valor-Unit</t>
  </si>
  <si>
    <t>Vibrador a gasolina. Incluye combustible</t>
  </si>
  <si>
    <t>Equipo</t>
  </si>
  <si>
    <t>Sub-Total</t>
  </si>
  <si>
    <t>II. MATERIALES</t>
  </si>
  <si>
    <t>Unidad</t>
  </si>
  <si>
    <t>Cantidad</t>
  </si>
  <si>
    <t>Precio-Unit</t>
  </si>
  <si>
    <t>Moldura en madera 1/4 bocel de L=3.00 m. Chingale</t>
  </si>
  <si>
    <t>m</t>
  </si>
  <si>
    <t>Can Zunchado de madera común. De 4,0cm x 20cm x 2.8m</t>
  </si>
  <si>
    <t>un</t>
  </si>
  <si>
    <t>Clavo común de 1 1/2"</t>
  </si>
  <si>
    <t>lb</t>
  </si>
  <si>
    <t>Larguero de madera común 5x5cm - 2.8m (2 1/2" x 2 1/2" Canteado)</t>
  </si>
  <si>
    <t>kg</t>
  </si>
  <si>
    <t>Concreto Premezclado resistencia f´c 21 MPa (3000 Psi)</t>
  </si>
  <si>
    <t>m3</t>
  </si>
  <si>
    <t>IV. MANO DE OBRA</t>
  </si>
  <si>
    <t>Cuadrilla de 3 ayudantes</t>
  </si>
  <si>
    <t>Oficial Obra Negra Estructura</t>
  </si>
  <si>
    <t>Herramienta</t>
  </si>
  <si>
    <t>Herramienta Menor (% de MdeO)</t>
  </si>
  <si>
    <t>(%)mo</t>
  </si>
  <si>
    <t>Matrices</t>
  </si>
  <si>
    <t>Total Costo Directo</t>
  </si>
  <si>
    <t>I.COSTOS INDIRECTOS</t>
  </si>
  <si>
    <t>Porcentaje</t>
  </si>
  <si>
    <t>Valor Total</t>
  </si>
  <si>
    <t>Administración</t>
  </si>
  <si>
    <t>Imprevisto</t>
  </si>
  <si>
    <t>Utilidad</t>
  </si>
  <si>
    <t>Precio unitario total aproximado al peso</t>
  </si>
  <si>
    <t>Firma Responsable Elaboración APU</t>
  </si>
  <si>
    <r>
      <rPr>
        <sz val="8"/>
        <rFont val="Arial"/>
        <family val="2"/>
      </rPr>
      <t>Desmoldante para formaleta (Separol de Sika o equivalente presentación 20
kg)</t>
    </r>
  </si>
  <si>
    <r>
      <rPr>
        <sz val="8"/>
        <rFont val="Arial"/>
        <family val="2"/>
      </rPr>
      <t>Super T (Formaleta RH con resina melamínica termofundida resistente a la
humedad de 18 mm. de 1,83 x 2,44 m)</t>
    </r>
  </si>
  <si>
    <r>
      <rPr>
        <b/>
        <sz val="8"/>
        <rFont val="Arial"/>
        <family val="2"/>
      </rPr>
      <t>Salario día (Incluye
prestaciones</t>
    </r>
  </si>
  <si>
    <r>
      <rPr>
        <sz val="8"/>
        <rFont val="Arial"/>
        <family val="2"/>
      </rPr>
      <t>Acarreo interno de materiales. Distancia entre 0 a 50 metros, en condiciones
normales.</t>
    </r>
  </si>
  <si>
    <t>ITEM:   4.1.7</t>
  </si>
  <si>
    <t>Equipo de soldadura eléctrica 250 AMP</t>
  </si>
  <si>
    <t>Soldadura LIN-6011 x 1/8</t>
  </si>
  <si>
    <t>Kg</t>
  </si>
  <si>
    <t>Oficial</t>
  </si>
  <si>
    <t>Cuadrilla 2 Ayudantes</t>
  </si>
  <si>
    <t>ITEM:   4.1.9</t>
  </si>
  <si>
    <t>Gato Tensor</t>
  </si>
  <si>
    <t>Can Zunchado de madera común. De 4,0cm x 20cm x 2.8m (alquiler)</t>
  </si>
  <si>
    <r>
      <rPr>
        <sz val="8"/>
        <rFont val="Arial"/>
        <family val="2"/>
      </rPr>
      <t>Andamio de carga certificado 2.07 x 2.07m, h=4.00m, 4 ruedas, incluye
transporte</t>
    </r>
  </si>
  <si>
    <t>Plataforma con escotilla de 0.61 x 2.00m</t>
  </si>
  <si>
    <t>Taco metálico mediano hasta 3,40 m. Incluye trasnporte</t>
  </si>
  <si>
    <t>Bomba estacionaria para impulsión de concreto.</t>
  </si>
  <si>
    <t>Tensores 3/8’’ hasta 1.00 Mts</t>
  </si>
  <si>
    <t>Chapeta tensora</t>
  </si>
  <si>
    <t>Sika Plastocrete DM - Impermeabilizante para concreto (20kg)</t>
  </si>
  <si>
    <t>Tuberia PVC Sanitaria 2"</t>
  </si>
  <si>
    <t>Desmoldante para formaleta (Separol de Sika o equivalente presentación 20 kg)</t>
  </si>
  <si>
    <t>Ayudante Raso</t>
  </si>
  <si>
    <t>CONTRATISTA</t>
  </si>
  <si>
    <t>MANTENIMIENTO, MEJORAMIENTO, ADECUACIÓN Y RECUPERACIÓN INTEGRAL DE LOS ESTABLECIMIENTOS EDUCATIVOS INSTITUCIÓN EDUCATIVA CORVIDE, SECCIÓN ESCUELA JULIA AGUDELO E INSTITUCIÓN EDUCATIVA CARLOS VIECO ORTIZ UBICADOS EN EL DISTRITO ESPECIAL DE CIENCIA, TECNOLOGÍA E INNOVACIÓN DE MEDELLÍN</t>
  </si>
  <si>
    <t>ANALISIS DE PRECIOS UNITARIOS</t>
  </si>
  <si>
    <t>Transporte de ingreso o de salida, desde o hasta el sitio de cargue, para retiro o ingreso de material sobrante de excavaciones, explanaciones y demoliciones, ademas, materiles de lleno, para lugares de dificil acceso, pendientes, escalas y senderos entre 10m a 100m, con metodos manuales (tarro, carretilla o costales). Su medida será in situ, es decir, incluye el porcentaje de expansión</t>
  </si>
  <si>
    <t>No. Item</t>
  </si>
  <si>
    <t>OE 4</t>
  </si>
  <si>
    <t>M3</t>
  </si>
  <si>
    <t>Clave</t>
  </si>
  <si>
    <t>Materiales</t>
  </si>
  <si>
    <t>V/Unitario</t>
  </si>
  <si>
    <t>V/Total</t>
  </si>
  <si>
    <t>Costal de fibra</t>
  </si>
  <si>
    <t xml:space="preserve">un </t>
  </si>
  <si>
    <t>Importe de Materiales</t>
  </si>
  <si>
    <t>% con respecto al CD de la OE</t>
  </si>
  <si>
    <t>SUBTOTAL</t>
  </si>
  <si>
    <t>Mano de Obra</t>
  </si>
  <si>
    <t xml:space="preserve"> </t>
  </si>
  <si>
    <t>Cuadrilla 2 ayudantes</t>
  </si>
  <si>
    <t>jor</t>
  </si>
  <si>
    <t>Importe de Mano de Obra</t>
  </si>
  <si>
    <t>Herramienta menor</t>
  </si>
  <si>
    <t>Importe de Herramienta</t>
  </si>
  <si>
    <t>Importe de Equipo</t>
  </si>
  <si>
    <t>Auxiliares</t>
  </si>
  <si>
    <t>Importe de Auxiliares</t>
  </si>
  <si>
    <t>P R E C I O   U N I T A R I O</t>
  </si>
  <si>
    <t>NOMBRE:</t>
  </si>
  <si>
    <r>
      <rPr>
        <b/>
        <sz val="8"/>
        <rFont val="Arial"/>
        <family val="2"/>
      </rPr>
      <t>Material (MA)</t>
    </r>
  </si>
  <si>
    <r>
      <rPr>
        <b/>
        <sz val="8"/>
        <rFont val="Arial"/>
        <family val="2"/>
      </rPr>
      <t>Und.</t>
    </r>
  </si>
  <si>
    <r>
      <rPr>
        <b/>
        <sz val="8"/>
        <rFont val="Arial"/>
        <family val="2"/>
      </rPr>
      <t>Cantidad</t>
    </r>
  </si>
  <si>
    <r>
      <rPr>
        <b/>
        <sz val="8"/>
        <rFont val="Arial"/>
        <family val="2"/>
      </rPr>
      <t>Vr. Unitario</t>
    </r>
  </si>
  <si>
    <r>
      <rPr>
        <b/>
        <sz val="8"/>
        <rFont val="Arial"/>
        <family val="2"/>
      </rPr>
      <t>Vr. Total</t>
    </r>
  </si>
  <si>
    <r>
      <rPr>
        <b/>
        <sz val="8"/>
        <rFont val="Arial"/>
        <family val="2"/>
      </rPr>
      <t>Mano de Obra (MO)</t>
    </r>
  </si>
  <si>
    <r>
      <rPr>
        <b/>
        <sz val="8"/>
        <rFont val="Arial"/>
        <family val="2"/>
      </rPr>
      <t>Rendimiento</t>
    </r>
  </si>
  <si>
    <r>
      <rPr>
        <sz val="8"/>
        <rFont val="Arial"/>
        <family val="2"/>
      </rPr>
      <t>jor</t>
    </r>
  </si>
  <si>
    <r>
      <rPr>
        <b/>
        <sz val="8"/>
        <rFont val="Arial"/>
        <family val="2"/>
      </rPr>
      <t>Herramienta Menor (HE)</t>
    </r>
  </si>
  <si>
    <r>
      <rPr>
        <b/>
        <sz val="8"/>
        <rFont val="Arial"/>
        <family val="2"/>
      </rPr>
      <t>% MO.</t>
    </r>
  </si>
  <si>
    <r>
      <rPr>
        <sz val="8"/>
        <rFont val="Arial"/>
        <family val="2"/>
      </rPr>
      <t>(%)mo</t>
    </r>
  </si>
  <si>
    <r>
      <rPr>
        <b/>
        <sz val="8"/>
        <rFont val="Arial"/>
        <family val="2"/>
      </rPr>
      <t>Equipo y/o Maquinaria (EQ)</t>
    </r>
  </si>
  <si>
    <r>
      <rPr>
        <b/>
        <sz val="8"/>
        <rFont val="Arial"/>
        <family val="2"/>
      </rPr>
      <t>Otros (OT)</t>
    </r>
  </si>
  <si>
    <t>CÓDIGO</t>
  </si>
  <si>
    <t>FR-APU-1</t>
  </si>
  <si>
    <t>INSTITUTO NACIONAL DE VIAS</t>
  </si>
  <si>
    <t xml:space="preserve">ANÁLISIS DE PRECIOS UNITARIOS DE REFERENCIA REGIONALIZADOS </t>
  </si>
  <si>
    <t>VERSIÓN</t>
  </si>
  <si>
    <t>ACTUALIZACIÓN PERIÓDICA</t>
  </si>
  <si>
    <t>PÁGINA</t>
  </si>
  <si>
    <t>FECHA</t>
  </si>
  <si>
    <t>(Día)</t>
  </si>
  <si>
    <t>(Mes)</t>
  </si>
  <si>
    <t>(Año)</t>
  </si>
  <si>
    <t xml:space="preserve">ÍTEM BASE DE APU DE REFERENCIA: </t>
  </si>
  <si>
    <t>⊠</t>
  </si>
  <si>
    <t>PUBLICACIÓN:</t>
  </si>
  <si>
    <t xml:space="preserve">ÍTEM DE PROYECTO PARTICULAR: </t>
  </si>
  <si>
    <t>ÍTEM DE LA PROPUESTA ECONÓMICA:</t>
  </si>
  <si>
    <t>□</t>
  </si>
  <si>
    <t xml:space="preserve">ÍTEM NO PREVISTO:   </t>
  </si>
  <si>
    <t xml:space="preserve">ÍTEM APU PARTICULAR:   </t>
  </si>
  <si>
    <t xml:space="preserve">UNIDAD EJECUTORA: </t>
  </si>
  <si>
    <t>DIRECCIÓN TERRITORIAL:</t>
  </si>
  <si>
    <t>CONTRATO No.</t>
  </si>
  <si>
    <t>FECHA:</t>
  </si>
  <si>
    <t>OBJETO DEL CONTRATO:</t>
  </si>
  <si>
    <t>CARRETERA:</t>
  </si>
  <si>
    <t>SECTOR:</t>
  </si>
  <si>
    <t>CONTRATISTA:</t>
  </si>
  <si>
    <t>INTERVENTOR:</t>
  </si>
  <si>
    <t>______________</t>
  </si>
  <si>
    <t>FECHA DE CIERRE DEL PROCESO DE SELECCIÓN DEL CONTRATO:</t>
  </si>
  <si>
    <t>/</t>
  </si>
  <si>
    <t xml:space="preserve">                                    (Día)</t>
  </si>
  <si>
    <t>DATOS ESPECÍFICOS</t>
  </si>
  <si>
    <t>ÍTEM</t>
  </si>
  <si>
    <t>DESCRIPCIÓN</t>
  </si>
  <si>
    <t>GRUPO DE AJUSTE</t>
  </si>
  <si>
    <t>UNIDAD</t>
  </si>
  <si>
    <t>CANTIDAD</t>
  </si>
  <si>
    <t>683.6</t>
  </si>
  <si>
    <r>
      <rPr>
        <b/>
        <sz val="11"/>
        <color rgb="FF000000"/>
        <rFont val="Arial"/>
        <family val="2"/>
      </rPr>
      <t>MURO DE TIERRA ESTABILIZADA MECANICAMENTE CON GEOSINTETICO TIPO_______ Y RELLENO TIPO _______</t>
    </r>
    <r>
      <rPr>
        <sz val="11"/>
        <color rgb="FF000000"/>
        <rFont val="Arial"/>
        <family val="2"/>
      </rPr>
      <t xml:space="preserve">
(Analizado para geotextil tipo tejido Resistencia 1400 N (MD) Y 1500 N (TD) ) y relleno tipo material seleccionado)</t>
    </r>
  </si>
  <si>
    <t>TIPO</t>
  </si>
  <si>
    <t>TARIFA/HORA</t>
  </si>
  <si>
    <t>RENDIMIENTO</t>
  </si>
  <si>
    <t>Vr. UNITARIO</t>
  </si>
  <si>
    <t>C0010150</t>
  </si>
  <si>
    <t>Carrotanque de agua(1000 Galones)</t>
  </si>
  <si>
    <t>C0010240</t>
  </si>
  <si>
    <t>Compactador vibratorio potencia aproximada de 15 Kw</t>
  </si>
  <si>
    <t>C0010610</t>
  </si>
  <si>
    <t>Motoniveladora potencia 215 HP, ancho de cuchilla 4,27 m, peso 18 ton</t>
  </si>
  <si>
    <t>HERRAMIENTA MENOR (%)</t>
  </si>
  <si>
    <t>SUBTOTAL $</t>
  </si>
  <si>
    <t>PRECIO UNIT.</t>
  </si>
  <si>
    <t>B0014410</t>
  </si>
  <si>
    <t>Material seleccionado para relleno</t>
  </si>
  <si>
    <t>B0063200</t>
  </si>
  <si>
    <t>Agua</t>
  </si>
  <si>
    <t>L</t>
  </si>
  <si>
    <t>B025101</t>
  </si>
  <si>
    <t xml:space="preserve">Geotextil tejido de alto modulo con resistencia mínima a la rotura método Grab de 1400 N (MD) y 1500 N (TD) </t>
  </si>
  <si>
    <t>III. TRANSPORTES</t>
  </si>
  <si>
    <t>CANTIDAD (1)</t>
  </si>
  <si>
    <t>DISTANCIA (2)</t>
  </si>
  <si>
    <t>(1) * (2)</t>
  </si>
  <si>
    <t>TARIFA</t>
  </si>
  <si>
    <t>T0010062</t>
  </si>
  <si>
    <t>Transporte de material de relleno</t>
  </si>
  <si>
    <t>m3-km</t>
  </si>
  <si>
    <t>JORNAL</t>
  </si>
  <si>
    <t>PRESTACIONES (%)</t>
  </si>
  <si>
    <t>JR. TOTAL</t>
  </si>
  <si>
    <t>A0030040</t>
  </si>
  <si>
    <t>Obrero (4)</t>
  </si>
  <si>
    <t>A0040010</t>
  </si>
  <si>
    <t>TOTAL COSTO DIRECTO $</t>
  </si>
  <si>
    <t>V. COSTOS INDIRECTOS</t>
  </si>
  <si>
    <t>ADMINISTRACION</t>
  </si>
  <si>
    <t xml:space="preserve">IMPREVISTOS </t>
  </si>
  <si>
    <t>UTILIDAD</t>
  </si>
  <si>
    <t>Precio Unitario Total Aproximado al Peso $</t>
  </si>
  <si>
    <t>Firma</t>
  </si>
  <si>
    <t>Nombre:</t>
  </si>
  <si>
    <t>Representante Legal del Contratista o su Apoderado</t>
  </si>
  <si>
    <t>Matricula No.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</si>
  <si>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</si>
  <si>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</si>
  <si>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</si>
  <si>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</si>
  <si>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</si>
  <si>
    <t>NOTA: Los documentos publicados periódicamente son propiedad del Instituto Nacional de Vías. Su uso con fines comerciales o de lucro a cualquier título sin previa autorización, está totalmente prohibido y constituye una infracción a la normatividad vigente.</t>
  </si>
  <si>
    <t>Suministro, transporte e intalacion de tuberia tipo novafort de 10" (250mm) para redes hidrosanitarias. Incluye uniones, hidrosellos, limpiador y soldadura.</t>
  </si>
  <si>
    <t>OE 14</t>
  </si>
  <si>
    <t xml:space="preserve">M </t>
  </si>
  <si>
    <t>Tuberia PVC-Novafort d= 250 mm. - Pavco o equivalente.</t>
  </si>
  <si>
    <t>Union PVC-NOVAFORT d= 250 mm. - Pavco o equivalente.</t>
  </si>
  <si>
    <t>Hidrosello-Novafort d= 250 mm. - Pavco o equivalente.</t>
  </si>
  <si>
    <t>Acondicionador de Superficie Novafort x 250cc. - Pavco o equivalente.</t>
  </si>
  <si>
    <t>Adhesivo Novafort x 310 ml. - Pavco o equivalente.</t>
  </si>
  <si>
    <t>Cuadrilla de Instalaciones Hidrosanitarias</t>
  </si>
  <si>
    <t>Transporte externo e interno de materiales</t>
  </si>
  <si>
    <t>ml</t>
  </si>
  <si>
    <r>
      <rPr>
        <sz val="8"/>
        <rFont val="Arial"/>
        <family val="2"/>
      </rPr>
      <t>- Ninguno -</t>
    </r>
  </si>
  <si>
    <t xml:space="preserve">MEJORAMIENTO Y/O MANTENIMIENTO Y/O ADECUACIÓN DE LOS ESCENARIOS DEPORTIVOS Y RECREATIVOS Y AREAS COMPLEMENTARIAS, ADMINISTRADOS POR EL INDER MEDELLÍN. LOTE 1. </t>
  </si>
  <si>
    <t xml:space="preserve">und </t>
  </si>
  <si>
    <t>TOTAL PRECIO UNITARIO (COSTO DIRECTO)</t>
  </si>
  <si>
    <t xml:space="preserve">m3 </t>
  </si>
  <si>
    <t>Acarreo interno de materiales. Distancia entre 0 a 50 metros, en condiciones
normales.</t>
  </si>
  <si>
    <t>DESCRIPCIÓN:   Construcción de MURO DE CONTENCIÓN en concreto de 21 Mpa. a la
vista. Incluye suministro, transporte y colocación del concreto, impermeabilizante integral tipo plastocrete DM o equivalente, formaleta de primera calidad en súper T de 19 mm. para</t>
  </si>
  <si>
    <t xml:space="preserve">Concreto resistencia f´c 21 MPa (3000 Psi) hecho en obra </t>
  </si>
  <si>
    <t>8.16</t>
  </si>
  <si>
    <t>Construcción de muro de contención en tierra estabilizada mecánicamente con geosinteticos (Geotextil Tejido) y recubrimiento para protección en cara lateral de talud con malla, acero de refuerzo, tubería de drenaje y concreto de 21 MPa.</t>
  </si>
  <si>
    <t>1. COSTOS DIRECTOS</t>
  </si>
  <si>
    <t>Marca</t>
  </si>
  <si>
    <t>Vr. Unitario</t>
  </si>
  <si>
    <t>Compactador vibratorio 3 ton</t>
  </si>
  <si>
    <t>Carrotanque  agua</t>
  </si>
  <si>
    <t>Motoniveladora Caterpillar 120 - 140</t>
  </si>
  <si>
    <t>Lanzadora de concreto</t>
  </si>
  <si>
    <t>Precio Unitario</t>
  </si>
  <si>
    <t>Material seleccionado</t>
  </si>
  <si>
    <t>Geotextil T2400</t>
  </si>
  <si>
    <t>Geosintetico LBO 302</t>
  </si>
  <si>
    <t>Saco de polipropileno</t>
  </si>
  <si>
    <t>Cargos personal</t>
  </si>
  <si>
    <t>Jornal</t>
  </si>
  <si>
    <t>Prestaciones</t>
  </si>
  <si>
    <t>Jornal Total</t>
  </si>
  <si>
    <t>Cuadrilla Concretos</t>
  </si>
  <si>
    <t>Concreto de 3000 psi, 210 kg/cm2, 21 MPA  (SUB ANÁLISIS)</t>
  </si>
  <si>
    <t xml:space="preserve">Total Costo Directo    </t>
  </si>
  <si>
    <t>2. COSTOS INDIRECTOS</t>
  </si>
  <si>
    <t>IMPREVISTOS</t>
  </si>
  <si>
    <t>Total sobrecostos</t>
  </si>
  <si>
    <t xml:space="preserve">Precio unitario total aproximado al peso          </t>
  </si>
  <si>
    <t>DESCRIPCIÓN:   Suministro, transporte y colocación de MURO BANCA TIPO GAVIÓN para llenado con material pétreo entre 4 y 10 ", incluye bordes pulidos Y todo lo necesario
para el correcto funcionamiento de los elementos metálicos, consta de dimensiones</t>
  </si>
  <si>
    <t>Canastilla en Malla lisa 6mm soldada y pintada 5x5cm (incluye anclajes y
tensores intermedios)</t>
  </si>
  <si>
    <t xml:space="preserve">INTERVENTORIA </t>
  </si>
  <si>
    <t xml:space="preserve">Mary Luz Seguro - Directora de Obra </t>
  </si>
  <si>
    <t xml:space="preserve">Carlos Raul Barrientos - Director de Interventoria </t>
  </si>
  <si>
    <t xml:space="preserve">CONSORCIO DINCO </t>
  </si>
  <si>
    <t xml:space="preserve">LOS CASTORES CONSTRUCTORES S.A.S. </t>
  </si>
  <si>
    <t xml:space="preserve">par </t>
  </si>
  <si>
    <t xml:space="preserve">Saca NUCLEOS para arcos de voleibol. Perforación con broca diamantada de 5" x 51cm, incluye transporte, acarreo e instalación de concreto para fijación de testigos metalicos (con tapa). </t>
  </si>
  <si>
    <t xml:space="preserve">Servicio de perforación con broca diamantada. Incluye mano de obra, herramienta y transporte. </t>
  </si>
  <si>
    <t xml:space="preserve">OE 40 </t>
  </si>
  <si>
    <t>Cuadrilla Demoliciones</t>
  </si>
  <si>
    <t>Herramienta menor (% mo)</t>
  </si>
  <si>
    <t xml:space="preserve">hora </t>
  </si>
  <si>
    <t xml:space="preserve">Compresor neumatico con martillo de 90lb (alquiler) </t>
  </si>
  <si>
    <t xml:space="preserve">Transporte local de escombros o reciduos y botada </t>
  </si>
  <si>
    <t xml:space="preserve">Transporte de maquinaria amarilla, planchon o cama baja </t>
  </si>
  <si>
    <t xml:space="preserve">viaje </t>
  </si>
  <si>
    <r>
      <t xml:space="preserve">Cuadrilla 2 ayu - controladores viales (pare y siga) </t>
    </r>
    <r>
      <rPr>
        <b/>
        <sz val="8"/>
        <rFont val="Arial"/>
        <family val="2"/>
      </rPr>
      <t>NO</t>
    </r>
    <r>
      <rPr>
        <sz val="8"/>
        <rFont val="Arial"/>
        <family val="2"/>
      </rPr>
      <t xml:space="preserve"> permanentes (solo se utilizan mientras se esten cargando las volquetas) </t>
    </r>
  </si>
  <si>
    <t xml:space="preserve">OE 41 </t>
  </si>
  <si>
    <t xml:space="preserve">OE 42 </t>
  </si>
  <si>
    <t xml:space="preserve">m2 </t>
  </si>
  <si>
    <t xml:space="preserve">Moldura en madera 1/4 bicel de L=3.00 m </t>
  </si>
  <si>
    <t xml:space="preserve">Can Zunchado de madera común de 4,0cm x 20cm x 2.8m </t>
  </si>
  <si>
    <t>und</t>
  </si>
  <si>
    <t xml:space="preserve">Clavo común de 1 1/2" </t>
  </si>
  <si>
    <t xml:space="preserve">Larguero de madera común 5x5cm - 2.8m (2 1/2" x 2 1/2" Canteado) </t>
  </si>
  <si>
    <t xml:space="preserve">Desmoldante para formaleta (Separol de Sika o equivalente presentación 20kg) </t>
  </si>
  <si>
    <t xml:space="preserve">kg </t>
  </si>
  <si>
    <t xml:space="preserve">Super T (Formaleta RH con resina melamínica termofundida resistente a la
humedad de 18 mm. de 1,83 x 2,44 m) </t>
  </si>
  <si>
    <t xml:space="preserve">Cuadrilla #3 (1 oficial - 3 ayudantes) </t>
  </si>
  <si>
    <r>
      <rPr>
        <sz val="8"/>
        <rFont val="Arial"/>
        <family val="2"/>
      </rPr>
      <t>Herramienta menor (5% MO)</t>
    </r>
  </si>
  <si>
    <t xml:space="preserve">Vibrador de concreto (Mikasa) electrico a 110v (alquiler) </t>
  </si>
  <si>
    <t xml:space="preserve">dia </t>
  </si>
  <si>
    <t xml:space="preserve">Acarreo interno de materiales. Distancia entre 0 a 30 metros en condiciones optimas </t>
  </si>
  <si>
    <t xml:space="preserve">Construcción de graderias sobre terreno natural en concreto in situ de 21 Mpa a la vista cumpliendo la normativa del MEP (huella de 50cm, contrahuella de 40cm y alma o losa e=10cm), bordes biselados, acabado rustico. Incluye: encofrado, desencofrado, elementos de curado y protección. El acero de refuerzo, llenos y excavaciones se pagarán por su ítem respectivo. </t>
  </si>
  <si>
    <t xml:space="preserve">OE 43 </t>
  </si>
  <si>
    <t xml:space="preserve">Suministro, transporte e instalación de madera plástica para andenes sobre raices, incluye elementos de fijación. </t>
  </si>
  <si>
    <t>Poste en madera plastica de 8x8x294cm</t>
  </si>
  <si>
    <t>Tabla en madera plastica de 15x3x360cm</t>
  </si>
  <si>
    <t>Cuartón en madera plastica de 9x4x245cm</t>
  </si>
  <si>
    <t xml:space="preserve">Concreto preparado en Obra – Resistencia f´c 21 MPa (3000 Psi). Incluye el suministro y transporte de todos los materiales necesarios para su correcta
preparación. </t>
  </si>
  <si>
    <t xml:space="preserve">Cuadrilla especializada (1 oficial - 2 ayudantes) </t>
  </si>
  <si>
    <t xml:space="preserve">Transporte local de materiales </t>
  </si>
  <si>
    <t xml:space="preserve">Transporte local de escombros o residuos y botada </t>
  </si>
  <si>
    <t xml:space="preserve">OE 44 </t>
  </si>
  <si>
    <t xml:space="preserve">global </t>
  </si>
  <si>
    <r>
      <t xml:space="preserve">Construcción y reconstrucción de </t>
    </r>
    <r>
      <rPr>
        <b/>
        <sz val="10"/>
        <rFont val="Arial"/>
        <family val="2"/>
      </rPr>
      <t>GRUTA</t>
    </r>
    <r>
      <rPr>
        <sz val="10"/>
        <rFont val="Arial"/>
        <family val="2"/>
      </rPr>
      <t xml:space="preserve"> o Santuario para la Virgen. Incluye acceso en escalas, losas aéreas, muros de apoyo, obra gris y blanca completa, instalación de techo y puerta vidriera, también una conexión eléctrica básica para colocación de luces que adornaran el espacio y transporte local de materiales. </t>
    </r>
  </si>
  <si>
    <t xml:space="preserve">Construcción y reconstrucción de GRUTA o Santuario para la Virgen. </t>
  </si>
  <si>
    <t xml:space="preserve">Minicargador con pala (para acarreo interno de RCDs). Incluye operador </t>
  </si>
  <si>
    <r>
      <t xml:space="preserve">Demolición de concreto de cualquier tipo de resistencia y en cualquier estructura. Incluye  jardineras, cilindros MH, conos MH, cuellos MH, fuentes, estructuras enterradas, concretos ciclópeos, </t>
    </r>
    <r>
      <rPr>
        <b/>
        <sz val="10"/>
        <rFont val="Arial"/>
        <family val="2"/>
      </rPr>
      <t>pavimentos rígidos</t>
    </r>
    <r>
      <rPr>
        <sz val="10"/>
        <rFont val="Arial"/>
        <family val="2"/>
      </rPr>
      <t xml:space="preserve">, losas en concreto, escalas, fundaciones, columnas, retiro de refuerzo e instalaciones embebidas. </t>
    </r>
    <r>
      <rPr>
        <b/>
        <sz val="10"/>
        <rFont val="Arial"/>
        <family val="2"/>
      </rPr>
      <t xml:space="preserve">Acarreo interno por medios mecánicos. </t>
    </r>
    <r>
      <rPr>
        <sz val="10"/>
        <rFont val="Arial"/>
        <family val="2"/>
      </rPr>
      <t xml:space="preserve">El traslado a la escombrera y derecho a botada se pagara por su ítem respectivo. </t>
    </r>
  </si>
  <si>
    <t xml:space="preserve">Tomado de la base de datos de la entidad pública Inder Medellín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</si>
</sst>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7">
    <numFmt numFmtId="44" formatCode="_-&quot;$&quot;\ * #,##0.00_-;\-&quot;$&quot;\ * #,##0.00_-;_-&quot;$&quot;\ * &quot;-&quot;??_-;_-@_-"/>
    <numFmt numFmtId="164" formatCode="\$#,##0.00"/>
    <numFmt numFmtId="165" formatCode="\$#,##0"/>
    <numFmt numFmtId="166" formatCode="0.000000"/>
    <numFmt numFmtId="167" formatCode="0."/>
    <numFmt numFmtId="168" formatCode="0.0"/>
    <numFmt numFmtId="169" formatCode="0.0000%"/>
    <numFmt numFmtId="170" formatCode="_(* #,##0.00_);_(* \(#,##0.00\);_(* &quot;-&quot;??_);_(@_)"/>
    <numFmt numFmtId="171" formatCode="_-&quot;$&quot;* #,##0_-;\-&quot;$&quot;* #,##0_-;_-&quot;$&quot;* &quot;-&quot;??_-;_-@_-"/>
    <numFmt numFmtId="172" formatCode="_-&quot;$&quot;\ * #,##0_-;\-&quot;$&quot;\ * #,##0_-;_-&quot;$&quot;\ * &quot;-&quot;??_-;_-@_-"/>
    <numFmt numFmtId="173" formatCode="#,##0.0000"/>
    <numFmt numFmtId="174" formatCode="_([$$-240A]\ * #,##0_);_([$$-240A]\ * \(#,##0\);_([$$-240A]\ * &quot;-&quot;_);_(@_)"/>
    <numFmt numFmtId="175" formatCode="###,###,##0.00000"/>
    <numFmt numFmtId="176" formatCode="0.0000"/>
    <numFmt numFmtId="177" formatCode="\$\ #,##0"/>
    <numFmt numFmtId="178" formatCode="\$\ 0"/>
    <numFmt numFmtId="179" formatCode="0.00000"/>
    <numFmt numFmtId="180" formatCode="_-[$$-240A]\ * #,##0.00_-;\-[$$-240A]\ * #,##0.00_-;_-[$$-240A]\ * &quot;-&quot;??_-;_-@_-"/>
    <numFmt numFmtId="181" formatCode="#,##0.000"/>
    <numFmt numFmtId="182" formatCode="_(&quot;$&quot;\ * #,##0.00_);_(&quot;$&quot;\ * \(#,##0.00\);_(&quot;$&quot;\ * &quot;-&quot;??_);_(@_)"/>
    <numFmt numFmtId="183" formatCode="_-[$$-240A]\ * #,##0_-;\-[$$-240A]\ * #,##0_-;_-[$$-240A]\ * &quot;-&quot;_-;_-@_-"/>
    <numFmt numFmtId="184" formatCode="&quot;$&quot;#,##0.00"/>
    <numFmt numFmtId="185" formatCode="&quot;$&quot;#,##0."/>
    <numFmt numFmtId="186" formatCode="#,##0.000000"/>
    <numFmt numFmtId="187" formatCode="#,##0.0000&quot;%&quot;"/>
    <numFmt numFmtId="188" formatCode="#,##0.00&quot;%&quot;"/>
    <numFmt numFmtId="189" formatCode="&quot;$&quot;#,##0.00."/>
  </numFmts>
  <fonts count="41">
    <font>
      <sz val="11"/>
      <color theme="1"/>
      <name val="Calibri"/>
      <family val="2"/>
      <scheme val="minor"/>
    </font>
    <font>
      <sz val="8"/>
      <name val="Arial"/>
      <family val="2"/>
    </font>
    <font>
      <sz val="8"/>
      <color rgb="FF000000"/>
      <name val="Arial"/>
      <family val="2"/>
    </font>
    <font>
      <sz val="8"/>
      <color theme="1"/>
      <name val="Calibri"/>
      <family val="2"/>
      <scheme val="minor"/>
    </font>
    <font>
      <b/>
      <sz val="8"/>
      <name val="Arial"/>
      <family val="2"/>
    </font>
    <font>
      <b/>
      <sz val="8"/>
      <color rgb="FF000000"/>
      <name val="Arial"/>
      <family val="2"/>
    </font>
    <font>
      <sz val="11"/>
      <color theme="1"/>
      <name val="Calibri"/>
      <family val="2"/>
      <scheme val="minor"/>
    </font>
    <font>
      <b/>
      <sz val="11"/>
      <color theme="1"/>
      <name val="Calibri"/>
      <family val="2"/>
      <scheme val="minor"/>
    </font>
    <font>
      <sz val="10"/>
      <name val="Arial"/>
      <family val="2"/>
    </font>
    <font>
      <b/>
      <sz val="10"/>
      <name val="Arial"/>
      <family val="2"/>
    </font>
    <font>
      <b/>
      <sz val="12"/>
      <name val="Arial"/>
      <family val="2"/>
    </font>
    <font>
      <b/>
      <sz val="10"/>
      <color rgb="FFFF0000"/>
      <name val="Arial"/>
      <family val="2"/>
    </font>
    <font>
      <sz val="9"/>
      <name val="Arial"/>
      <family val="2"/>
    </font>
    <font>
      <b/>
      <i/>
      <sz val="10"/>
      <name val="Arial"/>
      <family val="2"/>
    </font>
    <font>
      <sz val="10"/>
      <color rgb="FF000000"/>
      <name val="Aria "/>
    </font>
    <font>
      <sz val="10"/>
      <color theme="1"/>
      <name val="Arial"/>
      <family val="2"/>
    </font>
    <font>
      <b/>
      <sz val="12"/>
      <color theme="1"/>
      <name val="Arial"/>
      <family val="2"/>
    </font>
    <font>
      <b/>
      <sz val="10"/>
      <color theme="1"/>
      <name val="Arial"/>
      <family val="2"/>
    </font>
    <font>
      <sz val="11"/>
      <color rgb="FF000000"/>
      <name val="Calibri"/>
      <family val="2"/>
    </font>
    <font>
      <sz val="11"/>
      <color rgb="FF000000"/>
      <name val="Arial"/>
      <family val="2"/>
    </font>
    <font>
      <b/>
      <sz val="11"/>
      <name val="Arial"/>
      <family val="2"/>
    </font>
    <font>
      <sz val="10"/>
      <name val="Geneva"/>
      <family val="2"/>
    </font>
    <font>
      <sz val="9"/>
      <color theme="1" tint="0.34998626667073579"/>
      <name val="Arial"/>
      <family val="2"/>
    </font>
    <font>
      <sz val="11"/>
      <color theme="1"/>
      <name val="Arial"/>
      <family val="2"/>
    </font>
    <font>
      <b/>
      <sz val="16"/>
      <name val="Arial"/>
      <family val="2"/>
    </font>
    <font>
      <b/>
      <u/>
      <sz val="10"/>
      <name val="Arial"/>
      <family val="2"/>
    </font>
    <font>
      <b/>
      <sz val="28"/>
      <name val="Arial"/>
      <family val="2"/>
    </font>
    <font>
      <sz val="28"/>
      <name val="Arial"/>
      <family val="2"/>
    </font>
    <font>
      <sz val="10"/>
      <color rgb="FF7030A0"/>
      <name val="Arial"/>
      <family val="2"/>
    </font>
    <font>
      <sz val="8"/>
      <color theme="1"/>
      <name val="Arial"/>
      <family val="2"/>
    </font>
    <font>
      <b/>
      <sz val="11"/>
      <color rgb="FF000000"/>
      <name val="Arial"/>
      <family val="2"/>
    </font>
    <font>
      <sz val="11"/>
      <name val="Arial"/>
      <family val="2"/>
    </font>
    <font>
      <sz val="8"/>
      <name val="Arial"/>
      <family val="2"/>
    </font>
    <font>
      <b/>
      <sz val="8"/>
      <name val="Arial"/>
      <family val="2"/>
    </font>
    <font>
      <b/>
      <sz val="11"/>
      <color rgb="FF660066"/>
      <name val="Calibri"/>
      <family val="2"/>
      <scheme val="minor"/>
    </font>
    <font>
      <b/>
      <sz val="10"/>
      <color rgb="FF660066"/>
      <name val="Arial"/>
      <family val="2"/>
    </font>
    <font>
      <sz val="10"/>
      <color rgb="FF000000"/>
      <name val="Arial"/>
      <family val="2"/>
    </font>
    <font>
      <b/>
      <sz val="9"/>
      <color rgb="FF000000"/>
      <name val="Arial"/>
      <family val="2"/>
    </font>
    <font>
      <b/>
      <sz val="7"/>
      <color rgb="FF000000"/>
      <name val="Arial"/>
      <family val="2"/>
    </font>
    <font>
      <sz val="7"/>
      <color rgb="FF000000"/>
      <name val="Arial"/>
      <family val="2"/>
    </font>
    <font>
      <sz val="8"/>
      <name val="Calibri"/>
      <family val="2"/>
      <scheme val="minor"/>
    </font>
  </fonts>
  <fills count="22">
    <fill>
      <patternFill patternType="none"/>
    </fill>
    <fill>
      <patternFill patternType="gray125"/>
    </fill>
    <fill>
      <patternFill patternType="solid">
        <fgColor indexed="55"/>
        <bgColor indexed="64"/>
      </patternFill>
    </fill>
    <fill>
      <patternFill patternType="solid">
        <fgColor theme="0" tint="-0.499984740745262"/>
        <bgColor indexed="64"/>
      </patternFill>
    </fill>
    <fill>
      <patternFill patternType="solid">
        <fgColor rgb="FFCFCDCD"/>
      </patternFill>
    </fill>
    <fill>
      <patternFill patternType="solid">
        <fgColor rgb="FFBFBFBF"/>
      </patternFill>
    </fill>
    <fill>
      <patternFill patternType="solid">
        <fgColor theme="0"/>
        <bgColor indexed="64"/>
      </patternFill>
    </fill>
    <fill>
      <patternFill patternType="solid">
        <fgColor theme="0"/>
        <bgColor rgb="FF000000"/>
      </patternFill>
    </fill>
    <fill>
      <patternFill patternType="solid">
        <fgColor rgb="FFFFFFFF"/>
        <bgColor rgb="FF000000"/>
      </patternFill>
    </fill>
    <fill>
      <patternFill patternType="solid">
        <fgColor theme="5"/>
        <bgColor indexed="64"/>
      </patternFill>
    </fill>
    <fill>
      <patternFill patternType="solid">
        <fgColor theme="5"/>
        <bgColor rgb="FF000000"/>
      </patternFill>
    </fill>
    <fill>
      <patternFill patternType="solid">
        <fgColor theme="0"/>
        <bgColor auto="1"/>
      </patternFill>
    </fill>
    <fill>
      <patternFill patternType="solid">
        <fgColor theme="2" tint="-9.9978637043366805E-2"/>
        <bgColor indexed="64"/>
      </patternFill>
    </fill>
    <fill>
      <patternFill patternType="solid">
        <fgColor rgb="FFFF5050"/>
        <bgColor indexed="64"/>
      </patternFill>
    </fill>
    <fill>
      <patternFill patternType="solid">
        <fgColor rgb="FFBFBFBF"/>
        <bgColor indexed="64"/>
      </patternFill>
    </fill>
    <fill>
      <patternFill patternType="solid">
        <fgColor rgb="FFF2F2F2"/>
        <bgColor indexed="64"/>
      </patternFill>
    </fill>
    <fill>
      <patternFill patternType="solid">
        <fgColor theme="7" tint="0.59999389629810485"/>
        <bgColor indexed="64"/>
      </patternFill>
    </fill>
    <fill>
      <patternFill patternType="solid">
        <fgColor rgb="FFFF5050"/>
        <bgColor rgb="FF000000"/>
      </patternFill>
    </fill>
    <fill>
      <patternFill patternType="solid">
        <fgColor rgb="FFFFFF00"/>
        <bgColor indexed="64"/>
      </patternFill>
    </fill>
    <fill>
      <patternFill patternType="solid">
        <fgColor rgb="FF92D050"/>
        <bgColor indexed="64"/>
      </patternFill>
    </fill>
    <fill>
      <patternFill patternType="solid">
        <fgColor rgb="FF00FF00"/>
        <bgColor indexed="64"/>
      </patternFill>
    </fill>
    <fill>
      <patternFill patternType="solid">
        <fgColor theme="0" tint="-0.249977111117893"/>
        <bgColor indexed="64"/>
      </patternFill>
    </fill>
  </fills>
  <borders count="81">
    <border>
      <left/>
      <right/>
      <top/>
      <bottom/>
      <diagonal/>
    </border>
    <border>
      <left/>
      <right/>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right/>
      <top style="thin">
        <color rgb="FF000000"/>
      </top>
      <bottom/>
      <diagonal/>
    </border>
    <border>
      <left/>
      <right style="thin">
        <color rgb="FF000000"/>
      </right>
      <top style="thin">
        <color rgb="FF000000"/>
      </top>
      <bottom/>
      <diagonal/>
    </border>
    <border>
      <left/>
      <right style="thin">
        <color rgb="FF000000"/>
      </right>
      <top/>
      <bottom/>
      <diagonal/>
    </border>
    <border>
      <left/>
      <right style="thin">
        <color rgb="FF000000"/>
      </right>
      <top/>
      <bottom style="thin">
        <color rgb="FF000000"/>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bottom style="thin">
        <color indexed="64"/>
      </bottom>
      <diagonal/>
    </border>
    <border>
      <left/>
      <right/>
      <top/>
      <bottom style="thin">
        <color indexed="64"/>
      </bottom>
      <diagonal/>
    </border>
    <border>
      <left/>
      <right style="medium">
        <color indexed="64"/>
      </right>
      <top/>
      <bottom style="thin">
        <color indexed="64"/>
      </bottom>
      <diagonal/>
    </border>
    <border>
      <left style="medium">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style="thin">
        <color indexed="64"/>
      </right>
      <top style="thin">
        <color indexed="64"/>
      </top>
      <bottom style="thin">
        <color indexed="64"/>
      </bottom>
      <diagonal/>
    </border>
    <border>
      <left style="medium">
        <color indexed="64"/>
      </left>
      <right/>
      <top/>
      <bottom/>
      <diagonal/>
    </border>
    <border>
      <left/>
      <right style="thin">
        <color indexed="64"/>
      </right>
      <top/>
      <bottom/>
      <diagonal/>
    </border>
    <border>
      <left style="thin">
        <color indexed="64"/>
      </left>
      <right/>
      <top style="thin">
        <color indexed="64"/>
      </top>
      <bottom style="thin">
        <color indexed="64"/>
      </bottom>
      <diagonal/>
    </border>
    <border>
      <left/>
      <right style="thin">
        <color indexed="64"/>
      </right>
      <top/>
      <bottom style="thin">
        <color indexed="64"/>
      </bottom>
      <diagonal/>
    </border>
    <border>
      <left style="thin">
        <color rgb="FF000000"/>
      </left>
      <right/>
      <top style="thin">
        <color rgb="FF000000"/>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style="thin">
        <color indexed="64"/>
      </right>
      <top style="thin">
        <color indexed="64"/>
      </top>
      <bottom/>
      <diagonal/>
    </border>
    <border>
      <left style="thin">
        <color indexed="64"/>
      </left>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auto="1"/>
      </left>
      <right/>
      <top style="medium">
        <color auto="1"/>
      </top>
      <bottom/>
      <diagonal/>
    </border>
    <border>
      <left/>
      <right/>
      <top style="medium">
        <color auto="1"/>
      </top>
      <bottom/>
      <diagonal/>
    </border>
    <border>
      <left/>
      <right style="medium">
        <color auto="1"/>
      </right>
      <top style="medium">
        <color auto="1"/>
      </top>
      <bottom/>
      <diagonal/>
    </border>
    <border>
      <left style="thin">
        <color auto="1"/>
      </left>
      <right/>
      <top style="medium">
        <color auto="1"/>
      </top>
      <bottom/>
      <diagonal/>
    </border>
    <border>
      <left style="thin">
        <color auto="1"/>
      </left>
      <right style="medium">
        <color auto="1"/>
      </right>
      <top style="medium">
        <color auto="1"/>
      </top>
      <bottom/>
      <diagonal/>
    </border>
    <border>
      <left style="thin">
        <color auto="1"/>
      </left>
      <right/>
      <top/>
      <bottom style="thin">
        <color auto="1"/>
      </bottom>
      <diagonal/>
    </border>
    <border>
      <left style="thin">
        <color auto="1"/>
      </left>
      <right style="medium">
        <color auto="1"/>
      </right>
      <top/>
      <bottom/>
      <diagonal/>
    </border>
    <border>
      <left style="medium">
        <color auto="1"/>
      </left>
      <right style="thin">
        <color auto="1"/>
      </right>
      <top style="thin">
        <color auto="1"/>
      </top>
      <bottom/>
      <diagonal/>
    </border>
    <border>
      <left style="thin">
        <color auto="1"/>
      </left>
      <right/>
      <top style="thin">
        <color auto="1"/>
      </top>
      <bottom/>
      <diagonal/>
    </border>
    <border>
      <left style="medium">
        <color auto="1"/>
      </left>
      <right style="thin">
        <color auto="1"/>
      </right>
      <top/>
      <bottom style="thin">
        <color auto="1"/>
      </bottom>
      <diagonal/>
    </border>
    <border>
      <left style="medium">
        <color auto="1"/>
      </left>
      <right style="thin">
        <color auto="1"/>
      </right>
      <top/>
      <bottom style="medium">
        <color auto="1"/>
      </bottom>
      <diagonal/>
    </border>
    <border>
      <left style="thin">
        <color auto="1"/>
      </left>
      <right style="medium">
        <color auto="1"/>
      </right>
      <top/>
      <bottom style="medium">
        <color auto="1"/>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right/>
      <top style="thin">
        <color auto="1"/>
      </top>
      <bottom style="thin">
        <color auto="1"/>
      </bottom>
      <diagonal/>
    </border>
    <border>
      <left style="medium">
        <color auto="1"/>
      </left>
      <right style="thin">
        <color auto="1"/>
      </right>
      <top style="thin">
        <color auto="1"/>
      </top>
      <bottom style="medium">
        <color auto="1"/>
      </bottom>
      <diagonal/>
    </border>
    <border>
      <left style="thin">
        <color auto="1"/>
      </left>
      <right style="thin">
        <color auto="1"/>
      </right>
      <top style="thin">
        <color auto="1"/>
      </top>
      <bottom style="medium">
        <color auto="1"/>
      </bottom>
      <diagonal/>
    </border>
    <border>
      <left style="thin">
        <color auto="1"/>
      </left>
      <right style="medium">
        <color auto="1"/>
      </right>
      <top style="thin">
        <color auto="1"/>
      </top>
      <bottom style="medium">
        <color auto="1"/>
      </bottom>
      <diagonal/>
    </border>
    <border>
      <left style="medium">
        <color auto="1"/>
      </left>
      <right/>
      <top style="thin">
        <color auto="1"/>
      </top>
      <bottom style="thin">
        <color auto="1"/>
      </bottom>
      <diagonal/>
    </border>
    <border>
      <left/>
      <right style="medium">
        <color auto="1"/>
      </right>
      <top style="thin">
        <color auto="1"/>
      </top>
      <bottom style="thin">
        <color auto="1"/>
      </bottom>
      <diagonal/>
    </border>
    <border>
      <left style="thin">
        <color auto="1"/>
      </left>
      <right style="thin">
        <color auto="1"/>
      </right>
      <top/>
      <bottom style="thin">
        <color auto="1"/>
      </bottom>
      <diagonal/>
    </border>
    <border>
      <left style="thin">
        <color auto="1"/>
      </left>
      <right style="medium">
        <color auto="1"/>
      </right>
      <top/>
      <bottom style="thin">
        <color auto="1"/>
      </bottom>
      <diagonal/>
    </border>
    <border>
      <left style="medium">
        <color auto="1"/>
      </left>
      <right style="medium">
        <color auto="1"/>
      </right>
      <top/>
      <bottom style="medium">
        <color auto="1"/>
      </bottom>
      <diagonal/>
    </border>
    <border>
      <left style="thin">
        <color auto="1"/>
      </left>
      <right/>
      <top style="thin">
        <color auto="1"/>
      </top>
      <bottom style="medium">
        <color auto="1"/>
      </bottom>
      <diagonal/>
    </border>
    <border>
      <left/>
      <right style="thin">
        <color auto="1"/>
      </right>
      <top style="thin">
        <color auto="1"/>
      </top>
      <bottom style="medium">
        <color auto="1"/>
      </bottom>
      <diagonal/>
    </border>
    <border>
      <left style="medium">
        <color auto="1"/>
      </left>
      <right style="medium">
        <color auto="1"/>
      </right>
      <top style="medium">
        <color auto="1"/>
      </top>
      <bottom style="medium">
        <color auto="1"/>
      </bottom>
      <diagonal/>
    </border>
    <border>
      <left/>
      <right/>
      <top style="thin">
        <color auto="1"/>
      </top>
      <bottom style="medium">
        <color auto="1"/>
      </bottom>
      <diagonal/>
    </border>
    <border>
      <left style="medium">
        <color auto="1"/>
      </left>
      <right/>
      <top style="medium">
        <color auto="1"/>
      </top>
      <bottom style="thin">
        <color auto="1"/>
      </bottom>
      <diagonal/>
    </border>
    <border>
      <left/>
      <right/>
      <top style="medium">
        <color auto="1"/>
      </top>
      <bottom style="thin">
        <color auto="1"/>
      </bottom>
      <diagonal/>
    </border>
    <border>
      <left/>
      <right style="thin">
        <color auto="1"/>
      </right>
      <top style="medium">
        <color auto="1"/>
      </top>
      <bottom style="thin">
        <color auto="1"/>
      </bottom>
      <diagonal/>
    </border>
    <border>
      <left style="thin">
        <color auto="1"/>
      </left>
      <right/>
      <top style="medium">
        <color auto="1"/>
      </top>
      <bottom style="thin">
        <color auto="1"/>
      </bottom>
      <diagonal/>
    </border>
    <border>
      <left/>
      <right style="medium">
        <color auto="1"/>
      </right>
      <top style="medium">
        <color auto="1"/>
      </top>
      <bottom style="thin">
        <color auto="1"/>
      </bottom>
      <diagonal/>
    </border>
    <border>
      <left style="medium">
        <color auto="1"/>
      </left>
      <right/>
      <top style="thin">
        <color auto="1"/>
      </top>
      <bottom style="medium">
        <color auto="1"/>
      </bottom>
      <diagonal/>
    </border>
    <border>
      <left/>
      <right style="medium">
        <color auto="1"/>
      </right>
      <top style="thin">
        <color auto="1"/>
      </top>
      <bottom style="medium">
        <color auto="1"/>
      </bottom>
      <diagonal/>
    </border>
    <border>
      <left style="thin">
        <color rgb="FF000000"/>
      </left>
      <right/>
      <top/>
      <bottom style="thin">
        <color rgb="FF000000"/>
      </bottom>
      <diagonal/>
    </border>
    <border>
      <left/>
      <right style="thin">
        <color rgb="FF000000"/>
      </right>
      <top style="medium">
        <color auto="1"/>
      </top>
      <bottom style="thin">
        <color rgb="FF000000"/>
      </bottom>
      <diagonal/>
    </border>
    <border>
      <left style="medium">
        <color rgb="FF000000"/>
      </left>
      <right style="medium">
        <color rgb="FF000000"/>
      </right>
      <top style="medium">
        <color rgb="FF000000"/>
      </top>
      <bottom style="medium">
        <color rgb="FF000000"/>
      </bottom>
      <diagonal/>
    </border>
    <border>
      <left/>
      <right style="medium">
        <color rgb="FF000000"/>
      </right>
      <top style="medium">
        <color rgb="FF000000"/>
      </top>
      <bottom style="medium">
        <color rgb="FF000000"/>
      </bottom>
      <diagonal/>
    </border>
    <border>
      <left style="thin">
        <color indexed="64"/>
      </left>
      <right/>
      <top style="thin">
        <color rgb="FF000000"/>
      </top>
      <bottom style="thin">
        <color rgb="FF000000"/>
      </bottom>
      <diagonal/>
    </border>
    <border>
      <left style="thin">
        <color indexed="64"/>
      </left>
      <right/>
      <top style="medium">
        <color auto="1"/>
      </top>
      <bottom style="thin">
        <color rgb="FF000000"/>
      </bottom>
      <diagonal/>
    </border>
    <border>
      <left style="thin">
        <color rgb="FF000000"/>
      </left>
      <right style="thin">
        <color indexed="64"/>
      </right>
      <top/>
      <bottom/>
      <diagonal/>
    </border>
  </borders>
  <cellStyleXfs count="15">
    <xf numFmtId="0" fontId="0" fillId="0" borderId="0"/>
    <xf numFmtId="44" fontId="6" fillId="0" borderId="0" applyFont="0" applyFill="0" applyBorder="0" applyAlignment="0" applyProtection="0"/>
    <xf numFmtId="9" fontId="6" fillId="0" borderId="0" applyFont="0" applyFill="0" applyBorder="0" applyAlignment="0" applyProtection="0"/>
    <xf numFmtId="0" fontId="8" fillId="0" borderId="0"/>
    <xf numFmtId="170" fontId="8" fillId="0" borderId="0" applyFont="0" applyFill="0" applyBorder="0" applyAlignment="0" applyProtection="0"/>
    <xf numFmtId="0" fontId="6" fillId="0" borderId="0"/>
    <xf numFmtId="0" fontId="18" fillId="0" borderId="0" applyNumberFormat="0" applyBorder="0" applyAlignment="0"/>
    <xf numFmtId="0" fontId="6" fillId="0" borderId="0"/>
    <xf numFmtId="0" fontId="21" fillId="0" borderId="0"/>
    <xf numFmtId="0" fontId="8" fillId="0" borderId="0"/>
    <xf numFmtId="9" fontId="18" fillId="0" borderId="0" applyFont="0" applyFill="0" applyBorder="0" applyAlignment="0" applyProtection="0"/>
    <xf numFmtId="182" fontId="18" fillId="0" borderId="0" applyFont="0" applyFill="0" applyBorder="0" applyAlignment="0" applyProtection="0"/>
    <xf numFmtId="9" fontId="8" fillId="0" borderId="0" applyFont="0" applyFill="0" applyBorder="0" applyAlignment="0" applyProtection="0"/>
    <xf numFmtId="170" fontId="18" fillId="0" borderId="0" applyFont="0" applyFill="0" applyBorder="0" applyAlignment="0" applyProtection="0"/>
    <xf numFmtId="0" fontId="8" fillId="0" borderId="0"/>
  </cellStyleXfs>
  <cellXfs count="694">
    <xf numFmtId="0" fontId="0" fillId="0" borderId="0" xfId="0"/>
    <xf numFmtId="0" fontId="1" fillId="0" borderId="0" xfId="0" applyFont="1" applyAlignment="1">
      <alignment horizontal="center" vertical="top" wrapText="1"/>
    </xf>
    <xf numFmtId="2" fontId="2" fillId="0" borderId="0" xfId="0" applyNumberFormat="1" applyFont="1" applyAlignment="1">
      <alignment horizontal="right" vertical="top" shrinkToFit="1"/>
    </xf>
    <xf numFmtId="164" fontId="2" fillId="0" borderId="0" xfId="0" applyNumberFormat="1" applyFont="1" applyAlignment="1">
      <alignment horizontal="right" vertical="top" shrinkToFit="1"/>
    </xf>
    <xf numFmtId="0" fontId="3" fillId="0" borderId="0" xfId="0" applyFont="1" applyAlignment="1">
      <alignment horizontal="left" wrapText="1"/>
    </xf>
    <xf numFmtId="0" fontId="4" fillId="0" borderId="5" xfId="0" applyFont="1" applyBorder="1" applyAlignment="1">
      <alignment horizontal="right" vertical="top" wrapText="1" indent="1"/>
    </xf>
    <xf numFmtId="0" fontId="4" fillId="0" borderId="5" xfId="0" applyFont="1" applyBorder="1" applyAlignment="1">
      <alignment horizontal="left" vertical="top" wrapText="1"/>
    </xf>
    <xf numFmtId="0" fontId="4" fillId="0" borderId="5" xfId="0" applyFont="1" applyBorder="1" applyAlignment="1">
      <alignment horizontal="right" vertical="top" wrapText="1"/>
    </xf>
    <xf numFmtId="0" fontId="4" fillId="0" borderId="5" xfId="0" applyFont="1" applyBorder="1" applyAlignment="1">
      <alignment horizontal="left" vertical="top" wrapText="1" indent="1"/>
    </xf>
    <xf numFmtId="0" fontId="1" fillId="0" borderId="5" xfId="0" applyFont="1" applyBorder="1" applyAlignment="1">
      <alignment horizontal="right" vertical="top" wrapText="1" indent="1"/>
    </xf>
    <xf numFmtId="165" fontId="2" fillId="0" borderId="5" xfId="0" applyNumberFormat="1" applyFont="1" applyBorder="1" applyAlignment="1">
      <alignment horizontal="right" vertical="top" shrinkToFit="1"/>
    </xf>
    <xf numFmtId="166" fontId="2" fillId="0" borderId="5" xfId="0" applyNumberFormat="1" applyFont="1" applyBorder="1" applyAlignment="1">
      <alignment horizontal="right" vertical="top" shrinkToFit="1"/>
    </xf>
    <xf numFmtId="167" fontId="2" fillId="0" borderId="5" xfId="0" applyNumberFormat="1" applyFont="1" applyBorder="1" applyAlignment="1">
      <alignment horizontal="right" vertical="top" shrinkToFit="1"/>
    </xf>
    <xf numFmtId="0" fontId="3" fillId="0" borderId="5" xfId="0" applyFont="1" applyBorder="1" applyAlignment="1">
      <alignment horizontal="left" vertical="center" wrapText="1"/>
    </xf>
    <xf numFmtId="0" fontId="3" fillId="0" borderId="5" xfId="0" applyFont="1" applyBorder="1" applyAlignment="1">
      <alignment horizontal="left" wrapText="1"/>
    </xf>
    <xf numFmtId="2" fontId="2" fillId="0" borderId="5" xfId="0" applyNumberFormat="1" applyFont="1" applyBorder="1" applyAlignment="1">
      <alignment horizontal="right" vertical="top" shrinkToFit="1"/>
    </xf>
    <xf numFmtId="1" fontId="2" fillId="0" borderId="5" xfId="0" applyNumberFormat="1" applyFont="1" applyBorder="1" applyAlignment="1">
      <alignment horizontal="right" vertical="top" shrinkToFit="1"/>
    </xf>
    <xf numFmtId="168" fontId="2" fillId="0" borderId="5" xfId="0" applyNumberFormat="1" applyFont="1" applyBorder="1" applyAlignment="1">
      <alignment horizontal="right" vertical="top" shrinkToFit="1"/>
    </xf>
    <xf numFmtId="165" fontId="5" fillId="0" borderId="5" xfId="0" applyNumberFormat="1" applyFont="1" applyBorder="1" applyAlignment="1">
      <alignment horizontal="right" vertical="top" shrinkToFit="1"/>
    </xf>
    <xf numFmtId="169" fontId="2" fillId="0" borderId="5" xfId="0" applyNumberFormat="1" applyFont="1" applyBorder="1" applyAlignment="1">
      <alignment horizontal="right" vertical="top" shrinkToFit="1"/>
    </xf>
    <xf numFmtId="0" fontId="4" fillId="0" borderId="5" xfId="0" applyFont="1" applyBorder="1" applyAlignment="1">
      <alignment horizontal="center" vertical="top" wrapText="1"/>
    </xf>
    <xf numFmtId="0" fontId="1" fillId="0" borderId="5" xfId="0" applyFont="1" applyBorder="1" applyAlignment="1">
      <alignment horizontal="center" vertical="top" wrapText="1"/>
    </xf>
    <xf numFmtId="0" fontId="9" fillId="0" borderId="22" xfId="3" applyFont="1" applyBorder="1" applyAlignment="1">
      <alignment horizontal="center" vertical="center"/>
    </xf>
    <xf numFmtId="0" fontId="9" fillId="0" borderId="15" xfId="3" applyFont="1" applyBorder="1" applyAlignment="1">
      <alignment horizontal="center" vertical="center"/>
    </xf>
    <xf numFmtId="0" fontId="11" fillId="0" borderId="22" xfId="3" applyFont="1" applyBorder="1" applyAlignment="1">
      <alignment horizontal="center" vertical="center" wrapText="1"/>
    </xf>
    <xf numFmtId="0" fontId="9" fillId="0" borderId="25" xfId="3" applyFont="1" applyBorder="1" applyAlignment="1">
      <alignment horizontal="center" vertical="center" wrapText="1"/>
    </xf>
    <xf numFmtId="0" fontId="9" fillId="0" borderId="0" xfId="3" applyFont="1" applyAlignment="1">
      <alignment horizontal="center" vertical="center"/>
    </xf>
    <xf numFmtId="0" fontId="9" fillId="0" borderId="13" xfId="3" applyFont="1" applyBorder="1" applyAlignment="1">
      <alignment horizontal="center"/>
    </xf>
    <xf numFmtId="0" fontId="9" fillId="0" borderId="14" xfId="3" applyFont="1" applyBorder="1" applyAlignment="1">
      <alignment horizontal="center"/>
    </xf>
    <xf numFmtId="171" fontId="9" fillId="0" borderId="14" xfId="1" applyNumberFormat="1" applyFont="1" applyBorder="1" applyAlignment="1">
      <alignment horizontal="centerContinuous"/>
    </xf>
    <xf numFmtId="171" fontId="9" fillId="0" borderId="25" xfId="1" applyNumberFormat="1" applyFont="1" applyBorder="1" applyAlignment="1">
      <alignment horizontal="centerContinuous"/>
    </xf>
    <xf numFmtId="0" fontId="9" fillId="0" borderId="13" xfId="3" applyFont="1" applyBorder="1" applyAlignment="1">
      <alignment horizontal="left"/>
    </xf>
    <xf numFmtId="0" fontId="12" fillId="0" borderId="27" xfId="5" applyFont="1" applyBorder="1" applyAlignment="1">
      <alignment horizontal="left" wrapText="1"/>
    </xf>
    <xf numFmtId="0" fontId="12" fillId="0" borderId="22" xfId="0" applyFont="1" applyBorder="1" applyAlignment="1">
      <alignment horizontal="center"/>
    </xf>
    <xf numFmtId="4" fontId="12" fillId="0" borderId="14" xfId="0" applyNumberFormat="1" applyFont="1" applyBorder="1"/>
    <xf numFmtId="172" fontId="12" fillId="0" borderId="14" xfId="1" applyNumberFormat="1" applyFont="1" applyFill="1" applyBorder="1"/>
    <xf numFmtId="171" fontId="8" fillId="0" borderId="25" xfId="1" applyNumberFormat="1" applyFont="1" applyBorder="1"/>
    <xf numFmtId="0" fontId="9" fillId="0" borderId="28" xfId="3" applyFont="1" applyBorder="1" applyAlignment="1">
      <alignment horizontal="left"/>
    </xf>
    <xf numFmtId="0" fontId="8" fillId="0" borderId="29" xfId="3" applyBorder="1" applyAlignment="1">
      <alignment horizontal="left"/>
    </xf>
    <xf numFmtId="9" fontId="8" fillId="0" borderId="29" xfId="2" applyFont="1" applyBorder="1" applyAlignment="1">
      <alignment horizontal="centerContinuous"/>
    </xf>
    <xf numFmtId="0" fontId="8" fillId="0" borderId="30" xfId="3" applyBorder="1" applyAlignment="1">
      <alignment horizontal="left" vertical="center" wrapText="1"/>
    </xf>
    <xf numFmtId="0" fontId="13" fillId="0" borderId="30" xfId="3" applyFont="1" applyBorder="1" applyAlignment="1">
      <alignment horizontal="right"/>
    </xf>
    <xf numFmtId="3" fontId="9" fillId="0" borderId="31" xfId="3" applyNumberFormat="1" applyFont="1" applyBorder="1" applyAlignment="1">
      <alignment vertical="center"/>
    </xf>
    <xf numFmtId="0" fontId="9" fillId="0" borderId="14" xfId="3" applyFont="1" applyBorder="1" applyAlignment="1">
      <alignment horizontal="left"/>
    </xf>
    <xf numFmtId="0" fontId="9" fillId="0" borderId="14" xfId="3" applyFont="1" applyBorder="1" applyAlignment="1">
      <alignment horizontal="centerContinuous"/>
    </xf>
    <xf numFmtId="0" fontId="9" fillId="0" borderId="25" xfId="3" applyFont="1" applyBorder="1" applyAlignment="1">
      <alignment horizontal="centerContinuous"/>
    </xf>
    <xf numFmtId="0" fontId="8" fillId="0" borderId="14" xfId="0" applyFont="1" applyBorder="1" applyAlignment="1">
      <alignment horizontal="left"/>
    </xf>
    <xf numFmtId="173" fontId="14" fillId="0" borderId="32" xfId="0" applyNumberFormat="1" applyFont="1" applyBorder="1" applyAlignment="1">
      <alignment horizontal="right" wrapText="1" readingOrder="1"/>
    </xf>
    <xf numFmtId="174" fontId="8" fillId="0" borderId="25" xfId="3" applyNumberFormat="1" applyBorder="1" applyAlignment="1">
      <alignment horizontal="right" vertical="center"/>
    </xf>
    <xf numFmtId="0" fontId="8" fillId="0" borderId="14" xfId="3" applyBorder="1" applyAlignment="1">
      <alignment horizontal="left"/>
    </xf>
    <xf numFmtId="0" fontId="8" fillId="0" borderId="14" xfId="3" applyBorder="1" applyAlignment="1">
      <alignment horizontal="center" vertical="center"/>
    </xf>
    <xf numFmtId="175" fontId="8" fillId="0" borderId="14" xfId="3" applyNumberFormat="1" applyBorder="1" applyAlignment="1">
      <alignment horizontal="center" vertical="center"/>
    </xf>
    <xf numFmtId="174" fontId="8" fillId="0" borderId="14" xfId="3" applyNumberFormat="1" applyBorder="1" applyAlignment="1">
      <alignment horizontal="right" vertical="center"/>
    </xf>
    <xf numFmtId="0" fontId="8" fillId="0" borderId="29" xfId="3" applyBorder="1" applyAlignment="1">
      <alignment horizontal="left" vertical="center" wrapText="1"/>
    </xf>
    <xf numFmtId="0" fontId="13" fillId="0" borderId="29" xfId="3" applyFont="1" applyBorder="1" applyAlignment="1">
      <alignment horizontal="right"/>
    </xf>
    <xf numFmtId="174" fontId="9" fillId="0" borderId="33" xfId="3" applyNumberFormat="1" applyFont="1" applyBorder="1" applyAlignment="1">
      <alignment vertical="center"/>
    </xf>
    <xf numFmtId="0" fontId="8" fillId="0" borderId="13" xfId="3" applyBorder="1" applyAlignment="1">
      <alignment horizontal="left" vertical="center" wrapText="1"/>
    </xf>
    <xf numFmtId="0" fontId="8" fillId="0" borderId="14" xfId="3" applyBorder="1" applyAlignment="1">
      <alignment horizontal="left" vertical="center" wrapText="1"/>
    </xf>
    <xf numFmtId="0" fontId="8" fillId="0" borderId="14" xfId="3" applyBorder="1"/>
    <xf numFmtId="44" fontId="8" fillId="0" borderId="14" xfId="1" applyFont="1" applyBorder="1"/>
    <xf numFmtId="3" fontId="8" fillId="0" borderId="25" xfId="3" applyNumberFormat="1" applyBorder="1"/>
    <xf numFmtId="0" fontId="15" fillId="0" borderId="14" xfId="3" applyFont="1" applyBorder="1" applyAlignment="1">
      <alignment horizontal="left"/>
    </xf>
    <xf numFmtId="173" fontId="12" fillId="0" borderId="14" xfId="0" applyNumberFormat="1" applyFont="1" applyBorder="1"/>
    <xf numFmtId="0" fontId="8" fillId="0" borderId="23" xfId="3" applyBorder="1"/>
    <xf numFmtId="0" fontId="8" fillId="0" borderId="0" xfId="3"/>
    <xf numFmtId="0" fontId="8" fillId="0" borderId="35" xfId="3" applyBorder="1"/>
    <xf numFmtId="0" fontId="8" fillId="0" borderId="16" xfId="3" applyBorder="1"/>
    <xf numFmtId="0" fontId="8" fillId="0" borderId="17" xfId="3" applyBorder="1"/>
    <xf numFmtId="0" fontId="7" fillId="0" borderId="23" xfId="3" applyFont="1" applyBorder="1" applyAlignment="1">
      <alignment horizontal="left"/>
    </xf>
    <xf numFmtId="0" fontId="8" fillId="0" borderId="36" xfId="3" applyBorder="1" applyAlignment="1">
      <alignment horizontal="left"/>
    </xf>
    <xf numFmtId="0" fontId="8" fillId="0" borderId="37" xfId="3" applyBorder="1"/>
    <xf numFmtId="0" fontId="19" fillId="0" borderId="0" xfId="6" applyFont="1"/>
    <xf numFmtId="0" fontId="23" fillId="0" borderId="0" xfId="7" applyFont="1"/>
    <xf numFmtId="0" fontId="8" fillId="6" borderId="51" xfId="7" applyFont="1" applyFill="1" applyBorder="1" applyAlignment="1">
      <alignment horizontal="center"/>
    </xf>
    <xf numFmtId="0" fontId="9" fillId="6" borderId="52" xfId="7" applyFont="1" applyFill="1" applyBorder="1" applyAlignment="1">
      <alignment horizontal="center"/>
    </xf>
    <xf numFmtId="0" fontId="8" fillId="6" borderId="52" xfId="7" applyFont="1" applyFill="1" applyBorder="1" applyAlignment="1">
      <alignment vertical="center"/>
    </xf>
    <xf numFmtId="0" fontId="8" fillId="6" borderId="53" xfId="7" applyFont="1" applyFill="1" applyBorder="1" applyAlignment="1">
      <alignment vertical="center"/>
    </xf>
    <xf numFmtId="0" fontId="19" fillId="0" borderId="0" xfId="6" applyFont="1" applyProtection="1">
      <protection locked="0"/>
    </xf>
    <xf numFmtId="0" fontId="8" fillId="6" borderId="39" xfId="7" applyFont="1" applyFill="1" applyBorder="1" applyAlignment="1" applyProtection="1">
      <alignment horizontal="center"/>
      <protection locked="0"/>
    </xf>
    <xf numFmtId="0" fontId="9" fillId="6" borderId="40" xfId="7" applyFont="1" applyFill="1" applyBorder="1" applyAlignment="1" applyProtection="1">
      <alignment horizontal="center"/>
      <protection locked="0"/>
    </xf>
    <xf numFmtId="0" fontId="8" fillId="6" borderId="40" xfId="7" applyFont="1" applyFill="1" applyBorder="1" applyAlignment="1" applyProtection="1">
      <alignment horizontal="center"/>
      <protection locked="0"/>
    </xf>
    <xf numFmtId="0" fontId="8" fillId="6" borderId="11" xfId="7" applyFont="1" applyFill="1" applyBorder="1" applyAlignment="1" applyProtection="1">
      <alignment horizontal="center" vertical="center"/>
      <protection locked="0"/>
    </xf>
    <xf numFmtId="0" fontId="8" fillId="6" borderId="12" xfId="7" applyFont="1" applyFill="1" applyBorder="1" applyAlignment="1" applyProtection="1">
      <alignment horizontal="center" vertical="center"/>
      <protection locked="0"/>
    </xf>
    <xf numFmtId="0" fontId="8" fillId="6" borderId="23" xfId="7" applyFont="1" applyFill="1" applyBorder="1" applyAlignment="1" applyProtection="1">
      <alignment horizontal="center"/>
      <protection locked="0"/>
    </xf>
    <xf numFmtId="0" fontId="9" fillId="6" borderId="0" xfId="7" applyFont="1" applyFill="1" applyAlignment="1" applyProtection="1">
      <alignment horizontal="center"/>
      <protection locked="0"/>
    </xf>
    <xf numFmtId="0" fontId="8" fillId="6" borderId="0" xfId="7" applyFont="1" applyFill="1" applyAlignment="1" applyProtection="1">
      <alignment horizontal="right" vertical="center"/>
      <protection locked="0"/>
    </xf>
    <xf numFmtId="0" fontId="1" fillId="6" borderId="0" xfId="7" applyFont="1" applyFill="1" applyAlignment="1" applyProtection="1">
      <alignment horizontal="center" vertical="center"/>
      <protection locked="0"/>
    </xf>
    <xf numFmtId="0" fontId="1" fillId="6" borderId="35" xfId="7" applyFont="1" applyFill="1" applyBorder="1" applyAlignment="1" applyProtection="1">
      <alignment horizontal="center" vertical="center"/>
      <protection locked="0"/>
    </xf>
    <xf numFmtId="0" fontId="24" fillId="6" borderId="0" xfId="7" applyFont="1" applyFill="1" applyAlignment="1" applyProtection="1">
      <alignment horizontal="left" vertical="top"/>
      <protection locked="0"/>
    </xf>
    <xf numFmtId="0" fontId="9" fillId="6" borderId="0" xfId="7" applyFont="1" applyFill="1" applyAlignment="1" applyProtection="1">
      <alignment vertical="center"/>
      <protection locked="0"/>
    </xf>
    <xf numFmtId="0" fontId="9" fillId="6" borderId="23" xfId="7" applyFont="1" applyFill="1" applyBorder="1" applyAlignment="1" applyProtection="1">
      <alignment horizontal="left" vertical="center"/>
      <protection locked="0"/>
    </xf>
    <xf numFmtId="0" fontId="9" fillId="6" borderId="0" xfId="7" applyFont="1" applyFill="1" applyAlignment="1" applyProtection="1">
      <alignment horizontal="left" vertical="center"/>
      <protection locked="0"/>
    </xf>
    <xf numFmtId="0" fontId="26" fillId="6" borderId="0" xfId="7" applyFont="1" applyFill="1" applyAlignment="1" applyProtection="1">
      <alignment horizontal="left" vertical="center"/>
      <protection locked="0"/>
    </xf>
    <xf numFmtId="0" fontId="25" fillId="6" borderId="0" xfId="7" applyFont="1" applyFill="1" applyAlignment="1" applyProtection="1">
      <alignment horizontal="center"/>
      <protection locked="0"/>
    </xf>
    <xf numFmtId="0" fontId="26" fillId="6" borderId="0" xfId="7" applyFont="1" applyFill="1" applyAlignment="1" applyProtection="1">
      <alignment horizontal="left"/>
      <protection locked="0"/>
    </xf>
    <xf numFmtId="0" fontId="27" fillId="6" borderId="0" xfId="7" applyFont="1" applyFill="1" applyAlignment="1" applyProtection="1">
      <alignment horizontal="left"/>
      <protection locked="0"/>
    </xf>
    <xf numFmtId="0" fontId="8" fillId="6" borderId="35" xfId="7" applyFont="1" applyFill="1" applyBorder="1" applyAlignment="1" applyProtection="1">
      <alignment horizontal="center" vertical="center"/>
      <protection locked="0"/>
    </xf>
    <xf numFmtId="0" fontId="9" fillId="6" borderId="23" xfId="7" applyFont="1" applyFill="1" applyBorder="1" applyAlignment="1" applyProtection="1">
      <alignment horizontal="left"/>
      <protection locked="0"/>
    </xf>
    <xf numFmtId="0" fontId="8" fillId="6" borderId="0" xfId="7" applyFont="1" applyFill="1" applyAlignment="1" applyProtection="1">
      <alignment horizontal="right"/>
      <protection locked="0"/>
    </xf>
    <xf numFmtId="0" fontId="8" fillId="6" borderId="17" xfId="7" applyFont="1" applyFill="1" applyBorder="1" applyAlignment="1" applyProtection="1">
      <alignment horizontal="center"/>
      <protection locked="0"/>
    </xf>
    <xf numFmtId="0" fontId="8" fillId="6" borderId="0" xfId="7" applyFont="1" applyFill="1" applyProtection="1">
      <protection locked="0"/>
    </xf>
    <xf numFmtId="0" fontId="9" fillId="6" borderId="0" xfId="7" applyFont="1" applyFill="1" applyAlignment="1" applyProtection="1">
      <alignment horizontal="right"/>
      <protection locked="0"/>
    </xf>
    <xf numFmtId="0" fontId="8" fillId="6" borderId="17" xfId="7" applyFont="1" applyFill="1" applyBorder="1" applyAlignment="1" applyProtection="1">
      <alignment horizontal="right"/>
      <protection locked="0"/>
    </xf>
    <xf numFmtId="0" fontId="8" fillId="6" borderId="35" xfId="7" applyFont="1" applyFill="1" applyBorder="1" applyAlignment="1" applyProtection="1">
      <alignment horizontal="center"/>
      <protection locked="0"/>
    </xf>
    <xf numFmtId="0" fontId="8" fillId="6" borderId="36" xfId="7" applyFont="1" applyFill="1" applyBorder="1" applyAlignment="1" applyProtection="1">
      <alignment horizontal="left"/>
      <protection locked="0"/>
    </xf>
    <xf numFmtId="0" fontId="8" fillId="6" borderId="37" xfId="7" applyFont="1" applyFill="1" applyBorder="1" applyAlignment="1" applyProtection="1">
      <alignment horizontal="right"/>
      <protection locked="0"/>
    </xf>
    <xf numFmtId="0" fontId="8" fillId="6" borderId="37" xfId="7" applyFont="1" applyFill="1" applyBorder="1" applyAlignment="1" applyProtection="1">
      <alignment horizontal="center"/>
      <protection locked="0"/>
    </xf>
    <xf numFmtId="0" fontId="8" fillId="0" borderId="39" xfId="6" applyFont="1" applyBorder="1" applyProtection="1">
      <protection locked="0"/>
    </xf>
    <xf numFmtId="0" fontId="8" fillId="0" borderId="40" xfId="6" applyFont="1" applyBorder="1" applyProtection="1">
      <protection locked="0"/>
    </xf>
    <xf numFmtId="0" fontId="8" fillId="0" borderId="41" xfId="6" applyFont="1" applyBorder="1" applyProtection="1">
      <protection locked="0"/>
    </xf>
    <xf numFmtId="0" fontId="19" fillId="0" borderId="0" xfId="6" applyFont="1" applyAlignment="1" applyProtection="1">
      <alignment vertical="center"/>
      <protection locked="0"/>
    </xf>
    <xf numFmtId="0" fontId="9" fillId="0" borderId="23" xfId="6" applyFont="1" applyBorder="1" applyAlignment="1">
      <alignment horizontal="left" vertical="center"/>
    </xf>
    <xf numFmtId="0" fontId="9" fillId="0" borderId="17" xfId="6" applyFont="1" applyBorder="1" applyAlignment="1" applyProtection="1">
      <alignment horizontal="left" vertical="center"/>
      <protection locked="0"/>
    </xf>
    <xf numFmtId="0" fontId="9" fillId="0" borderId="0" xfId="6" applyFont="1" applyAlignment="1" applyProtection="1">
      <alignment horizontal="right" vertical="center"/>
      <protection locked="0"/>
    </xf>
    <xf numFmtId="0" fontId="8" fillId="0" borderId="17" xfId="6" applyFont="1" applyBorder="1" applyAlignment="1" applyProtection="1">
      <alignment vertical="center"/>
      <protection locked="0"/>
    </xf>
    <xf numFmtId="0" fontId="8" fillId="0" borderId="0" xfId="6" applyFont="1" applyAlignment="1" applyProtection="1">
      <alignment vertical="center"/>
      <protection locked="0"/>
    </xf>
    <xf numFmtId="0" fontId="8" fillId="0" borderId="35" xfId="6" applyFont="1" applyBorder="1" applyAlignment="1" applyProtection="1">
      <alignment vertical="center"/>
      <protection locked="0"/>
    </xf>
    <xf numFmtId="0" fontId="23" fillId="0" borderId="0" xfId="7" applyFont="1" applyAlignment="1">
      <alignment vertical="center"/>
    </xf>
    <xf numFmtId="0" fontId="9" fillId="0" borderId="23" xfId="6" applyFont="1" applyBorder="1" applyAlignment="1">
      <alignment horizontal="left"/>
    </xf>
    <xf numFmtId="0" fontId="9" fillId="0" borderId="0" xfId="6" applyFont="1" applyAlignment="1" applyProtection="1">
      <alignment vertical="center"/>
      <protection locked="0"/>
    </xf>
    <xf numFmtId="0" fontId="8" fillId="0" borderId="17" xfId="6" applyFont="1" applyBorder="1" applyAlignment="1" applyProtection="1">
      <alignment horizontal="center" vertical="center"/>
      <protection locked="0"/>
    </xf>
    <xf numFmtId="0" fontId="9" fillId="0" borderId="23" xfId="6" applyFont="1" applyBorder="1" applyAlignment="1">
      <alignment vertical="center"/>
    </xf>
    <xf numFmtId="0" fontId="8" fillId="0" borderId="54" xfId="6" applyFont="1" applyBorder="1" applyAlignment="1" applyProtection="1">
      <alignment horizontal="center" vertical="center"/>
      <protection locked="0"/>
    </xf>
    <xf numFmtId="0" fontId="8" fillId="0" borderId="0" xfId="6" applyFont="1" applyAlignment="1" applyProtection="1">
      <alignment horizontal="center" vertical="center"/>
      <protection locked="0"/>
    </xf>
    <xf numFmtId="0" fontId="8" fillId="0" borderId="35" xfId="6" applyFont="1" applyBorder="1" applyAlignment="1" applyProtection="1">
      <alignment horizontal="center" vertical="center"/>
      <protection locked="0"/>
    </xf>
    <xf numFmtId="0" fontId="9" fillId="0" borderId="17" xfId="6" applyFont="1" applyBorder="1" applyAlignment="1" applyProtection="1">
      <alignment vertical="center"/>
      <protection locked="0"/>
    </xf>
    <xf numFmtId="0" fontId="9" fillId="0" borderId="0" xfId="6" applyFont="1" applyAlignment="1" applyProtection="1">
      <alignment horizontal="center" vertical="center"/>
      <protection locked="0"/>
    </xf>
    <xf numFmtId="0" fontId="8" fillId="0" borderId="18" xfId="6" applyFont="1" applyBorder="1" applyAlignment="1" applyProtection="1">
      <alignment horizontal="center" vertical="center"/>
      <protection locked="0"/>
    </xf>
    <xf numFmtId="0" fontId="9" fillId="8" borderId="0" xfId="6" applyFont="1" applyFill="1" applyAlignment="1">
      <alignment horizontal="center" vertical="center"/>
    </xf>
    <xf numFmtId="0" fontId="8" fillId="8" borderId="17" xfId="6" applyFont="1" applyFill="1" applyBorder="1" applyAlignment="1" applyProtection="1">
      <alignment horizontal="center" vertical="center"/>
      <protection locked="0"/>
    </xf>
    <xf numFmtId="0" fontId="9" fillId="8" borderId="0" xfId="6" applyFont="1" applyFill="1" applyAlignment="1" applyProtection="1">
      <alignment horizontal="center" vertical="center"/>
      <protection locked="0"/>
    </xf>
    <xf numFmtId="0" fontId="28" fillId="8" borderId="35" xfId="6" applyFont="1" applyFill="1" applyBorder="1" applyAlignment="1" applyProtection="1">
      <alignment horizontal="left" vertical="center"/>
      <protection locked="0"/>
    </xf>
    <xf numFmtId="0" fontId="8" fillId="0" borderId="17" xfId="6" applyFont="1" applyBorder="1" applyAlignment="1" applyProtection="1">
      <alignment horizontal="left" vertical="center"/>
      <protection locked="0"/>
    </xf>
    <xf numFmtId="0" fontId="29" fillId="0" borderId="0" xfId="7" applyFont="1" applyAlignment="1" applyProtection="1">
      <alignment horizontal="center" vertical="center"/>
      <protection locked="0"/>
    </xf>
    <xf numFmtId="0" fontId="1" fillId="0" borderId="0" xfId="6" applyFont="1" applyAlignment="1" applyProtection="1">
      <alignment horizontal="center" vertical="center"/>
      <protection locked="0"/>
    </xf>
    <xf numFmtId="0" fontId="1" fillId="0" borderId="0" xfId="6" applyFont="1" applyAlignment="1" applyProtection="1">
      <alignment horizontal="left" vertical="center"/>
      <protection locked="0"/>
    </xf>
    <xf numFmtId="0" fontId="8" fillId="0" borderId="23" xfId="6" applyFont="1" applyBorder="1" applyProtection="1">
      <protection locked="0"/>
    </xf>
    <xf numFmtId="0" fontId="8" fillId="0" borderId="0" xfId="6" applyFont="1" applyProtection="1">
      <protection locked="0"/>
    </xf>
    <xf numFmtId="0" fontId="8" fillId="0" borderId="35" xfId="6" applyFont="1" applyBorder="1" applyProtection="1">
      <protection locked="0"/>
    </xf>
    <xf numFmtId="0" fontId="19" fillId="0" borderId="0" xfId="6" applyFont="1" applyAlignment="1">
      <alignment vertical="center"/>
    </xf>
    <xf numFmtId="0" fontId="8" fillId="8" borderId="23" xfId="6" applyFont="1" applyFill="1" applyBorder="1"/>
    <xf numFmtId="0" fontId="8" fillId="8" borderId="0" xfId="6" applyFont="1" applyFill="1"/>
    <xf numFmtId="0" fontId="8" fillId="8" borderId="35" xfId="6" applyFont="1" applyFill="1" applyBorder="1"/>
    <xf numFmtId="0" fontId="20" fillId="10" borderId="10" xfId="6" applyFont="1" applyFill="1" applyBorder="1" applyAlignment="1">
      <alignment horizontal="center" vertical="center"/>
    </xf>
    <xf numFmtId="0" fontId="20" fillId="10" borderId="12" xfId="6" applyFont="1" applyFill="1" applyBorder="1" applyAlignment="1">
      <alignment horizontal="center" vertical="center"/>
    </xf>
    <xf numFmtId="0" fontId="20" fillId="7" borderId="55" xfId="6" applyFont="1" applyFill="1" applyBorder="1" applyAlignment="1">
      <alignment horizontal="center" vertical="center" wrapText="1"/>
    </xf>
    <xf numFmtId="0" fontId="20" fillId="7" borderId="57" xfId="6" applyFont="1" applyFill="1" applyBorder="1" applyAlignment="1" applyProtection="1">
      <alignment horizontal="center" vertical="center" wrapText="1"/>
      <protection locked="0"/>
    </xf>
    <xf numFmtId="0" fontId="31" fillId="11" borderId="23" xfId="6" applyFont="1" applyFill="1" applyBorder="1"/>
    <xf numFmtId="0" fontId="31" fillId="11" borderId="0" xfId="6" applyFont="1" applyFill="1"/>
    <xf numFmtId="0" fontId="31" fillId="11" borderId="35" xfId="6" applyFont="1" applyFill="1" applyBorder="1"/>
    <xf numFmtId="0" fontId="20" fillId="7" borderId="23" xfId="6" applyFont="1" applyFill="1" applyBorder="1"/>
    <xf numFmtId="0" fontId="31" fillId="7" borderId="0" xfId="6" applyFont="1" applyFill="1"/>
    <xf numFmtId="0" fontId="31" fillId="7" borderId="35" xfId="6" applyFont="1" applyFill="1" applyBorder="1"/>
    <xf numFmtId="0" fontId="20" fillId="10" borderId="10" xfId="6" applyFont="1" applyFill="1" applyBorder="1" applyAlignment="1">
      <alignment horizontal="center" vertical="center" wrapText="1"/>
    </xf>
    <xf numFmtId="0" fontId="20" fillId="10" borderId="11" xfId="6" applyFont="1" applyFill="1" applyBorder="1" applyAlignment="1">
      <alignment horizontal="center" vertical="center" wrapText="1"/>
    </xf>
    <xf numFmtId="0" fontId="20" fillId="10" borderId="12" xfId="6" applyFont="1" applyFill="1" applyBorder="1" applyAlignment="1">
      <alignment horizontal="center" vertical="center" wrapText="1"/>
    </xf>
    <xf numFmtId="0" fontId="31" fillId="0" borderId="0" xfId="6" applyFont="1" applyAlignment="1" applyProtection="1">
      <alignment horizontal="left" vertical="top" wrapText="1"/>
      <protection locked="0"/>
    </xf>
    <xf numFmtId="0" fontId="8" fillId="0" borderId="48" xfId="6" applyFont="1" applyBorder="1" applyAlignment="1" applyProtection="1">
      <alignment horizontal="center" vertical="center" wrapText="1"/>
      <protection locked="0"/>
    </xf>
    <xf numFmtId="0" fontId="12" fillId="0" borderId="60" xfId="6" applyFont="1" applyBorder="1" applyAlignment="1" applyProtection="1">
      <alignment horizontal="center" vertical="center" wrapText="1"/>
      <protection locked="0"/>
    </xf>
    <xf numFmtId="44" fontId="8" fillId="0" borderId="60" xfId="6" applyNumberFormat="1" applyFont="1" applyBorder="1" applyAlignment="1" applyProtection="1">
      <alignment horizontal="right" vertical="center" wrapText="1"/>
      <protection locked="0"/>
    </xf>
    <xf numFmtId="44" fontId="8" fillId="0" borderId="61" xfId="6" applyNumberFormat="1" applyFont="1" applyBorder="1" applyAlignment="1">
      <alignment horizontal="right" vertical="center" wrapText="1"/>
    </xf>
    <xf numFmtId="0" fontId="8" fillId="0" borderId="13" xfId="6" applyFont="1" applyBorder="1" applyAlignment="1" applyProtection="1">
      <alignment horizontal="center" vertical="center" wrapText="1"/>
      <protection locked="0"/>
    </xf>
    <xf numFmtId="0" fontId="12" fillId="0" borderId="14" xfId="6" applyFont="1" applyBorder="1" applyAlignment="1" applyProtection="1">
      <alignment horizontal="center" vertical="center" wrapText="1"/>
      <protection locked="0"/>
    </xf>
    <xf numFmtId="44" fontId="8" fillId="0" borderId="14" xfId="6" applyNumberFormat="1" applyFont="1" applyBorder="1" applyAlignment="1" applyProtection="1">
      <alignment horizontal="right" vertical="center" wrapText="1"/>
      <protection locked="0"/>
    </xf>
    <xf numFmtId="0" fontId="8" fillId="0" borderId="13" xfId="9" applyBorder="1" applyAlignment="1" applyProtection="1">
      <alignment horizontal="center" vertical="center" wrapText="1"/>
      <protection locked="0"/>
    </xf>
    <xf numFmtId="0" fontId="8" fillId="0" borderId="55" xfId="6" applyFont="1" applyBorder="1" applyAlignment="1" applyProtection="1">
      <alignment horizontal="center" vertical="center"/>
      <protection locked="0"/>
    </xf>
    <xf numFmtId="0" fontId="8" fillId="0" borderId="56" xfId="6" applyFont="1" applyBorder="1" applyAlignment="1" applyProtection="1">
      <alignment horizontal="center" vertical="center" wrapText="1"/>
      <protection locked="0"/>
    </xf>
    <xf numFmtId="0" fontId="8" fillId="0" borderId="56" xfId="6" applyNumberFormat="1" applyFont="1" applyBorder="1" applyAlignment="1" applyProtection="1">
      <alignment horizontal="right" vertical="center"/>
      <protection locked="0"/>
    </xf>
    <xf numFmtId="44" fontId="8" fillId="0" borderId="57" xfId="6" applyNumberFormat="1" applyFont="1" applyBorder="1" applyAlignment="1">
      <alignment horizontal="right" vertical="center"/>
    </xf>
    <xf numFmtId="180" fontId="8" fillId="8" borderId="62" xfId="6" applyNumberFormat="1" applyFont="1" applyFill="1" applyBorder="1" applyAlignment="1">
      <alignment horizontal="right" vertical="center"/>
    </xf>
    <xf numFmtId="0" fontId="9" fillId="8" borderId="23" xfId="6" applyFont="1" applyFill="1" applyBorder="1"/>
    <xf numFmtId="0" fontId="31" fillId="7" borderId="23" xfId="6" applyFont="1" applyFill="1" applyBorder="1" applyAlignment="1">
      <alignment vertical="center" wrapText="1"/>
    </xf>
    <xf numFmtId="0" fontId="31" fillId="7" borderId="0" xfId="6" applyFont="1" applyFill="1" applyAlignment="1">
      <alignment vertical="center" wrapText="1"/>
    </xf>
    <xf numFmtId="0" fontId="31" fillId="7" borderId="35" xfId="6" applyFont="1" applyFill="1" applyBorder="1" applyAlignment="1">
      <alignment vertical="center" wrapText="1"/>
    </xf>
    <xf numFmtId="0" fontId="1" fillId="0" borderId="0" xfId="6" applyFont="1" applyAlignment="1" applyProtection="1">
      <alignment horizontal="left" vertical="top" wrapText="1"/>
      <protection locked="0"/>
    </xf>
    <xf numFmtId="0" fontId="8" fillId="0" borderId="60" xfId="6" applyFont="1" applyBorder="1" applyAlignment="1" applyProtection="1">
      <alignment horizontal="center" vertical="center" wrapText="1"/>
      <protection locked="0"/>
    </xf>
    <xf numFmtId="4" fontId="8" fillId="0" borderId="60" xfId="6" applyNumberFormat="1" applyFont="1" applyBorder="1" applyAlignment="1" applyProtection="1">
      <alignment horizontal="center" vertical="center" wrapText="1"/>
      <protection locked="0"/>
    </xf>
    <xf numFmtId="180" fontId="8" fillId="0" borderId="61" xfId="6" applyNumberFormat="1" applyFont="1" applyBorder="1" applyAlignment="1">
      <alignment horizontal="right" vertical="center" wrapText="1"/>
    </xf>
    <xf numFmtId="0" fontId="8" fillId="0" borderId="14" xfId="6" applyFont="1" applyBorder="1" applyAlignment="1" applyProtection="1">
      <alignment horizontal="center" vertical="center" wrapText="1"/>
      <protection locked="0"/>
    </xf>
    <xf numFmtId="4" fontId="8" fillId="0" borderId="14" xfId="6" applyNumberFormat="1" applyFont="1" applyBorder="1" applyAlignment="1" applyProtection="1">
      <alignment horizontal="center" vertical="center" wrapText="1"/>
      <protection locked="0"/>
    </xf>
    <xf numFmtId="181" fontId="8" fillId="6" borderId="60" xfId="6" applyNumberFormat="1" applyFont="1" applyFill="1" applyBorder="1" applyAlignment="1" applyProtection="1">
      <alignment horizontal="center" vertical="center" wrapText="1"/>
      <protection locked="0"/>
    </xf>
    <xf numFmtId="181" fontId="8" fillId="0" borderId="14" xfId="6" applyNumberFormat="1" applyFont="1" applyBorder="1" applyAlignment="1" applyProtection="1">
      <alignment horizontal="center" vertical="center" wrapText="1"/>
      <protection locked="0"/>
    </xf>
    <xf numFmtId="0" fontId="8" fillId="0" borderId="55" xfId="6" applyFont="1" applyBorder="1" applyAlignment="1" applyProtection="1">
      <alignment horizontal="center" vertical="center" wrapText="1"/>
      <protection locked="0"/>
    </xf>
    <xf numFmtId="181" fontId="8" fillId="0" borderId="56" xfId="6" applyNumberFormat="1" applyFont="1" applyBorder="1" applyAlignment="1" applyProtection="1">
      <alignment horizontal="center" vertical="center" wrapText="1"/>
      <protection locked="0"/>
    </xf>
    <xf numFmtId="180" fontId="8" fillId="0" borderId="45" xfId="6" applyNumberFormat="1" applyFont="1" applyBorder="1" applyAlignment="1">
      <alignment horizontal="right" vertical="center" wrapText="1"/>
    </xf>
    <xf numFmtId="180" fontId="8" fillId="8" borderId="65" xfId="6" applyNumberFormat="1" applyFont="1" applyFill="1" applyBorder="1" applyAlignment="1">
      <alignment horizontal="right" vertical="center"/>
    </xf>
    <xf numFmtId="0" fontId="31" fillId="0" borderId="23" xfId="6" applyFont="1" applyBorder="1" applyAlignment="1">
      <alignment vertical="center" wrapText="1"/>
    </xf>
    <xf numFmtId="0" fontId="31" fillId="0" borderId="0" xfId="6" applyFont="1" applyAlignment="1">
      <alignment vertical="center" wrapText="1"/>
    </xf>
    <xf numFmtId="0" fontId="31" fillId="0" borderId="35" xfId="6" applyFont="1" applyBorder="1" applyAlignment="1">
      <alignment vertical="center" wrapText="1"/>
    </xf>
    <xf numFmtId="0" fontId="8" fillId="0" borderId="48" xfId="6" applyFont="1" applyBorder="1" applyAlignment="1" applyProtection="1">
      <alignment horizontal="center" vertical="center"/>
      <protection locked="0"/>
    </xf>
    <xf numFmtId="0" fontId="8" fillId="0" borderId="60" xfId="6" applyFont="1" applyBorder="1" applyAlignment="1" applyProtection="1">
      <alignment horizontal="center" vertical="center"/>
      <protection locked="0"/>
    </xf>
    <xf numFmtId="181" fontId="8" fillId="0" borderId="60" xfId="6" applyNumberFormat="1" applyFont="1" applyBorder="1" applyAlignment="1" applyProtection="1">
      <alignment horizontal="center" vertical="center"/>
      <protection locked="0"/>
    </xf>
    <xf numFmtId="180" fontId="8" fillId="0" borderId="60" xfId="6" applyNumberFormat="1" applyFont="1" applyBorder="1" applyAlignment="1" applyProtection="1">
      <alignment horizontal="right" vertical="center"/>
      <protection locked="0"/>
    </xf>
    <xf numFmtId="180" fontId="8" fillId="0" borderId="61" xfId="6" applyNumberFormat="1" applyFont="1" applyBorder="1" applyAlignment="1">
      <alignment horizontal="right" vertical="center"/>
    </xf>
    <xf numFmtId="0" fontId="8" fillId="0" borderId="13" xfId="6" applyFont="1" applyBorder="1" applyAlignment="1" applyProtection="1">
      <alignment horizontal="center" vertical="center"/>
      <protection locked="0"/>
    </xf>
    <xf numFmtId="0" fontId="8" fillId="0" borderId="14" xfId="6" applyFont="1" applyBorder="1" applyAlignment="1" applyProtection="1">
      <alignment horizontal="center" vertical="center"/>
      <protection locked="0"/>
    </xf>
    <xf numFmtId="181" fontId="8" fillId="0" borderId="14" xfId="6" applyNumberFormat="1" applyFont="1" applyBorder="1" applyAlignment="1" applyProtection="1">
      <alignment horizontal="center" vertical="center"/>
      <protection locked="0"/>
    </xf>
    <xf numFmtId="180" fontId="8" fillId="0" borderId="14" xfId="6" applyNumberFormat="1" applyFont="1" applyBorder="1" applyAlignment="1" applyProtection="1">
      <alignment horizontal="right" vertical="center"/>
      <protection locked="0"/>
    </xf>
    <xf numFmtId="0" fontId="8" fillId="0" borderId="13" xfId="9" applyBorder="1" applyAlignment="1" applyProtection="1">
      <alignment horizontal="center" vertical="center"/>
      <protection locked="0"/>
    </xf>
    <xf numFmtId="0" fontId="8" fillId="0" borderId="56" xfId="6" applyFont="1" applyBorder="1" applyAlignment="1" applyProtection="1">
      <alignment horizontal="center" vertical="center"/>
      <protection locked="0"/>
    </xf>
    <xf numFmtId="181" fontId="8" fillId="0" borderId="56" xfId="6" applyNumberFormat="1" applyFont="1" applyBorder="1" applyAlignment="1" applyProtection="1">
      <alignment horizontal="center" vertical="center"/>
      <protection locked="0"/>
    </xf>
    <xf numFmtId="180" fontId="8" fillId="0" borderId="56" xfId="6" applyNumberFormat="1" applyFont="1" applyBorder="1" applyAlignment="1" applyProtection="1">
      <alignment horizontal="right" vertical="center"/>
      <protection locked="0"/>
    </xf>
    <xf numFmtId="180" fontId="8" fillId="0" borderId="45" xfId="6" applyNumberFormat="1" applyFont="1" applyBorder="1" applyAlignment="1">
      <alignment horizontal="right" vertical="center"/>
    </xf>
    <xf numFmtId="0" fontId="31" fillId="6" borderId="23" xfId="6" applyFont="1" applyFill="1" applyBorder="1" applyAlignment="1">
      <alignment vertical="center"/>
    </xf>
    <xf numFmtId="0" fontId="31" fillId="6" borderId="0" xfId="6" applyFont="1" applyFill="1" applyAlignment="1">
      <alignment vertical="center"/>
    </xf>
    <xf numFmtId="0" fontId="31" fillId="6" borderId="35" xfId="6" applyFont="1" applyFill="1" applyBorder="1" applyAlignment="1">
      <alignment vertical="center"/>
    </xf>
    <xf numFmtId="1" fontId="8" fillId="0" borderId="60" xfId="6" applyNumberFormat="1" applyFont="1" applyBorder="1" applyAlignment="1" applyProtection="1">
      <alignment horizontal="center" vertical="center"/>
      <protection locked="0"/>
    </xf>
    <xf numFmtId="180" fontId="8" fillId="0" borderId="61" xfId="9" applyNumberFormat="1" applyBorder="1" applyAlignment="1" applyProtection="1">
      <alignment horizontal="right" vertical="center"/>
      <protection locked="0"/>
    </xf>
    <xf numFmtId="49" fontId="1" fillId="0" borderId="0" xfId="6" applyNumberFormat="1" applyFont="1" applyAlignment="1" applyProtection="1">
      <alignment horizontal="left" vertical="top" wrapText="1"/>
      <protection locked="0"/>
    </xf>
    <xf numFmtId="1" fontId="8" fillId="0" borderId="14" xfId="6" applyNumberFormat="1" applyFont="1" applyBorder="1" applyAlignment="1" applyProtection="1">
      <alignment horizontal="center" vertical="center"/>
      <protection locked="0"/>
    </xf>
    <xf numFmtId="180" fontId="8" fillId="0" borderId="15" xfId="9" applyNumberFormat="1" applyBorder="1" applyAlignment="1" applyProtection="1">
      <alignment horizontal="right" vertical="center"/>
      <protection locked="0"/>
    </xf>
    <xf numFmtId="1" fontId="8" fillId="0" borderId="14" xfId="12" applyNumberFormat="1" applyFont="1" applyBorder="1" applyAlignment="1" applyProtection="1">
      <alignment horizontal="center" vertical="center"/>
      <protection locked="0"/>
    </xf>
    <xf numFmtId="180" fontId="8" fillId="0" borderId="14" xfId="11" applyNumberFormat="1" applyFont="1" applyBorder="1" applyAlignment="1" applyProtection="1">
      <alignment horizontal="right" vertical="center"/>
      <protection locked="0"/>
    </xf>
    <xf numFmtId="180" fontId="8" fillId="0" borderId="14" xfId="9" applyNumberFormat="1" applyBorder="1" applyAlignment="1" applyProtection="1">
      <alignment horizontal="right" vertical="center"/>
      <protection locked="0"/>
    </xf>
    <xf numFmtId="0" fontId="8" fillId="8" borderId="55" xfId="6" applyFont="1" applyFill="1" applyBorder="1" applyAlignment="1" applyProtection="1">
      <alignment horizontal="center" vertical="center"/>
      <protection locked="0"/>
    </xf>
    <xf numFmtId="180" fontId="8" fillId="8" borderId="56" xfId="6" applyNumberFormat="1" applyFont="1" applyFill="1" applyBorder="1" applyAlignment="1" applyProtection="1">
      <alignment horizontal="right" vertical="center"/>
      <protection locked="0"/>
    </xf>
    <xf numFmtId="1" fontId="8" fillId="8" borderId="56" xfId="6" applyNumberFormat="1" applyFont="1" applyFill="1" applyBorder="1" applyAlignment="1" applyProtection="1">
      <alignment horizontal="center" vertical="center"/>
      <protection locked="0"/>
    </xf>
    <xf numFmtId="180" fontId="8" fillId="8" borderId="57" xfId="6" applyNumberFormat="1" applyFont="1" applyFill="1" applyBorder="1" applyAlignment="1" applyProtection="1">
      <alignment horizontal="right" vertical="center"/>
      <protection locked="0"/>
    </xf>
    <xf numFmtId="180" fontId="8" fillId="0" borderId="65" xfId="9" applyNumberFormat="1" applyBorder="1" applyAlignment="1">
      <alignment horizontal="right" vertical="center"/>
    </xf>
    <xf numFmtId="0" fontId="8" fillId="7" borderId="23" xfId="6" applyFont="1" applyFill="1" applyBorder="1"/>
    <xf numFmtId="0" fontId="8" fillId="7" borderId="0" xfId="6" applyFont="1" applyFill="1"/>
    <xf numFmtId="0" fontId="8" fillId="7" borderId="35" xfId="6" applyFont="1" applyFill="1" applyBorder="1"/>
    <xf numFmtId="0" fontId="9" fillId="10" borderId="68" xfId="6" applyFont="1" applyFill="1" applyBorder="1" applyAlignment="1">
      <alignment horizontal="center" vertical="center"/>
    </xf>
    <xf numFmtId="0" fontId="9" fillId="10" borderId="69" xfId="6" applyFont="1" applyFill="1" applyBorder="1" applyAlignment="1">
      <alignment horizontal="center" vertical="center" wrapText="1"/>
    </xf>
    <xf numFmtId="170" fontId="9" fillId="7" borderId="54" xfId="13" applyFont="1" applyFill="1" applyBorder="1"/>
    <xf numFmtId="9" fontId="9" fillId="7" borderId="22" xfId="10" applyFont="1" applyFill="1" applyBorder="1"/>
    <xf numFmtId="9" fontId="8" fillId="6" borderId="22" xfId="9" applyNumberFormat="1" applyFill="1" applyBorder="1" applyAlignment="1" applyProtection="1">
      <alignment horizontal="center" vertical="center"/>
      <protection locked="0"/>
    </xf>
    <xf numFmtId="0" fontId="20" fillId="7" borderId="19" xfId="6" applyFont="1" applyFill="1" applyBorder="1"/>
    <xf numFmtId="0" fontId="20" fillId="7" borderId="20" xfId="6" applyFont="1" applyFill="1" applyBorder="1"/>
    <xf numFmtId="0" fontId="20" fillId="7" borderId="72" xfId="6" applyFont="1" applyFill="1" applyBorder="1"/>
    <xf numFmtId="0" fontId="20" fillId="7" borderId="66" xfId="6" applyFont="1" applyFill="1" applyBorder="1"/>
    <xf numFmtId="170" fontId="9" fillId="7" borderId="66" xfId="13" applyFont="1" applyFill="1" applyBorder="1"/>
    <xf numFmtId="9" fontId="9" fillId="7" borderId="64" xfId="10" applyFont="1" applyFill="1" applyBorder="1"/>
    <xf numFmtId="9" fontId="8" fillId="6" borderId="56" xfId="9" applyNumberFormat="1" applyFill="1" applyBorder="1" applyAlignment="1" applyProtection="1">
      <alignment horizontal="center" vertical="center"/>
      <protection locked="0"/>
    </xf>
    <xf numFmtId="183" fontId="10" fillId="8" borderId="65" xfId="6" applyNumberFormat="1" applyFont="1" applyFill="1" applyBorder="1" applyAlignment="1">
      <alignment horizontal="center" vertical="center" wrapText="1"/>
    </xf>
    <xf numFmtId="0" fontId="8" fillId="0" borderId="17" xfId="6" applyFont="1" applyBorder="1" applyProtection="1">
      <protection locked="0"/>
    </xf>
    <xf numFmtId="0" fontId="9" fillId="0" borderId="67" xfId="6" applyFont="1" applyBorder="1" applyProtection="1">
      <protection locked="0"/>
    </xf>
    <xf numFmtId="0" fontId="8" fillId="0" borderId="68" xfId="6" applyFont="1" applyBorder="1" applyProtection="1">
      <protection locked="0"/>
    </xf>
    <xf numFmtId="0" fontId="8" fillId="0" borderId="71" xfId="6" applyFont="1" applyBorder="1" applyProtection="1">
      <protection locked="0"/>
    </xf>
    <xf numFmtId="0" fontId="8" fillId="0" borderId="58" xfId="6" applyFont="1" applyBorder="1" applyProtection="1">
      <protection locked="0"/>
    </xf>
    <xf numFmtId="0" fontId="8" fillId="0" borderId="54" xfId="6" applyFont="1" applyBorder="1" applyProtection="1">
      <protection locked="0"/>
    </xf>
    <xf numFmtId="0" fontId="8" fillId="0" borderId="59" xfId="6" applyFont="1" applyBorder="1" applyProtection="1">
      <protection locked="0"/>
    </xf>
    <xf numFmtId="0" fontId="8" fillId="0" borderId="72" xfId="6" applyFont="1" applyBorder="1" applyProtection="1">
      <protection locked="0"/>
    </xf>
    <xf numFmtId="0" fontId="8" fillId="0" borderId="66" xfId="6" applyFont="1" applyBorder="1" applyProtection="1">
      <protection locked="0"/>
    </xf>
    <xf numFmtId="0" fontId="8" fillId="0" borderId="73" xfId="6" applyFont="1" applyBorder="1" applyProtection="1">
      <protection locked="0"/>
    </xf>
    <xf numFmtId="0" fontId="8" fillId="0" borderId="23" xfId="6" applyFont="1" applyBorder="1"/>
    <xf numFmtId="0" fontId="8" fillId="0" borderId="0" xfId="6" applyFont="1"/>
    <xf numFmtId="0" fontId="8" fillId="0" borderId="35" xfId="6" applyFont="1" applyBorder="1"/>
    <xf numFmtId="0" fontId="8" fillId="0" borderId="0" xfId="6" applyFont="1" applyAlignment="1">
      <alignment horizontal="center"/>
    </xf>
    <xf numFmtId="0" fontId="8" fillId="0" borderId="35" xfId="6" applyFont="1" applyBorder="1" applyAlignment="1">
      <alignment horizontal="center"/>
    </xf>
    <xf numFmtId="0" fontId="9" fillId="0" borderId="23" xfId="6" applyFont="1" applyBorder="1" applyAlignment="1">
      <alignment horizontal="justify" vertical="center" wrapText="1"/>
    </xf>
    <xf numFmtId="0" fontId="9" fillId="0" borderId="0" xfId="6" applyFont="1" applyAlignment="1">
      <alignment horizontal="justify" vertical="center" wrapText="1"/>
    </xf>
    <xf numFmtId="0" fontId="9" fillId="0" borderId="35" xfId="6" applyFont="1" applyBorder="1" applyAlignment="1">
      <alignment horizontal="justify" vertical="center" wrapText="1"/>
    </xf>
    <xf numFmtId="0" fontId="9" fillId="0" borderId="23" xfId="6" applyFont="1" applyBorder="1" applyAlignment="1" applyProtection="1">
      <alignment horizontal="justify" vertical="center" wrapText="1"/>
      <protection locked="0"/>
    </xf>
    <xf numFmtId="0" fontId="9" fillId="0" borderId="0" xfId="6" applyFont="1" applyAlignment="1" applyProtection="1">
      <alignment horizontal="justify" vertical="center" wrapText="1"/>
      <protection locked="0"/>
    </xf>
    <xf numFmtId="0" fontId="9" fillId="0" borderId="35" xfId="6" applyFont="1" applyBorder="1" applyAlignment="1" applyProtection="1">
      <alignment horizontal="justify" vertical="center" wrapText="1"/>
      <protection locked="0"/>
    </xf>
    <xf numFmtId="0" fontId="9" fillId="0" borderId="23" xfId="6" applyFont="1" applyBorder="1" applyAlignment="1" applyProtection="1">
      <alignment horizontal="left"/>
      <protection locked="0"/>
    </xf>
    <xf numFmtId="0" fontId="8" fillId="0" borderId="0" xfId="6" applyFont="1" applyAlignment="1" applyProtection="1">
      <alignment horizontal="center"/>
      <protection locked="0"/>
    </xf>
    <xf numFmtId="0" fontId="8" fillId="0" borderId="35" xfId="6" applyFont="1" applyBorder="1" applyAlignment="1" applyProtection="1">
      <alignment horizontal="center"/>
      <protection locked="0"/>
    </xf>
    <xf numFmtId="0" fontId="8" fillId="0" borderId="20" xfId="6" applyFont="1" applyBorder="1" applyProtection="1">
      <protection locked="0"/>
    </xf>
    <xf numFmtId="0" fontId="8" fillId="0" borderId="0" xfId="6" applyFont="1" applyAlignment="1" applyProtection="1">
      <alignment horizontal="left"/>
      <protection locked="0"/>
    </xf>
    <xf numFmtId="0" fontId="8" fillId="0" borderId="23" xfId="6" applyFont="1" applyBorder="1" applyAlignment="1" applyProtection="1">
      <alignment horizontal="left"/>
      <protection locked="0"/>
    </xf>
    <xf numFmtId="0" fontId="8" fillId="0" borderId="36" xfId="6" applyFont="1" applyBorder="1" applyAlignment="1" applyProtection="1">
      <alignment horizontal="left"/>
      <protection locked="0"/>
    </xf>
    <xf numFmtId="0" fontId="8" fillId="0" borderId="37" xfId="6" applyFont="1" applyBorder="1" applyAlignment="1" applyProtection="1">
      <alignment horizontal="left"/>
      <protection locked="0"/>
    </xf>
    <xf numFmtId="0" fontId="8" fillId="0" borderId="37" xfId="6" applyFont="1" applyBorder="1" applyProtection="1">
      <protection locked="0"/>
    </xf>
    <xf numFmtId="0" fontId="8" fillId="0" borderId="38" xfId="6" applyFont="1" applyBorder="1" applyProtection="1">
      <protection locked="0"/>
    </xf>
    <xf numFmtId="0" fontId="23" fillId="0" borderId="0" xfId="7" applyFont="1" applyProtection="1">
      <protection locked="0"/>
    </xf>
    <xf numFmtId="0" fontId="12" fillId="0" borderId="14" xfId="0" applyFont="1" applyBorder="1" applyAlignment="1">
      <alignment wrapText="1"/>
    </xf>
    <xf numFmtId="0" fontId="12" fillId="0" borderId="14" xfId="0" applyFont="1" applyBorder="1" applyAlignment="1">
      <alignment horizontal="center"/>
    </xf>
    <xf numFmtId="173" fontId="12" fillId="0" borderId="56" xfId="0" applyNumberFormat="1" applyFont="1" applyBorder="1"/>
    <xf numFmtId="172" fontId="12" fillId="0" borderId="56" xfId="1" applyNumberFormat="1" applyFont="1" applyFill="1" applyBorder="1"/>
    <xf numFmtId="171" fontId="8" fillId="0" borderId="57" xfId="1" applyNumberFormat="1" applyFont="1" applyBorder="1"/>
    <xf numFmtId="44" fontId="0" fillId="0" borderId="0" xfId="1" applyFont="1"/>
    <xf numFmtId="0" fontId="2" fillId="14" borderId="4" xfId="0" applyFont="1" applyFill="1" applyBorder="1" applyAlignment="1">
      <alignment horizontal="center" vertical="center" wrapText="1" readingOrder="1"/>
    </xf>
    <xf numFmtId="0" fontId="2" fillId="15" borderId="4" xfId="0" applyFont="1" applyFill="1" applyBorder="1" applyAlignment="1">
      <alignment horizontal="center" vertical="center" wrapText="1" readingOrder="1"/>
    </xf>
    <xf numFmtId="2" fontId="2" fillId="15" borderId="4" xfId="0" applyNumberFormat="1" applyFont="1" applyFill="1" applyBorder="1" applyAlignment="1">
      <alignment horizontal="center" vertical="center" wrapText="1" readingOrder="1"/>
    </xf>
    <xf numFmtId="0" fontId="2" fillId="0" borderId="6" xfId="0" applyFont="1" applyBorder="1" applyAlignment="1">
      <alignment horizontal="left" vertical="top" wrapText="1" readingOrder="1"/>
    </xf>
    <xf numFmtId="184" fontId="2" fillId="0" borderId="6" xfId="0" applyNumberFormat="1" applyFont="1" applyBorder="1" applyAlignment="1">
      <alignment horizontal="center" vertical="center" wrapText="1" readingOrder="1"/>
    </xf>
    <xf numFmtId="0" fontId="36" fillId="0" borderId="0" xfId="0" applyFont="1" applyAlignment="1">
      <alignment horizontal="left" wrapText="1" readingOrder="1"/>
    </xf>
    <xf numFmtId="0" fontId="5" fillId="0" borderId="0" xfId="0" applyFont="1" applyAlignment="1">
      <alignment horizontal="left" vertical="top" wrapText="1" readingOrder="1"/>
    </xf>
    <xf numFmtId="0" fontId="36" fillId="0" borderId="0" xfId="0" applyFont="1" applyAlignment="1">
      <alignment horizontal="center" wrapText="1" readingOrder="1"/>
    </xf>
    <xf numFmtId="185" fontId="5" fillId="0" borderId="0" xfId="0" applyNumberFormat="1" applyFont="1" applyAlignment="1">
      <alignment horizontal="right" vertical="top" wrapText="1" readingOrder="1"/>
    </xf>
    <xf numFmtId="0" fontId="5" fillId="0" borderId="1" xfId="0" applyFont="1" applyBorder="1" applyAlignment="1">
      <alignment horizontal="left" vertical="top" wrapText="1" readingOrder="1"/>
    </xf>
    <xf numFmtId="185" fontId="5" fillId="0" borderId="1" xfId="0" applyNumberFormat="1" applyFont="1" applyBorder="1" applyAlignment="1">
      <alignment horizontal="left" vertical="top" wrapText="1" readingOrder="1"/>
    </xf>
    <xf numFmtId="0" fontId="5" fillId="14" borderId="4" xfId="0" applyFont="1" applyFill="1" applyBorder="1" applyAlignment="1">
      <alignment horizontal="center" vertical="center" wrapText="1" readingOrder="1"/>
    </xf>
    <xf numFmtId="185" fontId="2" fillId="0" borderId="4" xfId="0" applyNumberFormat="1" applyFont="1" applyBorder="1" applyAlignment="1">
      <alignment horizontal="right" vertical="top" wrapText="1" readingOrder="1"/>
    </xf>
    <xf numFmtId="186" fontId="2" fillId="0" borderId="4" xfId="0" applyNumberFormat="1" applyFont="1" applyBorder="1" applyAlignment="1">
      <alignment horizontal="center" vertical="center" wrapText="1" readingOrder="1"/>
    </xf>
    <xf numFmtId="185" fontId="2" fillId="0" borderId="4" xfId="0" applyNumberFormat="1" applyFont="1" applyBorder="1" applyAlignment="1">
      <alignment horizontal="right" vertical="center" wrapText="1" readingOrder="1"/>
    </xf>
    <xf numFmtId="0" fontId="2" fillId="0" borderId="8" xfId="0" applyFont="1" applyBorder="1" applyAlignment="1">
      <alignment horizontal="center" vertical="center" wrapText="1" readingOrder="1"/>
    </xf>
    <xf numFmtId="0" fontId="37" fillId="0" borderId="1" xfId="0" applyFont="1" applyBorder="1" applyAlignment="1">
      <alignment horizontal="left" vertical="top" wrapText="1" readingOrder="1"/>
    </xf>
    <xf numFmtId="0" fontId="2" fillId="0" borderId="8" xfId="0" applyFont="1" applyBorder="1" applyAlignment="1">
      <alignment horizontal="right" vertical="top" wrapText="1" readingOrder="1"/>
    </xf>
    <xf numFmtId="0" fontId="2" fillId="0" borderId="8" xfId="0" applyFont="1" applyBorder="1" applyAlignment="1">
      <alignment horizontal="right" vertical="center" wrapText="1" readingOrder="1"/>
    </xf>
    <xf numFmtId="0" fontId="38" fillId="0" borderId="1" xfId="0" applyFont="1" applyBorder="1" applyAlignment="1">
      <alignment horizontal="left" vertical="top" wrapText="1" readingOrder="1"/>
    </xf>
    <xf numFmtId="0" fontId="38" fillId="0" borderId="4" xfId="0" applyFont="1" applyBorder="1" applyAlignment="1">
      <alignment horizontal="center" vertical="center" wrapText="1" readingOrder="1"/>
    </xf>
    <xf numFmtId="0" fontId="39" fillId="0" borderId="4" xfId="0" applyFont="1" applyBorder="1" applyAlignment="1">
      <alignment horizontal="right" vertical="center" wrapText="1" readingOrder="1"/>
    </xf>
    <xf numFmtId="185" fontId="39" fillId="0" borderId="4" xfId="0" applyNumberFormat="1" applyFont="1" applyBorder="1" applyAlignment="1">
      <alignment horizontal="right" vertical="center" wrapText="1" readingOrder="1"/>
    </xf>
    <xf numFmtId="0" fontId="38" fillId="0" borderId="0" xfId="0" applyFont="1" applyAlignment="1">
      <alignment horizontal="left" vertical="top" wrapText="1" readingOrder="1"/>
    </xf>
    <xf numFmtId="0" fontId="39" fillId="0" borderId="8" xfId="0" applyFont="1" applyBorder="1" applyAlignment="1">
      <alignment horizontal="right" vertical="top" wrapText="1" readingOrder="1"/>
    </xf>
    <xf numFmtId="0" fontId="39" fillId="0" borderId="4" xfId="0" applyFont="1" applyBorder="1" applyAlignment="1">
      <alignment horizontal="right" vertical="top" wrapText="1" readingOrder="1"/>
    </xf>
    <xf numFmtId="0" fontId="36" fillId="0" borderId="1" xfId="0" applyFont="1" applyBorder="1" applyAlignment="1">
      <alignment horizontal="left" wrapText="1" readingOrder="1"/>
    </xf>
    <xf numFmtId="0" fontId="36" fillId="0" borderId="1" xfId="0" applyFont="1" applyBorder="1" applyAlignment="1">
      <alignment horizontal="center" wrapText="1" readingOrder="1"/>
    </xf>
    <xf numFmtId="185" fontId="5" fillId="0" borderId="1" xfId="0" applyNumberFormat="1" applyFont="1" applyBorder="1" applyAlignment="1">
      <alignment horizontal="right" vertical="top" wrapText="1" readingOrder="1"/>
    </xf>
    <xf numFmtId="185" fontId="5" fillId="14" borderId="77" xfId="0" applyNumberFormat="1" applyFont="1" applyFill="1" applyBorder="1" applyAlignment="1">
      <alignment horizontal="right" vertical="top" wrapText="1" readingOrder="1"/>
    </xf>
    <xf numFmtId="0" fontId="36" fillId="0" borderId="3" xfId="0" applyFont="1" applyBorder="1" applyAlignment="1">
      <alignment horizontal="left" wrapText="1" readingOrder="1"/>
    </xf>
    <xf numFmtId="0" fontId="5" fillId="0" borderId="3" xfId="0" applyFont="1" applyBorder="1" applyAlignment="1">
      <alignment horizontal="left" vertical="top" wrapText="1" readingOrder="1"/>
    </xf>
    <xf numFmtId="0" fontId="36" fillId="0" borderId="3" xfId="0" applyFont="1" applyBorder="1" applyAlignment="1">
      <alignment horizontal="center" wrapText="1" readingOrder="1"/>
    </xf>
    <xf numFmtId="185" fontId="5" fillId="0" borderId="3" xfId="0" applyNumberFormat="1" applyFont="1" applyBorder="1" applyAlignment="1">
      <alignment horizontal="right" vertical="top" wrapText="1" readingOrder="1"/>
    </xf>
    <xf numFmtId="185" fontId="5" fillId="14" borderId="4" xfId="0" applyNumberFormat="1" applyFont="1" applyFill="1" applyBorder="1" applyAlignment="1">
      <alignment horizontal="center" vertical="center" wrapText="1" readingOrder="1"/>
    </xf>
    <xf numFmtId="187" fontId="36" fillId="0" borderId="4" xfId="0" applyNumberFormat="1" applyFont="1" applyBorder="1" applyAlignment="1">
      <alignment horizontal="right" vertical="center" wrapText="1" readingOrder="1"/>
    </xf>
    <xf numFmtId="185" fontId="36" fillId="0" borderId="4" xfId="0" applyNumberFormat="1" applyFont="1" applyBorder="1" applyAlignment="1">
      <alignment horizontal="right" vertical="center" wrapText="1" readingOrder="1"/>
    </xf>
    <xf numFmtId="188" fontId="36" fillId="0" borderId="4" xfId="0" applyNumberFormat="1" applyFont="1" applyBorder="1" applyAlignment="1">
      <alignment horizontal="right" vertical="center" wrapText="1" readingOrder="1"/>
    </xf>
    <xf numFmtId="188" fontId="2" fillId="0" borderId="4" xfId="0" applyNumberFormat="1" applyFont="1" applyBorder="1" applyAlignment="1">
      <alignment horizontal="right" vertical="center" wrapText="1" readingOrder="1"/>
    </xf>
    <xf numFmtId="0" fontId="2" fillId="0" borderId="0" xfId="0" applyFont="1" applyAlignment="1">
      <alignment horizontal="left" vertical="top" wrapText="1" readingOrder="1"/>
    </xf>
    <xf numFmtId="185" fontId="2" fillId="0" borderId="1" xfId="0" applyNumberFormat="1" applyFont="1" applyBorder="1" applyAlignment="1">
      <alignment horizontal="right" vertical="top" wrapText="1" readingOrder="1"/>
    </xf>
    <xf numFmtId="189" fontId="2" fillId="14" borderId="77" xfId="0" applyNumberFormat="1" applyFont="1" applyFill="1" applyBorder="1" applyAlignment="1">
      <alignment horizontal="right" vertical="top" wrapText="1" readingOrder="1"/>
    </xf>
    <xf numFmtId="181" fontId="2" fillId="0" borderId="4" xfId="0" applyNumberFormat="1" applyFont="1" applyBorder="1" applyAlignment="1">
      <alignment horizontal="right" wrapText="1" readingOrder="1"/>
    </xf>
    <xf numFmtId="181" fontId="2" fillId="0" borderId="4" xfId="0" applyNumberFormat="1" applyFont="1" applyBorder="1" applyAlignment="1">
      <alignment horizontal="center" vertical="center" wrapText="1" readingOrder="1"/>
    </xf>
    <xf numFmtId="0" fontId="8" fillId="6" borderId="0" xfId="14" applyFill="1" applyAlignment="1">
      <alignment vertical="center"/>
    </xf>
    <xf numFmtId="0" fontId="9" fillId="6" borderId="0" xfId="14" applyFont="1" applyFill="1" applyAlignment="1">
      <alignment vertical="center"/>
    </xf>
    <xf numFmtId="0" fontId="0" fillId="6" borderId="0" xfId="0" applyFill="1"/>
    <xf numFmtId="0" fontId="0" fillId="6" borderId="80" xfId="0" applyFill="1" applyBorder="1"/>
    <xf numFmtId="0" fontId="8" fillId="4" borderId="74" xfId="0" applyFont="1" applyFill="1" applyBorder="1" applyAlignment="1">
      <alignment horizontal="center" vertical="center" wrapText="1"/>
    </xf>
    <xf numFmtId="0" fontId="8" fillId="4" borderId="1" xfId="0" applyFont="1" applyFill="1" applyBorder="1" applyAlignment="1">
      <alignment horizontal="center" vertical="center" wrapText="1"/>
    </xf>
    <xf numFmtId="0" fontId="8" fillId="4" borderId="9" xfId="0" applyFont="1" applyFill="1" applyBorder="1" applyAlignment="1">
      <alignment horizontal="center" vertical="center" wrapText="1"/>
    </xf>
    <xf numFmtId="0" fontId="33" fillId="0" borderId="2" xfId="0" applyFont="1" applyBorder="1" applyAlignment="1">
      <alignment horizontal="center" vertical="top" wrapText="1"/>
    </xf>
    <xf numFmtId="0" fontId="33" fillId="0" borderId="3" xfId="0" applyFont="1" applyBorder="1" applyAlignment="1">
      <alignment horizontal="center" vertical="top" wrapText="1"/>
    </xf>
    <xf numFmtId="0" fontId="33" fillId="0" borderId="4" xfId="0" applyFont="1" applyBorder="1" applyAlignment="1">
      <alignment horizontal="center" vertical="top" wrapText="1"/>
    </xf>
    <xf numFmtId="0" fontId="33" fillId="0" borderId="2" xfId="0" applyFont="1" applyBorder="1" applyAlignment="1">
      <alignment horizontal="left" vertical="top" wrapText="1" indent="2"/>
    </xf>
    <xf numFmtId="0" fontId="33" fillId="0" borderId="3" xfId="0" applyFont="1" applyBorder="1" applyAlignment="1">
      <alignment horizontal="left" vertical="top" wrapText="1" indent="2"/>
    </xf>
    <xf numFmtId="0" fontId="33" fillId="0" borderId="4" xfId="0" applyFont="1" applyBorder="1" applyAlignment="1">
      <alignment horizontal="left" vertical="top" wrapText="1" indent="2"/>
    </xf>
    <xf numFmtId="0" fontId="33" fillId="0" borderId="2" xfId="0" applyFont="1" applyBorder="1" applyAlignment="1">
      <alignment horizontal="left" vertical="top" wrapText="1" indent="3"/>
    </xf>
    <xf numFmtId="0" fontId="33" fillId="0" borderId="3" xfId="0" applyFont="1" applyBorder="1" applyAlignment="1">
      <alignment horizontal="left" vertical="top" wrapText="1" indent="3"/>
    </xf>
    <xf numFmtId="0" fontId="33" fillId="0" borderId="4" xfId="0" applyFont="1" applyBorder="1" applyAlignment="1">
      <alignment horizontal="left" vertical="top" wrapText="1" indent="3"/>
    </xf>
    <xf numFmtId="0" fontId="0" fillId="0" borderId="2" xfId="0" applyBorder="1" applyAlignment="1">
      <alignment horizontal="left" wrapText="1"/>
    </xf>
    <xf numFmtId="0" fontId="0" fillId="0" borderId="3" xfId="0" applyBorder="1" applyAlignment="1">
      <alignment horizontal="left" wrapText="1"/>
    </xf>
    <xf numFmtId="0" fontId="0" fillId="0" borderId="4" xfId="0" applyBorder="1" applyAlignment="1">
      <alignment horizontal="left" wrapText="1"/>
    </xf>
    <xf numFmtId="177" fontId="5" fillId="0" borderId="2" xfId="0" applyNumberFormat="1" applyFont="1" applyBorder="1" applyAlignment="1">
      <alignment horizontal="center" vertical="top" shrinkToFit="1"/>
    </xf>
    <xf numFmtId="177" fontId="5" fillId="0" borderId="3" xfId="0" applyNumberFormat="1" applyFont="1" applyBorder="1" applyAlignment="1">
      <alignment horizontal="center" vertical="top" shrinkToFit="1"/>
    </xf>
    <xf numFmtId="177" fontId="5" fillId="0" borderId="4" xfId="0" applyNumberFormat="1" applyFont="1" applyBorder="1" applyAlignment="1">
      <alignment horizontal="center" vertical="top" shrinkToFit="1"/>
    </xf>
    <xf numFmtId="0" fontId="1" fillId="0" borderId="2" xfId="0" applyFont="1" applyBorder="1" applyAlignment="1">
      <alignment horizontal="left" vertical="top" wrapText="1"/>
    </xf>
    <xf numFmtId="0" fontId="32" fillId="0" borderId="3" xfId="0" applyFont="1" applyBorder="1" applyAlignment="1">
      <alignment horizontal="left" vertical="top" wrapText="1"/>
    </xf>
    <xf numFmtId="0" fontId="32" fillId="0" borderId="4" xfId="0" applyFont="1" applyBorder="1" applyAlignment="1">
      <alignment horizontal="left" vertical="top" wrapText="1"/>
    </xf>
    <xf numFmtId="0" fontId="1" fillId="0" borderId="2" xfId="0" applyFont="1" applyBorder="1" applyAlignment="1">
      <alignment horizontal="center" vertical="top" wrapText="1"/>
    </xf>
    <xf numFmtId="0" fontId="32" fillId="0" borderId="3" xfId="0" applyFont="1" applyBorder="1" applyAlignment="1">
      <alignment horizontal="center" vertical="top" wrapText="1"/>
    </xf>
    <xf numFmtId="0" fontId="32" fillId="0" borderId="4" xfId="0" applyFont="1" applyBorder="1" applyAlignment="1">
      <alignment horizontal="center" vertical="top" wrapText="1"/>
    </xf>
    <xf numFmtId="176" fontId="2" fillId="0" borderId="2" xfId="0" applyNumberFormat="1" applyFont="1" applyBorder="1" applyAlignment="1">
      <alignment horizontal="center" vertical="top" shrinkToFit="1"/>
    </xf>
    <xf numFmtId="176" fontId="2" fillId="0" borderId="3" xfId="0" applyNumberFormat="1" applyFont="1" applyBorder="1" applyAlignment="1">
      <alignment horizontal="center" vertical="top" shrinkToFit="1"/>
    </xf>
    <xf numFmtId="176" fontId="2" fillId="0" borderId="4" xfId="0" applyNumberFormat="1" applyFont="1" applyBorder="1" applyAlignment="1">
      <alignment horizontal="center" vertical="top" shrinkToFit="1"/>
    </xf>
    <xf numFmtId="177" fontId="2" fillId="0" borderId="2" xfId="0" applyNumberFormat="1" applyFont="1" applyBorder="1" applyAlignment="1">
      <alignment horizontal="center" vertical="top" shrinkToFit="1"/>
    </xf>
    <xf numFmtId="177" fontId="2" fillId="0" borderId="3" xfId="0" applyNumberFormat="1" applyFont="1" applyBorder="1" applyAlignment="1">
      <alignment horizontal="center" vertical="top" shrinkToFit="1"/>
    </xf>
    <xf numFmtId="177" fontId="2" fillId="0" borderId="4" xfId="0" applyNumberFormat="1" applyFont="1" applyBorder="1" applyAlignment="1">
      <alignment horizontal="center" vertical="top" shrinkToFit="1"/>
    </xf>
    <xf numFmtId="178" fontId="2" fillId="0" borderId="2" xfId="0" applyNumberFormat="1" applyFont="1" applyBorder="1" applyAlignment="1">
      <alignment horizontal="center" vertical="top" shrinkToFit="1"/>
    </xf>
    <xf numFmtId="178" fontId="2" fillId="0" borderId="3" xfId="0" applyNumberFormat="1" applyFont="1" applyBorder="1" applyAlignment="1">
      <alignment horizontal="center" vertical="top" shrinkToFit="1"/>
    </xf>
    <xf numFmtId="178" fontId="2" fillId="0" borderId="4" xfId="0" applyNumberFormat="1" applyFont="1" applyBorder="1" applyAlignment="1">
      <alignment horizontal="center" vertical="top" shrinkToFit="1"/>
    </xf>
    <xf numFmtId="0" fontId="32" fillId="0" borderId="2" xfId="0" applyFont="1" applyBorder="1" applyAlignment="1">
      <alignment horizontal="left" vertical="top" wrapText="1"/>
    </xf>
    <xf numFmtId="0" fontId="32" fillId="0" borderId="2" xfId="0" applyFont="1" applyBorder="1" applyAlignment="1">
      <alignment horizontal="center" vertical="top" wrapText="1"/>
    </xf>
    <xf numFmtId="0" fontId="33" fillId="0" borderId="2" xfId="0" applyFont="1" applyBorder="1" applyAlignment="1">
      <alignment horizontal="left" vertical="top" wrapText="1" indent="12"/>
    </xf>
    <xf numFmtId="0" fontId="33" fillId="0" borderId="3" xfId="0" applyFont="1" applyBorder="1" applyAlignment="1">
      <alignment horizontal="left" vertical="top" wrapText="1" indent="12"/>
    </xf>
    <xf numFmtId="0" fontId="33" fillId="0" borderId="4" xfId="0" applyFont="1" applyBorder="1" applyAlignment="1">
      <alignment horizontal="left" vertical="top" wrapText="1" indent="12"/>
    </xf>
    <xf numFmtId="0" fontId="9" fillId="18" borderId="39" xfId="3" applyFont="1" applyFill="1" applyBorder="1" applyAlignment="1">
      <alignment horizontal="center" vertical="center"/>
    </xf>
    <xf numFmtId="0" fontId="9" fillId="18" borderId="40" xfId="3" applyFont="1" applyFill="1" applyBorder="1" applyAlignment="1">
      <alignment horizontal="center" vertical="center"/>
    </xf>
    <xf numFmtId="0" fontId="9" fillId="18" borderId="41" xfId="3" applyFont="1" applyFill="1" applyBorder="1" applyAlignment="1">
      <alignment horizontal="center" vertical="center"/>
    </xf>
    <xf numFmtId="0" fontId="9" fillId="18" borderId="23" xfId="3" applyFont="1" applyFill="1" applyBorder="1" applyAlignment="1">
      <alignment horizontal="center" vertical="center"/>
    </xf>
    <xf numFmtId="0" fontId="9" fillId="18" borderId="0" xfId="3" applyFont="1" applyFill="1" applyBorder="1" applyAlignment="1">
      <alignment horizontal="center" vertical="center"/>
    </xf>
    <xf numFmtId="0" fontId="9" fillId="18" borderId="35" xfId="3" applyFont="1" applyFill="1" applyBorder="1" applyAlignment="1">
      <alignment horizontal="center" vertical="center"/>
    </xf>
    <xf numFmtId="0" fontId="9" fillId="18" borderId="36" xfId="3" applyFont="1" applyFill="1" applyBorder="1" applyAlignment="1">
      <alignment horizontal="center" vertical="center"/>
    </xf>
    <xf numFmtId="0" fontId="9" fillId="18" borderId="37" xfId="3" applyFont="1" applyFill="1" applyBorder="1" applyAlignment="1">
      <alignment horizontal="center" vertical="center"/>
    </xf>
    <xf numFmtId="0" fontId="9" fillId="18" borderId="38" xfId="3" applyFont="1" applyFill="1" applyBorder="1" applyAlignment="1">
      <alignment horizontal="center" vertical="center"/>
    </xf>
    <xf numFmtId="0" fontId="9" fillId="0" borderId="39" xfId="3" applyFont="1" applyBorder="1" applyAlignment="1">
      <alignment horizontal="center" vertical="center" wrapText="1"/>
    </xf>
    <xf numFmtId="0" fontId="9" fillId="0" borderId="40" xfId="3" applyFont="1" applyBorder="1" applyAlignment="1">
      <alignment horizontal="center" vertical="center" wrapText="1"/>
    </xf>
    <xf numFmtId="0" fontId="9" fillId="0" borderId="41" xfId="3" applyFont="1" applyBorder="1" applyAlignment="1">
      <alignment horizontal="center" vertical="center" wrapText="1"/>
    </xf>
    <xf numFmtId="0" fontId="9" fillId="0" borderId="23" xfId="3" applyFont="1" applyBorder="1" applyAlignment="1">
      <alignment horizontal="center" vertical="center" wrapText="1"/>
    </xf>
    <xf numFmtId="0" fontId="9" fillId="0" borderId="0" xfId="3" applyFont="1" applyBorder="1" applyAlignment="1">
      <alignment horizontal="center" vertical="center" wrapText="1"/>
    </xf>
    <xf numFmtId="0" fontId="9" fillId="0" borderId="35" xfId="3" applyFont="1" applyBorder="1" applyAlignment="1">
      <alignment horizontal="center" vertical="center" wrapText="1"/>
    </xf>
    <xf numFmtId="0" fontId="9" fillId="0" borderId="36" xfId="3" applyFont="1" applyBorder="1" applyAlignment="1">
      <alignment horizontal="center" vertical="center" wrapText="1"/>
    </xf>
    <xf numFmtId="0" fontId="9" fillId="0" borderId="37" xfId="3" applyFont="1" applyBorder="1" applyAlignment="1">
      <alignment horizontal="center" vertical="center" wrapText="1"/>
    </xf>
    <xf numFmtId="0" fontId="9" fillId="0" borderId="38" xfId="3" applyFont="1" applyBorder="1" applyAlignment="1">
      <alignment horizontal="center" vertical="center" wrapText="1"/>
    </xf>
    <xf numFmtId="178" fontId="5" fillId="0" borderId="2" xfId="0" applyNumberFormat="1" applyFont="1" applyBorder="1" applyAlignment="1">
      <alignment horizontal="center" vertical="top" shrinkToFit="1"/>
    </xf>
    <xf numFmtId="178" fontId="5" fillId="0" borderId="3" xfId="0" applyNumberFormat="1" applyFont="1" applyBorder="1" applyAlignment="1">
      <alignment horizontal="center" vertical="top" shrinkToFit="1"/>
    </xf>
    <xf numFmtId="178" fontId="5" fillId="0" borderId="4" xfId="0" applyNumberFormat="1" applyFont="1" applyBorder="1" applyAlignment="1">
      <alignment horizontal="center" vertical="top" shrinkToFit="1"/>
    </xf>
    <xf numFmtId="0" fontId="1" fillId="0" borderId="2" xfId="0" applyFont="1" applyBorder="1" applyAlignment="1">
      <alignment horizontal="left" vertical="center" wrapText="1"/>
    </xf>
    <xf numFmtId="0" fontId="32" fillId="0" borderId="3" xfId="0" applyFont="1" applyBorder="1" applyAlignment="1">
      <alignment horizontal="left" vertical="center" wrapText="1"/>
    </xf>
    <xf numFmtId="0" fontId="32" fillId="0" borderId="4" xfId="0" applyFont="1" applyBorder="1" applyAlignment="1">
      <alignment horizontal="left" vertical="center" wrapText="1"/>
    </xf>
    <xf numFmtId="1" fontId="2" fillId="0" borderId="2" xfId="0" applyNumberFormat="1" applyFont="1" applyBorder="1" applyAlignment="1">
      <alignment horizontal="center" vertical="center" shrinkToFit="1"/>
    </xf>
    <xf numFmtId="1" fontId="2" fillId="0" borderId="3" xfId="0" applyNumberFormat="1" applyFont="1" applyBorder="1" applyAlignment="1">
      <alignment horizontal="center" vertical="center" shrinkToFit="1"/>
    </xf>
    <xf numFmtId="1" fontId="2" fillId="0" borderId="4" xfId="0" applyNumberFormat="1" applyFont="1" applyBorder="1" applyAlignment="1">
      <alignment horizontal="center" vertical="center" shrinkToFit="1"/>
    </xf>
    <xf numFmtId="177" fontId="2" fillId="0" borderId="2" xfId="0" applyNumberFormat="1" applyFont="1" applyBorder="1" applyAlignment="1">
      <alignment horizontal="center" vertical="center" shrinkToFit="1"/>
    </xf>
    <xf numFmtId="177" fontId="2" fillId="0" borderId="3" xfId="0" applyNumberFormat="1" applyFont="1" applyBorder="1" applyAlignment="1">
      <alignment horizontal="center" vertical="center" shrinkToFit="1"/>
    </xf>
    <xf numFmtId="177" fontId="2" fillId="0" borderId="4" xfId="0" applyNumberFormat="1" applyFont="1" applyBorder="1" applyAlignment="1">
      <alignment horizontal="center" vertical="center" shrinkToFit="1"/>
    </xf>
    <xf numFmtId="178" fontId="2" fillId="0" borderId="2" xfId="0" applyNumberFormat="1" applyFont="1" applyBorder="1" applyAlignment="1">
      <alignment horizontal="center" vertical="center" shrinkToFit="1"/>
    </xf>
    <xf numFmtId="178" fontId="2" fillId="0" borderId="3" xfId="0" applyNumberFormat="1" applyFont="1" applyBorder="1" applyAlignment="1">
      <alignment horizontal="center" vertical="center" shrinkToFit="1"/>
    </xf>
    <xf numFmtId="178" fontId="2" fillId="0" borderId="4" xfId="0" applyNumberFormat="1" applyFont="1" applyBorder="1" applyAlignment="1">
      <alignment horizontal="center" vertical="center" shrinkToFit="1"/>
    </xf>
    <xf numFmtId="0" fontId="9" fillId="5" borderId="3" xfId="0" applyFont="1" applyFill="1" applyBorder="1" applyAlignment="1">
      <alignment horizontal="left" vertical="top" wrapText="1" indent="39"/>
    </xf>
    <xf numFmtId="0" fontId="9" fillId="5" borderId="4" xfId="0" applyFont="1" applyFill="1" applyBorder="1" applyAlignment="1">
      <alignment horizontal="left" vertical="top" wrapText="1" indent="39"/>
    </xf>
    <xf numFmtId="177" fontId="35" fillId="20" borderId="2" xfId="0" applyNumberFormat="1" applyFont="1" applyFill="1" applyBorder="1" applyAlignment="1">
      <alignment horizontal="center" vertical="top" shrinkToFit="1"/>
    </xf>
    <xf numFmtId="177" fontId="35" fillId="20" borderId="3" xfId="0" applyNumberFormat="1" applyFont="1" applyFill="1" applyBorder="1" applyAlignment="1">
      <alignment horizontal="center" vertical="top" shrinkToFit="1"/>
    </xf>
    <xf numFmtId="177" fontId="35" fillId="20" borderId="4" xfId="0" applyNumberFormat="1" applyFont="1" applyFill="1" applyBorder="1" applyAlignment="1">
      <alignment horizontal="center" vertical="top" shrinkToFit="1"/>
    </xf>
    <xf numFmtId="0" fontId="34" fillId="12" borderId="1" xfId="0" applyFont="1" applyFill="1" applyBorder="1" applyAlignment="1">
      <alignment horizontal="center" vertical="center"/>
    </xf>
    <xf numFmtId="0" fontId="34" fillId="12" borderId="9" xfId="0" applyFont="1" applyFill="1" applyBorder="1" applyAlignment="1">
      <alignment horizontal="center" vertical="center"/>
    </xf>
    <xf numFmtId="0" fontId="10" fillId="2" borderId="51" xfId="4" applyNumberFormat="1" applyFont="1" applyFill="1" applyBorder="1" applyAlignment="1" applyProtection="1">
      <alignment horizontal="center" vertical="center"/>
    </xf>
    <xf numFmtId="0" fontId="10" fillId="2" borderId="52" xfId="4" applyNumberFormat="1" applyFont="1" applyFill="1" applyBorder="1" applyAlignment="1" applyProtection="1">
      <alignment horizontal="center" vertical="center"/>
    </xf>
    <xf numFmtId="0" fontId="10" fillId="2" borderId="53" xfId="4" applyNumberFormat="1" applyFont="1" applyFill="1" applyBorder="1" applyAlignment="1" applyProtection="1">
      <alignment horizontal="center" vertical="center"/>
    </xf>
    <xf numFmtId="0" fontId="4" fillId="0" borderId="2" xfId="0" applyFont="1" applyBorder="1" applyAlignment="1">
      <alignment horizontal="left" vertical="top" wrapText="1"/>
    </xf>
    <xf numFmtId="0" fontId="33" fillId="0" borderId="3" xfId="0" applyFont="1" applyBorder="1" applyAlignment="1">
      <alignment horizontal="left" vertical="top" wrapText="1"/>
    </xf>
    <xf numFmtId="0" fontId="33" fillId="0" borderId="4" xfId="0" applyFont="1" applyBorder="1" applyAlignment="1">
      <alignment horizontal="left" vertical="top" wrapText="1"/>
    </xf>
    <xf numFmtId="0" fontId="0" fillId="0" borderId="2" xfId="0" applyBorder="1" applyAlignment="1">
      <alignment horizontal="center" wrapText="1"/>
    </xf>
    <xf numFmtId="0" fontId="0" fillId="0" borderId="3" xfId="0" applyBorder="1" applyAlignment="1">
      <alignment horizontal="center" wrapText="1"/>
    </xf>
    <xf numFmtId="0" fontId="0" fillId="0" borderId="4" xfId="0" applyBorder="1" applyAlignment="1">
      <alignment horizontal="center" wrapText="1"/>
    </xf>
    <xf numFmtId="0" fontId="8" fillId="6" borderId="17" xfId="14" applyFill="1" applyBorder="1" applyAlignment="1">
      <alignment horizontal="center" vertical="center"/>
    </xf>
    <xf numFmtId="0" fontId="8" fillId="6" borderId="0" xfId="14" applyFill="1" applyAlignment="1">
      <alignment horizontal="left" vertical="center"/>
    </xf>
    <xf numFmtId="0" fontId="9" fillId="6" borderId="0" xfId="14" applyFont="1" applyFill="1" applyAlignment="1">
      <alignment horizontal="left" vertical="center"/>
    </xf>
    <xf numFmtId="0" fontId="9" fillId="19" borderId="39" xfId="3" applyFont="1" applyFill="1" applyBorder="1" applyAlignment="1">
      <alignment horizontal="center" vertical="center"/>
    </xf>
    <xf numFmtId="0" fontId="9" fillId="19" borderId="40" xfId="3" applyFont="1" applyFill="1" applyBorder="1" applyAlignment="1">
      <alignment horizontal="center" vertical="center"/>
    </xf>
    <xf numFmtId="0" fontId="9" fillId="19" borderId="41" xfId="3" applyFont="1" applyFill="1" applyBorder="1" applyAlignment="1">
      <alignment horizontal="center" vertical="center"/>
    </xf>
    <xf numFmtId="0" fontId="9" fillId="19" borderId="23" xfId="3" applyFont="1" applyFill="1" applyBorder="1" applyAlignment="1">
      <alignment horizontal="center" vertical="center"/>
    </xf>
    <xf numFmtId="0" fontId="9" fillId="19" borderId="0" xfId="3" applyFont="1" applyFill="1" applyAlignment="1">
      <alignment horizontal="center" vertical="center"/>
    </xf>
    <xf numFmtId="0" fontId="9" fillId="19" borderId="35" xfId="3" applyFont="1" applyFill="1" applyBorder="1" applyAlignment="1">
      <alignment horizontal="center" vertical="center"/>
    </xf>
    <xf numFmtId="0" fontId="9" fillId="19" borderId="36" xfId="3" applyFont="1" applyFill="1" applyBorder="1" applyAlignment="1">
      <alignment horizontal="center" vertical="center"/>
    </xf>
    <xf numFmtId="0" fontId="9" fillId="19" borderId="37" xfId="3" applyFont="1" applyFill="1" applyBorder="1" applyAlignment="1">
      <alignment horizontal="center" vertical="center"/>
    </xf>
    <xf numFmtId="0" fontId="9" fillId="19" borderId="38" xfId="3" applyFont="1" applyFill="1" applyBorder="1" applyAlignment="1">
      <alignment horizontal="center" vertical="center"/>
    </xf>
    <xf numFmtId="0" fontId="9" fillId="0" borderId="0" xfId="3" applyFont="1" applyAlignment="1">
      <alignment horizontal="center" vertical="center" wrapText="1"/>
    </xf>
    <xf numFmtId="0" fontId="34" fillId="12" borderId="79" xfId="0" applyFont="1" applyFill="1" applyBorder="1" applyAlignment="1">
      <alignment horizontal="center" vertical="center"/>
    </xf>
    <xf numFmtId="0" fontId="34" fillId="12" borderId="75" xfId="0" applyFont="1" applyFill="1" applyBorder="1" applyAlignment="1">
      <alignment horizontal="center" vertical="center"/>
    </xf>
    <xf numFmtId="177" fontId="35" fillId="5" borderId="2" xfId="0" applyNumberFormat="1" applyFont="1" applyFill="1" applyBorder="1" applyAlignment="1">
      <alignment horizontal="center" vertical="top" shrinkToFit="1"/>
    </xf>
    <xf numFmtId="177" fontId="35" fillId="5" borderId="3" xfId="0" applyNumberFormat="1" applyFont="1" applyFill="1" applyBorder="1" applyAlignment="1">
      <alignment horizontal="center" vertical="top" shrinkToFit="1"/>
    </xf>
    <xf numFmtId="177" fontId="35" fillId="5" borderId="4" xfId="0" applyNumberFormat="1" applyFont="1" applyFill="1" applyBorder="1" applyAlignment="1">
      <alignment horizontal="center" vertical="top" shrinkToFit="1"/>
    </xf>
    <xf numFmtId="0" fontId="9" fillId="5" borderId="78" xfId="0" applyFont="1" applyFill="1" applyBorder="1" applyAlignment="1">
      <alignment horizontal="left" vertical="top" wrapText="1" indent="39"/>
    </xf>
    <xf numFmtId="176" fontId="2" fillId="0" borderId="2" xfId="0" applyNumberFormat="1" applyFont="1" applyBorder="1" applyAlignment="1">
      <alignment horizontal="center" vertical="center" shrinkToFit="1"/>
    </xf>
    <xf numFmtId="176" fontId="2" fillId="0" borderId="3" xfId="0" applyNumberFormat="1" applyFont="1" applyBorder="1" applyAlignment="1">
      <alignment horizontal="center" vertical="center" shrinkToFit="1"/>
    </xf>
    <xf numFmtId="176" fontId="2" fillId="0" borderId="4" xfId="0" applyNumberFormat="1" applyFont="1" applyBorder="1" applyAlignment="1">
      <alignment horizontal="center" vertical="center" shrinkToFit="1"/>
    </xf>
    <xf numFmtId="0" fontId="32" fillId="0" borderId="2" xfId="0" applyFont="1" applyBorder="1" applyAlignment="1">
      <alignment horizontal="center" vertical="center" wrapText="1"/>
    </xf>
    <xf numFmtId="0" fontId="32" fillId="0" borderId="3" xfId="0" applyFont="1" applyBorder="1" applyAlignment="1">
      <alignment horizontal="center" vertical="center" wrapText="1"/>
    </xf>
    <xf numFmtId="0" fontId="32" fillId="0" borderId="4" xfId="0" applyFont="1" applyBorder="1" applyAlignment="1">
      <alignment horizontal="center" vertical="center" wrapText="1"/>
    </xf>
    <xf numFmtId="0" fontId="8" fillId="4" borderId="74" xfId="0" applyFont="1" applyFill="1" applyBorder="1" applyAlignment="1">
      <alignment horizontal="center" vertical="top" wrapText="1"/>
    </xf>
    <xf numFmtId="0" fontId="8" fillId="4" borderId="1" xfId="0" applyFont="1" applyFill="1" applyBorder="1" applyAlignment="1">
      <alignment horizontal="center" vertical="top" wrapText="1"/>
    </xf>
    <xf numFmtId="0" fontId="8" fillId="4" borderId="9" xfId="0" applyFont="1" applyFill="1" applyBorder="1" applyAlignment="1">
      <alignment horizontal="center" vertical="top" wrapText="1"/>
    </xf>
    <xf numFmtId="0" fontId="4" fillId="0" borderId="2" xfId="0" applyFont="1" applyBorder="1" applyAlignment="1">
      <alignment horizontal="center" vertical="top" wrapText="1"/>
    </xf>
    <xf numFmtId="0" fontId="4" fillId="0" borderId="3" xfId="0" applyFont="1" applyBorder="1" applyAlignment="1">
      <alignment horizontal="center" vertical="top" wrapText="1"/>
    </xf>
    <xf numFmtId="0" fontId="4" fillId="0" borderId="4" xfId="0" applyFont="1" applyBorder="1" applyAlignment="1">
      <alignment horizontal="center" vertical="top" wrapText="1"/>
    </xf>
    <xf numFmtId="0" fontId="4" fillId="0" borderId="2" xfId="0" applyFont="1" applyBorder="1" applyAlignment="1">
      <alignment horizontal="left" vertical="top" wrapText="1" indent="2"/>
    </xf>
    <xf numFmtId="0" fontId="4" fillId="0" borderId="3" xfId="0" applyFont="1" applyBorder="1" applyAlignment="1">
      <alignment horizontal="left" vertical="top" wrapText="1" indent="2"/>
    </xf>
    <xf numFmtId="0" fontId="4" fillId="0" borderId="4" xfId="0" applyFont="1" applyBorder="1" applyAlignment="1">
      <alignment horizontal="left" vertical="top" wrapText="1" indent="2"/>
    </xf>
    <xf numFmtId="0" fontId="4" fillId="0" borderId="2" xfId="0" applyFont="1" applyBorder="1" applyAlignment="1">
      <alignment horizontal="left" vertical="top" wrapText="1" indent="3"/>
    </xf>
    <xf numFmtId="0" fontId="4" fillId="0" borderId="3" xfId="0" applyFont="1" applyBorder="1" applyAlignment="1">
      <alignment horizontal="left" vertical="top" wrapText="1" indent="3"/>
    </xf>
    <xf numFmtId="0" fontId="4" fillId="0" borderId="4" xfId="0" applyFont="1" applyBorder="1" applyAlignment="1">
      <alignment horizontal="left" vertical="top" wrapText="1" indent="3"/>
    </xf>
    <xf numFmtId="0" fontId="1" fillId="0" borderId="3" xfId="0" applyFont="1" applyBorder="1" applyAlignment="1">
      <alignment horizontal="left" vertical="top" wrapText="1"/>
    </xf>
    <xf numFmtId="0" fontId="1" fillId="0" borderId="4" xfId="0" applyFont="1" applyBorder="1" applyAlignment="1">
      <alignment horizontal="left" vertical="top" wrapText="1"/>
    </xf>
    <xf numFmtId="0" fontId="1" fillId="0" borderId="3" xfId="0" applyFont="1" applyBorder="1" applyAlignment="1">
      <alignment horizontal="center" vertical="top" wrapText="1"/>
    </xf>
    <xf numFmtId="0" fontId="1" fillId="0" borderId="4" xfId="0" applyFont="1" applyBorder="1" applyAlignment="1">
      <alignment horizontal="center" vertical="top" wrapText="1"/>
    </xf>
    <xf numFmtId="0" fontId="1" fillId="0" borderId="2" xfId="0" applyFont="1" applyBorder="1" applyAlignment="1">
      <alignment horizontal="center" vertical="center" wrapText="1"/>
    </xf>
    <xf numFmtId="0" fontId="1" fillId="0" borderId="3" xfId="0" applyFont="1" applyBorder="1" applyAlignment="1">
      <alignment horizontal="center" vertical="center" wrapText="1"/>
    </xf>
    <xf numFmtId="0" fontId="1" fillId="0" borderId="4" xfId="0" applyFont="1" applyBorder="1" applyAlignment="1">
      <alignment horizontal="center" vertical="center" wrapText="1"/>
    </xf>
    <xf numFmtId="0" fontId="4" fillId="0" borderId="2" xfId="0" applyFont="1" applyBorder="1" applyAlignment="1">
      <alignment horizontal="left" vertical="top" wrapText="1" indent="12"/>
    </xf>
    <xf numFmtId="0" fontId="4" fillId="0" borderId="3" xfId="0" applyFont="1" applyBorder="1" applyAlignment="1">
      <alignment horizontal="left" vertical="top" wrapText="1" indent="12"/>
    </xf>
    <xf numFmtId="0" fontId="4" fillId="0" borderId="4" xfId="0" applyFont="1" applyBorder="1" applyAlignment="1">
      <alignment horizontal="left" vertical="top" wrapText="1" indent="12"/>
    </xf>
    <xf numFmtId="1" fontId="2" fillId="0" borderId="2" xfId="0" applyNumberFormat="1" applyFont="1" applyBorder="1" applyAlignment="1">
      <alignment horizontal="center" vertical="top" shrinkToFit="1"/>
    </xf>
    <xf numFmtId="1" fontId="2" fillId="0" borderId="3" xfId="0" applyNumberFormat="1" applyFont="1" applyBorder="1" applyAlignment="1">
      <alignment horizontal="center" vertical="top" shrinkToFit="1"/>
    </xf>
    <xf numFmtId="1" fontId="2" fillId="0" borderId="4" xfId="0" applyNumberFormat="1" applyFont="1" applyBorder="1" applyAlignment="1">
      <alignment horizontal="center" vertical="top" shrinkToFit="1"/>
    </xf>
    <xf numFmtId="0" fontId="1" fillId="0" borderId="3" xfId="0" applyFont="1" applyBorder="1" applyAlignment="1">
      <alignment horizontal="left" vertical="center" wrapText="1"/>
    </xf>
    <xf numFmtId="0" fontId="1" fillId="0" borderId="4" xfId="0" applyFont="1" applyBorder="1" applyAlignment="1">
      <alignment horizontal="left" vertical="center" wrapText="1"/>
    </xf>
    <xf numFmtId="0" fontId="32" fillId="0" borderId="2" xfId="0" applyFont="1" applyBorder="1" applyAlignment="1">
      <alignment horizontal="left" vertical="center" wrapText="1"/>
    </xf>
    <xf numFmtId="0" fontId="5" fillId="0" borderId="1" xfId="0" applyFont="1" applyBorder="1" applyAlignment="1">
      <alignment horizontal="right" vertical="top" wrapText="1" readingOrder="1"/>
    </xf>
    <xf numFmtId="0" fontId="36" fillId="0" borderId="1" xfId="0" applyFont="1" applyBorder="1" applyAlignment="1">
      <alignment horizontal="left" wrapText="1" readingOrder="1"/>
    </xf>
    <xf numFmtId="0" fontId="2" fillId="14" borderId="76" xfId="0" applyFont="1" applyFill="1" applyBorder="1" applyAlignment="1">
      <alignment horizontal="right" vertical="center" wrapText="1" readingOrder="1"/>
    </xf>
    <xf numFmtId="0" fontId="5" fillId="14" borderId="5" xfId="0" applyFont="1" applyFill="1" applyBorder="1" applyAlignment="1">
      <alignment horizontal="center" vertical="center" wrapText="1" readingOrder="1"/>
    </xf>
    <xf numFmtId="0" fontId="2" fillId="0" borderId="5" xfId="0" applyFont="1" applyBorder="1" applyAlignment="1">
      <alignment horizontal="left" vertical="center" wrapText="1" readingOrder="1"/>
    </xf>
    <xf numFmtId="0" fontId="2" fillId="0" borderId="0" xfId="0" applyFont="1" applyAlignment="1">
      <alignment horizontal="left" vertical="top" wrapText="1" readingOrder="1"/>
    </xf>
    <xf numFmtId="0" fontId="2" fillId="0" borderId="8" xfId="0" applyFont="1" applyBorder="1" applyAlignment="1">
      <alignment horizontal="left" vertical="center" wrapText="1" readingOrder="1"/>
    </xf>
    <xf numFmtId="0" fontId="36" fillId="0" borderId="1" xfId="0" applyFont="1" applyBorder="1" applyAlignment="1">
      <alignment horizontal="center" wrapText="1" readingOrder="1"/>
    </xf>
    <xf numFmtId="0" fontId="5" fillId="14" borderId="76" xfId="0" applyFont="1" applyFill="1" applyBorder="1" applyAlignment="1">
      <alignment horizontal="right" vertical="center" wrapText="1" readingOrder="1"/>
    </xf>
    <xf numFmtId="0" fontId="5" fillId="0" borderId="3" xfId="0" applyFont="1" applyBorder="1" applyAlignment="1">
      <alignment horizontal="left" vertical="center" wrapText="1" readingOrder="1"/>
    </xf>
    <xf numFmtId="0" fontId="36" fillId="0" borderId="3" xfId="0" applyFont="1" applyBorder="1" applyAlignment="1">
      <alignment horizontal="center" wrapText="1" readingOrder="1"/>
    </xf>
    <xf numFmtId="0" fontId="38" fillId="0" borderId="5" xfId="0" applyFont="1" applyBorder="1" applyAlignment="1">
      <alignment horizontal="center" vertical="center" wrapText="1" readingOrder="1"/>
    </xf>
    <xf numFmtId="0" fontId="38" fillId="0" borderId="4" xfId="0" applyFont="1" applyBorder="1" applyAlignment="1">
      <alignment horizontal="center" vertical="center" wrapText="1" readingOrder="1"/>
    </xf>
    <xf numFmtId="49" fontId="2" fillId="0" borderId="5" xfId="0" applyNumberFormat="1" applyFont="1" applyBorder="1" applyAlignment="1">
      <alignment horizontal="left" vertical="center" wrapText="1" readingOrder="1"/>
    </xf>
    <xf numFmtId="49" fontId="39" fillId="0" borderId="4" xfId="0" applyNumberFormat="1" applyFont="1" applyBorder="1" applyAlignment="1">
      <alignment horizontal="center" vertical="center" wrapText="1" readingOrder="1"/>
    </xf>
    <xf numFmtId="0" fontId="38" fillId="0" borderId="0" xfId="0" applyFont="1" applyAlignment="1">
      <alignment horizontal="left" vertical="top" wrapText="1" readingOrder="1"/>
    </xf>
    <xf numFmtId="49" fontId="38" fillId="13" borderId="1" xfId="0" applyNumberFormat="1" applyFont="1" applyFill="1" applyBorder="1" applyAlignment="1">
      <alignment horizontal="left" vertical="top" wrapText="1" readingOrder="1"/>
    </xf>
    <xf numFmtId="0" fontId="38" fillId="0" borderId="1" xfId="0" applyFont="1" applyBorder="1" applyAlignment="1">
      <alignment horizontal="left" vertical="top" wrapText="1" readingOrder="1"/>
    </xf>
    <xf numFmtId="0" fontId="5" fillId="0" borderId="0" xfId="0" applyFont="1" applyAlignment="1">
      <alignment horizontal="left" vertical="top" wrapText="1" readingOrder="1"/>
    </xf>
    <xf numFmtId="186" fontId="5" fillId="0" borderId="0" xfId="0" applyNumberFormat="1" applyFont="1" applyAlignment="1">
      <alignment horizontal="left" vertical="top" wrapText="1" readingOrder="1"/>
    </xf>
    <xf numFmtId="0" fontId="5" fillId="14" borderId="4" xfId="0" applyFont="1" applyFill="1" applyBorder="1" applyAlignment="1">
      <alignment horizontal="center" vertical="center" wrapText="1" readingOrder="1"/>
    </xf>
    <xf numFmtId="185" fontId="2" fillId="0" borderId="4" xfId="0" applyNumberFormat="1" applyFont="1" applyBorder="1" applyAlignment="1">
      <alignment horizontal="right" vertical="center" wrapText="1" readingOrder="1"/>
    </xf>
    <xf numFmtId="0" fontId="5" fillId="13" borderId="1" xfId="0" applyFont="1" applyFill="1" applyBorder="1" applyAlignment="1">
      <alignment horizontal="left" vertical="center" wrapText="1" readingOrder="1"/>
    </xf>
    <xf numFmtId="0" fontId="5" fillId="0" borderId="1" xfId="0" applyFont="1" applyBorder="1" applyAlignment="1">
      <alignment horizontal="left" vertical="top" wrapText="1" readingOrder="1"/>
    </xf>
    <xf numFmtId="186" fontId="5" fillId="0" borderId="1" xfId="0" applyNumberFormat="1" applyFont="1" applyBorder="1" applyAlignment="1">
      <alignment horizontal="left" vertical="top" wrapText="1" readingOrder="1"/>
    </xf>
    <xf numFmtId="0" fontId="2" fillId="0" borderId="4" xfId="0" applyFont="1" applyBorder="1" applyAlignment="1">
      <alignment horizontal="center" vertical="center" wrapText="1" readingOrder="1"/>
    </xf>
    <xf numFmtId="186" fontId="2" fillId="0" borderId="4" xfId="0" applyNumberFormat="1" applyFont="1" applyBorder="1" applyAlignment="1">
      <alignment horizontal="center" vertical="center" wrapText="1" readingOrder="1"/>
    </xf>
    <xf numFmtId="0" fontId="37" fillId="0" borderId="1" xfId="0" applyFont="1" applyBorder="1" applyAlignment="1">
      <alignment horizontal="left" vertical="top" wrapText="1" readingOrder="1"/>
    </xf>
    <xf numFmtId="185" fontId="2" fillId="0" borderId="4" xfId="0" applyNumberFormat="1" applyFont="1" applyBorder="1" applyAlignment="1">
      <alignment horizontal="right" vertical="top" wrapText="1" readingOrder="1"/>
    </xf>
    <xf numFmtId="185" fontId="2" fillId="0" borderId="4" xfId="0" applyNumberFormat="1" applyFont="1" applyBorder="1" applyAlignment="1">
      <alignment horizontal="center" vertical="center" wrapText="1" readingOrder="1"/>
    </xf>
    <xf numFmtId="0" fontId="5" fillId="0" borderId="0" xfId="0" applyFont="1" applyAlignment="1">
      <alignment horizontal="left" vertical="center" wrapText="1" readingOrder="1"/>
    </xf>
    <xf numFmtId="0" fontId="36" fillId="0" borderId="0" xfId="0" applyFont="1" applyAlignment="1">
      <alignment horizontal="center" wrapText="1" readingOrder="1"/>
    </xf>
    <xf numFmtId="0" fontId="2" fillId="14" borderId="5" xfId="0" applyFont="1" applyFill="1" applyBorder="1" applyAlignment="1">
      <alignment horizontal="center" vertical="center" wrapText="1" readingOrder="1"/>
    </xf>
    <xf numFmtId="0" fontId="2" fillId="14" borderId="4" xfId="0" applyFont="1" applyFill="1" applyBorder="1" applyAlignment="1">
      <alignment horizontal="center" vertical="center" wrapText="1" readingOrder="1"/>
    </xf>
    <xf numFmtId="0" fontId="2" fillId="15" borderId="5" xfId="0" applyFont="1" applyFill="1" applyBorder="1" applyAlignment="1">
      <alignment horizontal="center" vertical="center" wrapText="1" readingOrder="1"/>
    </xf>
    <xf numFmtId="0" fontId="2" fillId="16" borderId="4" xfId="0" applyFont="1" applyFill="1" applyBorder="1" applyAlignment="1">
      <alignment horizontal="center" vertical="center" wrapText="1" readingOrder="1"/>
    </xf>
    <xf numFmtId="0" fontId="2" fillId="0" borderId="6" xfId="0" applyFont="1" applyBorder="1" applyAlignment="1">
      <alignment horizontal="left" vertical="top" wrapText="1" readingOrder="1"/>
    </xf>
    <xf numFmtId="0" fontId="2" fillId="0" borderId="6" xfId="0" applyFont="1" applyBorder="1" applyAlignment="1">
      <alignment horizontal="right" vertical="center" wrapText="1" readingOrder="1"/>
    </xf>
    <xf numFmtId="0" fontId="7" fillId="0" borderId="0" xfId="3" applyFont="1" applyAlignment="1">
      <alignment horizontal="center"/>
    </xf>
    <xf numFmtId="0" fontId="7" fillId="0" borderId="35" xfId="3" applyFont="1" applyBorder="1" applyAlignment="1">
      <alignment horizontal="center"/>
    </xf>
    <xf numFmtId="0" fontId="8" fillId="0" borderId="37" xfId="3" applyBorder="1" applyAlignment="1">
      <alignment horizontal="center"/>
    </xf>
    <xf numFmtId="0" fontId="8" fillId="0" borderId="38" xfId="3" applyBorder="1" applyAlignment="1">
      <alignment horizontal="center"/>
    </xf>
    <xf numFmtId="0" fontId="9" fillId="0" borderId="10" xfId="3" applyFont="1" applyBorder="1" applyAlignment="1">
      <alignment horizontal="center" vertical="center"/>
    </xf>
    <xf numFmtId="0" fontId="9" fillId="0" borderId="11" xfId="3" applyFont="1" applyBorder="1" applyAlignment="1">
      <alignment horizontal="center" vertical="center"/>
    </xf>
    <xf numFmtId="0" fontId="9" fillId="0" borderId="13" xfId="3" applyFont="1" applyBorder="1" applyAlignment="1">
      <alignment horizontal="center" vertical="center"/>
    </xf>
    <xf numFmtId="0" fontId="9" fillId="0" borderId="14" xfId="3" applyFont="1" applyBorder="1" applyAlignment="1">
      <alignment horizontal="center" vertical="center"/>
    </xf>
    <xf numFmtId="0" fontId="9" fillId="0" borderId="11" xfId="3" applyFont="1" applyBorder="1" applyAlignment="1">
      <alignment horizontal="center" vertical="center" wrapText="1"/>
    </xf>
    <xf numFmtId="0" fontId="9" fillId="0" borderId="12" xfId="3" applyFont="1" applyBorder="1" applyAlignment="1">
      <alignment horizontal="center" vertical="center" wrapText="1"/>
    </xf>
    <xf numFmtId="0" fontId="9" fillId="0" borderId="14" xfId="3" applyFont="1" applyBorder="1" applyAlignment="1">
      <alignment horizontal="center" vertical="center" wrapText="1"/>
    </xf>
    <xf numFmtId="0" fontId="9" fillId="0" borderId="15" xfId="3" applyFont="1" applyBorder="1" applyAlignment="1">
      <alignment horizontal="center" vertical="center" wrapText="1"/>
    </xf>
    <xf numFmtId="0" fontId="10" fillId="2" borderId="16" xfId="4" applyNumberFormat="1" applyFont="1" applyFill="1" applyBorder="1" applyAlignment="1" applyProtection="1">
      <alignment horizontal="center" vertical="center"/>
    </xf>
    <xf numFmtId="0" fontId="10" fillId="2" borderId="17" xfId="4" applyNumberFormat="1" applyFont="1" applyFill="1" applyBorder="1" applyAlignment="1" applyProtection="1">
      <alignment horizontal="center" vertical="center"/>
    </xf>
    <xf numFmtId="0" fontId="10" fillId="2" borderId="18" xfId="4" applyNumberFormat="1" applyFont="1" applyFill="1" applyBorder="1" applyAlignment="1" applyProtection="1">
      <alignment horizontal="center" vertical="center"/>
    </xf>
    <xf numFmtId="2" fontId="9" fillId="0" borderId="19" xfId="3" applyNumberFormat="1" applyFont="1" applyBorder="1" applyAlignment="1">
      <alignment horizontal="left" vertical="center" wrapText="1"/>
    </xf>
    <xf numFmtId="2" fontId="9" fillId="0" borderId="20" xfId="3" applyNumberFormat="1" applyFont="1" applyBorder="1" applyAlignment="1">
      <alignment horizontal="left" vertical="center" wrapText="1"/>
    </xf>
    <xf numFmtId="2" fontId="9" fillId="0" borderId="21" xfId="3" applyNumberFormat="1" applyFont="1" applyBorder="1" applyAlignment="1">
      <alignment horizontal="left" vertical="center" wrapText="1"/>
    </xf>
    <xf numFmtId="2" fontId="9" fillId="0" borderId="23" xfId="3" applyNumberFormat="1" applyFont="1" applyBorder="1" applyAlignment="1">
      <alignment horizontal="left" vertical="center" wrapText="1"/>
    </xf>
    <xf numFmtId="2" fontId="9" fillId="0" borderId="0" xfId="3" applyNumberFormat="1" applyFont="1" applyAlignment="1">
      <alignment horizontal="left" vertical="center" wrapText="1"/>
    </xf>
    <xf numFmtId="2" fontId="9" fillId="0" borderId="24" xfId="3" applyNumberFormat="1" applyFont="1" applyBorder="1" applyAlignment="1">
      <alignment horizontal="left" vertical="center" wrapText="1"/>
    </xf>
    <xf numFmtId="2" fontId="9" fillId="0" borderId="16" xfId="3" applyNumberFormat="1" applyFont="1" applyBorder="1" applyAlignment="1">
      <alignment horizontal="left" vertical="center" wrapText="1"/>
    </xf>
    <xf numFmtId="2" fontId="9" fillId="0" borderId="17" xfId="3" applyNumberFormat="1" applyFont="1" applyBorder="1" applyAlignment="1">
      <alignment horizontal="left" vertical="center" wrapText="1"/>
    </xf>
    <xf numFmtId="2" fontId="9" fillId="0" borderId="26" xfId="3" applyNumberFormat="1" applyFont="1" applyBorder="1" applyAlignment="1">
      <alignment horizontal="left" vertical="center" wrapText="1"/>
    </xf>
    <xf numFmtId="0" fontId="16" fillId="3" borderId="28" xfId="4" applyNumberFormat="1" applyFont="1" applyFill="1" applyBorder="1" applyAlignment="1" applyProtection="1">
      <alignment horizontal="right"/>
    </xf>
    <xf numFmtId="0" fontId="16" fillId="3" borderId="29" xfId="4" applyNumberFormat="1" applyFont="1" applyFill="1" applyBorder="1" applyAlignment="1" applyProtection="1">
      <alignment horizontal="right"/>
    </xf>
    <xf numFmtId="174" fontId="17" fillId="3" borderId="29" xfId="3" applyNumberFormat="1" applyFont="1" applyFill="1" applyBorder="1" applyAlignment="1">
      <alignment horizontal="right"/>
    </xf>
    <xf numFmtId="174" fontId="17" fillId="3" borderId="34" xfId="3" applyNumberFormat="1" applyFont="1" applyFill="1" applyBorder="1" applyAlignment="1">
      <alignment horizontal="right"/>
    </xf>
    <xf numFmtId="0" fontId="8" fillId="0" borderId="23" xfId="6" applyFont="1" applyBorder="1" applyAlignment="1">
      <alignment horizontal="justify" vertical="center"/>
    </xf>
    <xf numFmtId="0" fontId="8" fillId="0" borderId="0" xfId="6" applyFont="1" applyAlignment="1">
      <alignment horizontal="justify" vertical="center"/>
    </xf>
    <xf numFmtId="0" fontId="8" fillId="0" borderId="35" xfId="6" applyFont="1" applyBorder="1" applyAlignment="1">
      <alignment horizontal="justify" vertical="center"/>
    </xf>
    <xf numFmtId="0" fontId="9" fillId="0" borderId="23" xfId="6" applyFont="1" applyBorder="1" applyAlignment="1">
      <alignment horizontal="left" wrapText="1"/>
    </xf>
    <xf numFmtId="0" fontId="9" fillId="0" borderId="0" xfId="6" applyFont="1" applyAlignment="1">
      <alignment horizontal="left" wrapText="1"/>
    </xf>
    <xf numFmtId="0" fontId="9" fillId="0" borderId="35" xfId="6" applyFont="1" applyBorder="1" applyAlignment="1">
      <alignment horizontal="left" wrapText="1"/>
    </xf>
    <xf numFmtId="0" fontId="20" fillId="7" borderId="58" xfId="6" applyFont="1" applyFill="1" applyBorder="1" applyAlignment="1"/>
    <xf numFmtId="0" fontId="20" fillId="7" borderId="54" xfId="6" applyFont="1" applyFill="1" applyBorder="1" applyAlignment="1"/>
    <xf numFmtId="180" fontId="8" fillId="6" borderId="25" xfId="13" applyNumberFormat="1" applyFont="1" applyFill="1" applyBorder="1" applyAlignment="1">
      <alignment horizontal="center" vertical="center"/>
    </xf>
    <xf numFmtId="180" fontId="8" fillId="6" borderId="54" xfId="13" applyNumberFormat="1" applyFont="1" applyFill="1" applyBorder="1" applyAlignment="1">
      <alignment horizontal="center" vertical="center"/>
    </xf>
    <xf numFmtId="180" fontId="8" fillId="6" borderId="59" xfId="13" applyNumberFormat="1" applyFont="1" applyFill="1" applyBorder="1" applyAlignment="1">
      <alignment horizontal="center" vertical="center"/>
    </xf>
    <xf numFmtId="180" fontId="8" fillId="6" borderId="63" xfId="13" applyNumberFormat="1" applyFont="1" applyFill="1" applyBorder="1" applyAlignment="1">
      <alignment horizontal="center" vertical="center"/>
    </xf>
    <xf numFmtId="180" fontId="8" fillId="6" borderId="66" xfId="13" applyNumberFormat="1" applyFont="1" applyFill="1" applyBorder="1" applyAlignment="1">
      <alignment horizontal="center" vertical="center"/>
    </xf>
    <xf numFmtId="180" fontId="8" fillId="6" borderId="73" xfId="13" applyNumberFormat="1" applyFont="1" applyFill="1" applyBorder="1" applyAlignment="1">
      <alignment horizontal="center" vertical="center"/>
    </xf>
    <xf numFmtId="0" fontId="9" fillId="8" borderId="51" xfId="6" applyFont="1" applyFill="1" applyBorder="1" applyAlignment="1">
      <alignment horizontal="right" vertical="center"/>
    </xf>
    <xf numFmtId="0" fontId="9" fillId="8" borderId="52" xfId="6" applyFont="1" applyFill="1" applyBorder="1" applyAlignment="1">
      <alignment horizontal="right" vertical="center"/>
    </xf>
    <xf numFmtId="0" fontId="9" fillId="8" borderId="53" xfId="6" applyFont="1" applyFill="1" applyBorder="1" applyAlignment="1">
      <alignment horizontal="right" vertical="center"/>
    </xf>
    <xf numFmtId="0" fontId="9" fillId="10" borderId="51" xfId="6" applyFont="1" applyFill="1" applyBorder="1" applyAlignment="1">
      <alignment horizontal="right" vertical="center" wrapText="1"/>
    </xf>
    <xf numFmtId="0" fontId="9" fillId="10" borderId="52" xfId="6" applyFont="1" applyFill="1" applyBorder="1" applyAlignment="1">
      <alignment horizontal="right" vertical="center" wrapText="1"/>
    </xf>
    <xf numFmtId="0" fontId="9" fillId="10" borderId="53" xfId="6" applyFont="1" applyFill="1" applyBorder="1" applyAlignment="1">
      <alignment horizontal="right" vertical="center" wrapText="1"/>
    </xf>
    <xf numFmtId="0" fontId="8" fillId="8" borderId="63" xfId="6" applyFont="1" applyFill="1" applyBorder="1" applyAlignment="1" applyProtection="1">
      <alignment horizontal="left" vertical="center" wrapText="1"/>
      <protection locked="0"/>
    </xf>
    <xf numFmtId="0" fontId="8" fillId="8" borderId="66" xfId="6" applyFont="1" applyFill="1" applyBorder="1" applyAlignment="1" applyProtection="1">
      <alignment horizontal="left" vertical="center" wrapText="1"/>
      <protection locked="0"/>
    </xf>
    <xf numFmtId="0" fontId="8" fillId="8" borderId="64" xfId="6" applyFont="1" applyFill="1" applyBorder="1" applyAlignment="1" applyProtection="1">
      <alignment horizontal="left" vertical="center" wrapText="1"/>
      <protection locked="0"/>
    </xf>
    <xf numFmtId="181" fontId="8" fillId="8" borderId="63" xfId="6" applyNumberFormat="1" applyFont="1" applyFill="1" applyBorder="1" applyAlignment="1" applyProtection="1">
      <alignment horizontal="center" vertical="center"/>
      <protection locked="0"/>
    </xf>
    <xf numFmtId="181" fontId="8" fillId="8" borderId="64" xfId="6" applyNumberFormat="1" applyFont="1" applyFill="1" applyBorder="1" applyAlignment="1" applyProtection="1">
      <alignment horizontal="center" vertical="center"/>
      <protection locked="0"/>
    </xf>
    <xf numFmtId="0" fontId="9" fillId="8" borderId="51" xfId="6" applyFont="1" applyFill="1" applyBorder="1" applyAlignment="1">
      <alignment horizontal="right"/>
    </xf>
    <xf numFmtId="0" fontId="9" fillId="8" borderId="52" xfId="6" applyFont="1" applyFill="1" applyBorder="1" applyAlignment="1">
      <alignment horizontal="right"/>
    </xf>
    <xf numFmtId="0" fontId="9" fillId="8" borderId="53" xfId="6" applyFont="1" applyFill="1" applyBorder="1" applyAlignment="1">
      <alignment horizontal="right"/>
    </xf>
    <xf numFmtId="0" fontId="9" fillId="10" borderId="51" xfId="6" applyFont="1" applyFill="1" applyBorder="1" applyAlignment="1">
      <alignment horizontal="right"/>
    </xf>
    <xf numFmtId="0" fontId="9" fillId="10" borderId="52" xfId="6" applyFont="1" applyFill="1" applyBorder="1" applyAlignment="1">
      <alignment horizontal="right"/>
    </xf>
    <xf numFmtId="0" fontId="9" fillId="10" borderId="53" xfId="6" applyFont="1" applyFill="1" applyBorder="1" applyAlignment="1">
      <alignment horizontal="right"/>
    </xf>
    <xf numFmtId="0" fontId="20" fillId="10" borderId="58" xfId="6" applyFont="1" applyFill="1" applyBorder="1" applyAlignment="1">
      <alignment horizontal="left" vertical="center"/>
    </xf>
    <xf numFmtId="0" fontId="20" fillId="10" borderId="54" xfId="6" applyFont="1" applyFill="1" applyBorder="1" applyAlignment="1">
      <alignment horizontal="left" vertical="center"/>
    </xf>
    <xf numFmtId="0" fontId="20" fillId="10" borderId="59" xfId="6" applyFont="1" applyFill="1" applyBorder="1" applyAlignment="1">
      <alignment horizontal="left" vertical="center"/>
    </xf>
    <xf numFmtId="0" fontId="20" fillId="10" borderId="67" xfId="6" applyFont="1" applyFill="1" applyBorder="1" applyAlignment="1">
      <alignment horizontal="center" vertical="center"/>
    </xf>
    <xf numFmtId="0" fontId="20" fillId="10" borderId="68" xfId="6" applyFont="1" applyFill="1" applyBorder="1" applyAlignment="1">
      <alignment horizontal="center" vertical="center"/>
    </xf>
    <xf numFmtId="0" fontId="20" fillId="10" borderId="70" xfId="6" applyFont="1" applyFill="1" applyBorder="1" applyAlignment="1">
      <alignment horizontal="center" vertical="center" wrapText="1"/>
    </xf>
    <xf numFmtId="0" fontId="20" fillId="10" borderId="68" xfId="6" applyFont="1" applyFill="1" applyBorder="1" applyAlignment="1">
      <alignment horizontal="center" vertical="center" wrapText="1"/>
    </xf>
    <xf numFmtId="0" fontId="20" fillId="10" borderId="71" xfId="6" applyFont="1" applyFill="1" applyBorder="1" applyAlignment="1">
      <alignment horizontal="center" vertical="center" wrapText="1"/>
    </xf>
    <xf numFmtId="0" fontId="8" fillId="0" borderId="25" xfId="6" applyFont="1" applyBorder="1" applyAlignment="1" applyProtection="1">
      <alignment horizontal="left" vertical="center" wrapText="1"/>
      <protection locked="0"/>
    </xf>
    <xf numFmtId="0" fontId="8" fillId="0" borderId="54" xfId="6" applyFont="1" applyBorder="1" applyAlignment="1" applyProtection="1">
      <alignment horizontal="left" vertical="center" wrapText="1"/>
      <protection locked="0"/>
    </xf>
    <xf numFmtId="0" fontId="8" fillId="0" borderId="22" xfId="6" applyFont="1" applyBorder="1" applyAlignment="1" applyProtection="1">
      <alignment horizontal="left" vertical="center" wrapText="1"/>
      <protection locked="0"/>
    </xf>
    <xf numFmtId="181" fontId="8" fillId="0" borderId="25" xfId="6" applyNumberFormat="1" applyFont="1" applyBorder="1" applyAlignment="1" applyProtection="1">
      <alignment horizontal="center" vertical="center"/>
      <protection locked="0"/>
    </xf>
    <xf numFmtId="181" fontId="8" fillId="0" borderId="22" xfId="6" applyNumberFormat="1" applyFont="1" applyBorder="1" applyAlignment="1" applyProtection="1">
      <alignment horizontal="center" vertical="center"/>
      <protection locked="0"/>
    </xf>
    <xf numFmtId="0" fontId="8" fillId="0" borderId="44" xfId="6" applyFont="1" applyBorder="1" applyAlignment="1" applyProtection="1">
      <alignment horizontal="left" vertical="center" wrapText="1"/>
      <protection locked="0"/>
    </xf>
    <xf numFmtId="0" fontId="8" fillId="0" borderId="17" xfId="6" applyFont="1" applyBorder="1" applyAlignment="1" applyProtection="1">
      <alignment horizontal="left" vertical="center" wrapText="1"/>
      <protection locked="0"/>
    </xf>
    <xf numFmtId="181" fontId="8" fillId="0" borderId="44" xfId="6" applyNumberFormat="1" applyFont="1" applyBorder="1" applyAlignment="1" applyProtection="1">
      <alignment horizontal="center" vertical="center"/>
      <protection locked="0"/>
    </xf>
    <xf numFmtId="181" fontId="8" fillId="0" borderId="26" xfId="6" applyNumberFormat="1" applyFont="1" applyBorder="1" applyAlignment="1" applyProtection="1">
      <alignment horizontal="center" vertical="center"/>
      <protection locked="0"/>
    </xf>
    <xf numFmtId="0" fontId="8" fillId="0" borderId="25" xfId="9" applyBorder="1" applyAlignment="1" applyProtection="1">
      <alignment horizontal="left" vertical="center" wrapText="1"/>
      <protection locked="0"/>
    </xf>
    <xf numFmtId="0" fontId="8" fillId="0" borderId="54" xfId="9" applyBorder="1" applyAlignment="1" applyProtection="1">
      <alignment horizontal="left" vertical="center" wrapText="1"/>
      <protection locked="0"/>
    </xf>
    <xf numFmtId="0" fontId="8" fillId="0" borderId="22" xfId="9" applyBorder="1" applyAlignment="1" applyProtection="1">
      <alignment horizontal="left" vertical="center" wrapText="1"/>
      <protection locked="0"/>
    </xf>
    <xf numFmtId="0" fontId="8" fillId="0" borderId="63" xfId="6" applyFont="1" applyBorder="1" applyAlignment="1" applyProtection="1">
      <alignment horizontal="left" vertical="center" wrapText="1"/>
      <protection locked="0"/>
    </xf>
    <xf numFmtId="0" fontId="8" fillId="0" borderId="66" xfId="6" applyFont="1" applyBorder="1" applyAlignment="1" applyProtection="1">
      <alignment horizontal="left" vertical="center" wrapText="1"/>
      <protection locked="0"/>
    </xf>
    <xf numFmtId="0" fontId="8" fillId="0" borderId="64" xfId="6" applyFont="1" applyBorder="1" applyAlignment="1" applyProtection="1">
      <alignment horizontal="left" vertical="center" wrapText="1"/>
      <protection locked="0"/>
    </xf>
    <xf numFmtId="0" fontId="9" fillId="8" borderId="36" xfId="6" applyFont="1" applyFill="1" applyBorder="1" applyAlignment="1">
      <alignment horizontal="right"/>
    </xf>
    <xf numFmtId="0" fontId="9" fillId="8" borderId="37" xfId="6" applyFont="1" applyFill="1" applyBorder="1" applyAlignment="1">
      <alignment horizontal="right"/>
    </xf>
    <xf numFmtId="0" fontId="9" fillId="8" borderId="38" xfId="6" applyFont="1" applyFill="1" applyBorder="1" applyAlignment="1">
      <alignment horizontal="right"/>
    </xf>
    <xf numFmtId="0" fontId="20" fillId="17" borderId="58" xfId="6" applyFont="1" applyFill="1" applyBorder="1" applyAlignment="1">
      <alignment horizontal="left" vertical="center"/>
    </xf>
    <xf numFmtId="0" fontId="20" fillId="17" borderId="54" xfId="6" applyFont="1" applyFill="1" applyBorder="1" applyAlignment="1">
      <alignment horizontal="left" vertical="center"/>
    </xf>
    <xf numFmtId="0" fontId="20" fillId="17" borderId="59" xfId="6" applyFont="1" applyFill="1" applyBorder="1" applyAlignment="1">
      <alignment horizontal="left" vertical="center"/>
    </xf>
    <xf numFmtId="0" fontId="20" fillId="10" borderId="11" xfId="6" applyFont="1" applyFill="1" applyBorder="1" applyAlignment="1">
      <alignment horizontal="center" vertical="center" wrapText="1"/>
    </xf>
    <xf numFmtId="0" fontId="20" fillId="17" borderId="58" xfId="6" applyFont="1" applyFill="1" applyBorder="1" applyAlignment="1">
      <alignment horizontal="left" vertical="center" wrapText="1"/>
    </xf>
    <xf numFmtId="0" fontId="20" fillId="17" borderId="54" xfId="6" applyFont="1" applyFill="1" applyBorder="1" applyAlignment="1">
      <alignment horizontal="left" vertical="center" wrapText="1"/>
    </xf>
    <xf numFmtId="0" fontId="20" fillId="17" borderId="59" xfId="6" applyFont="1" applyFill="1" applyBorder="1" applyAlignment="1">
      <alignment horizontal="left" vertical="center" wrapText="1"/>
    </xf>
    <xf numFmtId="0" fontId="8" fillId="0" borderId="26" xfId="6" applyFont="1" applyBorder="1" applyAlignment="1" applyProtection="1">
      <alignment horizontal="left" vertical="center" wrapText="1"/>
      <protection locked="0"/>
    </xf>
    <xf numFmtId="0" fontId="8" fillId="0" borderId="14" xfId="6" applyFont="1" applyBorder="1" applyAlignment="1" applyProtection="1">
      <alignment horizontal="left" vertical="center" wrapText="1"/>
      <protection locked="0"/>
    </xf>
    <xf numFmtId="180" fontId="8" fillId="0" borderId="25" xfId="11" applyNumberFormat="1" applyFont="1" applyBorder="1" applyAlignment="1" applyProtection="1">
      <alignment horizontal="right" vertical="center" wrapText="1"/>
      <protection locked="0"/>
    </xf>
    <xf numFmtId="180" fontId="8" fillId="0" borderId="22" xfId="11" applyNumberFormat="1" applyFont="1" applyBorder="1" applyAlignment="1" applyProtection="1">
      <alignment horizontal="right" vertical="center" wrapText="1"/>
      <protection locked="0"/>
    </xf>
    <xf numFmtId="0" fontId="8" fillId="0" borderId="56" xfId="6" applyFont="1" applyBorder="1" applyAlignment="1" applyProtection="1">
      <alignment horizontal="left" vertical="center" wrapText="1"/>
      <protection locked="0"/>
    </xf>
    <xf numFmtId="180" fontId="8" fillId="0" borderId="63" xfId="11" applyNumberFormat="1" applyFont="1" applyBorder="1" applyAlignment="1" applyProtection="1">
      <alignment horizontal="right" vertical="center" wrapText="1"/>
      <protection locked="0"/>
    </xf>
    <xf numFmtId="180" fontId="8" fillId="0" borderId="64" xfId="11" applyNumberFormat="1" applyFont="1" applyBorder="1" applyAlignment="1" applyProtection="1">
      <alignment horizontal="right" vertical="center" wrapText="1"/>
      <protection locked="0"/>
    </xf>
    <xf numFmtId="180" fontId="8" fillId="0" borderId="25" xfId="6" applyNumberFormat="1" applyFont="1" applyBorder="1" applyAlignment="1" applyProtection="1">
      <alignment horizontal="right" vertical="center" wrapText="1"/>
      <protection locked="0"/>
    </xf>
    <xf numFmtId="180" fontId="8" fillId="0" borderId="22" xfId="6" applyNumberFormat="1" applyFont="1" applyBorder="1" applyAlignment="1" applyProtection="1">
      <alignment horizontal="right" vertical="center" wrapText="1"/>
      <protection locked="0"/>
    </xf>
    <xf numFmtId="0" fontId="8" fillId="0" borderId="60" xfId="6" applyFont="1" applyBorder="1" applyAlignment="1" applyProtection="1">
      <alignment horizontal="left" vertical="center" wrapText="1"/>
      <protection locked="0"/>
    </xf>
    <xf numFmtId="180" fontId="8" fillId="0" borderId="44" xfId="6" applyNumberFormat="1" applyFont="1" applyBorder="1" applyAlignment="1" applyProtection="1">
      <alignment horizontal="right" vertical="center" wrapText="1"/>
      <protection locked="0"/>
    </xf>
    <xf numFmtId="180" fontId="8" fillId="0" borderId="26" xfId="6" applyNumberFormat="1" applyFont="1" applyBorder="1" applyAlignment="1" applyProtection="1">
      <alignment horizontal="right" vertical="center" wrapText="1"/>
      <protection locked="0"/>
    </xf>
    <xf numFmtId="0" fontId="8" fillId="0" borderId="56" xfId="9" applyBorder="1" applyAlignment="1" applyProtection="1">
      <alignment horizontal="left" vertical="center" wrapText="1"/>
      <protection locked="0"/>
    </xf>
    <xf numFmtId="10" fontId="8" fillId="0" borderId="56" xfId="10" applyNumberFormat="1" applyFont="1" applyBorder="1" applyAlignment="1" applyProtection="1">
      <alignment horizontal="center" vertical="center"/>
      <protection locked="0"/>
    </xf>
    <xf numFmtId="179" fontId="8" fillId="0" borderId="14" xfId="6" applyNumberFormat="1" applyFont="1" applyBorder="1" applyAlignment="1" applyProtection="1">
      <alignment horizontal="center" vertical="center" wrapText="1"/>
      <protection locked="0"/>
    </xf>
    <xf numFmtId="179" fontId="8" fillId="0" borderId="60" xfId="6" applyNumberFormat="1" applyFont="1" applyBorder="1" applyAlignment="1" applyProtection="1">
      <alignment horizontal="center" vertical="center" wrapText="1"/>
      <protection locked="0"/>
    </xf>
    <xf numFmtId="0" fontId="20" fillId="9" borderId="28" xfId="6" applyFont="1" applyFill="1" applyBorder="1" applyAlignment="1">
      <alignment horizontal="center" vertical="center" wrapText="1"/>
    </xf>
    <xf numFmtId="0" fontId="20" fillId="9" borderId="29" xfId="6" applyFont="1" applyFill="1" applyBorder="1" applyAlignment="1">
      <alignment horizontal="center" vertical="center" wrapText="1"/>
    </xf>
    <xf numFmtId="0" fontId="20" fillId="9" borderId="34" xfId="6" applyFont="1" applyFill="1" applyBorder="1" applyAlignment="1">
      <alignment horizontal="center" vertical="center" wrapText="1"/>
    </xf>
    <xf numFmtId="0" fontId="20" fillId="9" borderId="11" xfId="6" applyFont="1" applyFill="1" applyBorder="1" applyAlignment="1">
      <alignment horizontal="center" vertical="center" wrapText="1"/>
    </xf>
    <xf numFmtId="0" fontId="20" fillId="10" borderId="11" xfId="6" applyFont="1" applyFill="1" applyBorder="1" applyAlignment="1">
      <alignment horizontal="center" vertical="center"/>
    </xf>
    <xf numFmtId="0" fontId="19" fillId="7" borderId="56" xfId="6" applyFont="1" applyFill="1" applyBorder="1" applyAlignment="1">
      <alignment horizontal="center" vertical="center" wrapText="1"/>
    </xf>
    <xf numFmtId="0" fontId="30" fillId="7" borderId="56" xfId="6" applyFont="1" applyFill="1" applyBorder="1" applyAlignment="1">
      <alignment horizontal="center" vertical="center" wrapText="1"/>
    </xf>
    <xf numFmtId="0" fontId="20" fillId="7" borderId="56" xfId="6" applyFont="1" applyFill="1" applyBorder="1" applyAlignment="1">
      <alignment horizontal="center" vertical="center" wrapText="1"/>
    </xf>
    <xf numFmtId="0" fontId="25" fillId="6" borderId="23" xfId="7" applyFont="1" applyFill="1" applyBorder="1" applyAlignment="1" applyProtection="1">
      <alignment horizontal="left" vertical="center"/>
      <protection locked="0"/>
    </xf>
    <xf numFmtId="0" fontId="25" fillId="6" borderId="0" xfId="7" applyFont="1" applyFill="1" applyAlignment="1" applyProtection="1">
      <alignment horizontal="left" vertical="center"/>
      <protection locked="0"/>
    </xf>
    <xf numFmtId="0" fontId="9" fillId="6" borderId="23" xfId="7" applyFont="1" applyFill="1" applyBorder="1" applyAlignment="1" applyProtection="1">
      <alignment horizontal="left" vertical="center"/>
      <protection locked="0"/>
    </xf>
    <xf numFmtId="0" fontId="9" fillId="6" borderId="0" xfId="7" applyFont="1" applyFill="1" applyAlignment="1" applyProtection="1">
      <alignment horizontal="left" vertical="center"/>
      <protection locked="0"/>
    </xf>
    <xf numFmtId="0" fontId="9" fillId="6" borderId="0" xfId="7" applyFont="1" applyFill="1" applyAlignment="1" applyProtection="1">
      <alignment horizontal="center" vertical="center"/>
      <protection locked="0"/>
    </xf>
    <xf numFmtId="0" fontId="8" fillId="6" borderId="17" xfId="7" applyFont="1" applyFill="1" applyBorder="1" applyAlignment="1" applyProtection="1">
      <alignment horizontal="center"/>
      <protection locked="0"/>
    </xf>
    <xf numFmtId="0" fontId="8" fillId="6" borderId="37" xfId="7" applyFont="1" applyFill="1" applyBorder="1" applyAlignment="1" applyProtection="1">
      <alignment horizontal="center"/>
      <protection locked="0"/>
    </xf>
    <xf numFmtId="0" fontId="8" fillId="6" borderId="38" xfId="7" applyFont="1" applyFill="1" applyBorder="1" applyAlignment="1" applyProtection="1">
      <alignment horizontal="center"/>
      <protection locked="0"/>
    </xf>
    <xf numFmtId="0" fontId="22" fillId="7" borderId="46" xfId="8" applyFont="1" applyFill="1" applyBorder="1" applyAlignment="1">
      <alignment horizontal="center" vertical="center"/>
    </xf>
    <xf numFmtId="0" fontId="22" fillId="7" borderId="49" xfId="8" applyFont="1" applyFill="1" applyBorder="1" applyAlignment="1">
      <alignment horizontal="center" vertical="center"/>
    </xf>
    <xf numFmtId="0" fontId="22" fillId="7" borderId="32" xfId="8" applyFont="1" applyFill="1" applyBorder="1" applyAlignment="1">
      <alignment horizontal="center" vertical="center"/>
    </xf>
    <xf numFmtId="0" fontId="22" fillId="7" borderId="30" xfId="8" applyFont="1" applyFill="1" applyBorder="1" applyAlignment="1">
      <alignment horizontal="center" vertical="center"/>
    </xf>
    <xf numFmtId="0" fontId="9" fillId="7" borderId="37" xfId="7" applyFont="1" applyFill="1" applyBorder="1" applyAlignment="1">
      <alignment horizontal="center"/>
    </xf>
    <xf numFmtId="0" fontId="9" fillId="7" borderId="38" xfId="7" applyFont="1" applyFill="1" applyBorder="1" applyAlignment="1">
      <alignment horizontal="center"/>
    </xf>
    <xf numFmtId="0" fontId="9" fillId="6" borderId="40" xfId="7" applyFont="1" applyFill="1" applyBorder="1" applyAlignment="1" applyProtection="1">
      <alignment horizontal="center"/>
      <protection locked="0"/>
    </xf>
    <xf numFmtId="0" fontId="9" fillId="6" borderId="0" xfId="7" applyFont="1" applyFill="1" applyAlignment="1" applyProtection="1">
      <alignment horizontal="center"/>
      <protection locked="0"/>
    </xf>
    <xf numFmtId="0" fontId="9" fillId="6" borderId="0" xfId="7" applyFont="1" applyFill="1" applyAlignment="1" applyProtection="1">
      <alignment horizontal="center" vertical="top"/>
      <protection locked="0"/>
    </xf>
    <xf numFmtId="0" fontId="25" fillId="6" borderId="0" xfId="7" applyFont="1" applyFill="1" applyAlignment="1" applyProtection="1">
      <alignment horizontal="center" vertical="top"/>
      <protection locked="0"/>
    </xf>
    <xf numFmtId="0" fontId="8" fillId="6" borderId="39" xfId="7" applyFont="1" applyFill="1" applyBorder="1" applyAlignment="1">
      <alignment horizontal="center"/>
    </xf>
    <xf numFmtId="0" fontId="8" fillId="6" borderId="23" xfId="7" applyFont="1" applyFill="1" applyBorder="1" applyAlignment="1">
      <alignment horizontal="center"/>
    </xf>
    <xf numFmtId="0" fontId="8" fillId="6" borderId="36" xfId="7" applyFont="1" applyFill="1" applyBorder="1" applyAlignment="1">
      <alignment horizontal="center"/>
    </xf>
    <xf numFmtId="0" fontId="20" fillId="7" borderId="40" xfId="7" applyFont="1" applyFill="1" applyBorder="1" applyAlignment="1">
      <alignment horizontal="center"/>
    </xf>
    <xf numFmtId="0" fontId="20" fillId="7" borderId="41" xfId="7" applyFont="1" applyFill="1" applyBorder="1" applyAlignment="1">
      <alignment horizontal="center"/>
    </xf>
    <xf numFmtId="0" fontId="22" fillId="7" borderId="10" xfId="8" applyFont="1" applyFill="1" applyBorder="1" applyAlignment="1">
      <alignment horizontal="center" vertical="center"/>
    </xf>
    <xf numFmtId="0" fontId="22" fillId="7" borderId="13" xfId="8" applyFont="1" applyFill="1" applyBorder="1" applyAlignment="1">
      <alignment horizontal="center" vertical="center"/>
    </xf>
    <xf numFmtId="0" fontId="22" fillId="7" borderId="42" xfId="8" applyFont="1" applyFill="1" applyBorder="1" applyAlignment="1">
      <alignment horizontal="center" vertical="center"/>
    </xf>
    <xf numFmtId="0" fontId="22" fillId="7" borderId="40" xfId="8" applyFont="1" applyFill="1" applyBorder="1" applyAlignment="1">
      <alignment horizontal="center" vertical="center"/>
    </xf>
    <xf numFmtId="0" fontId="22" fillId="7" borderId="44" xfId="8" applyFont="1" applyFill="1" applyBorder="1" applyAlignment="1">
      <alignment horizontal="center" vertical="center"/>
    </xf>
    <xf numFmtId="0" fontId="22" fillId="7" borderId="17" xfId="8" applyFont="1" applyFill="1" applyBorder="1" applyAlignment="1">
      <alignment horizontal="center" vertical="center"/>
    </xf>
    <xf numFmtId="0" fontId="8" fillId="7" borderId="43" xfId="8" applyFont="1" applyFill="1" applyBorder="1" applyAlignment="1">
      <alignment horizontal="center" vertical="center"/>
    </xf>
    <xf numFmtId="0" fontId="8" fillId="7" borderId="45" xfId="8" applyFont="1" applyFill="1" applyBorder="1" applyAlignment="1">
      <alignment horizontal="center" vertical="center"/>
    </xf>
    <xf numFmtId="0" fontId="8" fillId="7" borderId="50" xfId="8" applyFont="1" applyFill="1" applyBorder="1" applyAlignment="1">
      <alignment horizontal="center" vertical="center"/>
    </xf>
    <xf numFmtId="0" fontId="10" fillId="7" borderId="0" xfId="7" applyFont="1" applyFill="1" applyAlignment="1">
      <alignment horizontal="center"/>
    </xf>
    <xf numFmtId="0" fontId="10" fillId="7" borderId="35" xfId="7" applyFont="1" applyFill="1" applyBorder="1" applyAlignment="1">
      <alignment horizontal="center"/>
    </xf>
    <xf numFmtId="0" fontId="9" fillId="7" borderId="0" xfId="7" applyFont="1" applyFill="1" applyAlignment="1">
      <alignment horizontal="center" vertical="center"/>
    </xf>
    <xf numFmtId="0" fontId="9" fillId="7" borderId="35" xfId="7" applyFont="1" applyFill="1" applyBorder="1" applyAlignment="1">
      <alignment horizontal="center" vertical="center"/>
    </xf>
    <xf numFmtId="0" fontId="22" fillId="7" borderId="48" xfId="7" applyFont="1" applyFill="1" applyBorder="1" applyAlignment="1">
      <alignment horizontal="center" vertical="center"/>
    </xf>
    <xf numFmtId="0" fontId="22" fillId="7" borderId="47" xfId="8" applyFont="1" applyFill="1" applyBorder="1" applyAlignment="1">
      <alignment horizontal="center" vertical="center"/>
    </xf>
    <xf numFmtId="0" fontId="22" fillId="7" borderId="20" xfId="8" applyFont="1" applyFill="1" applyBorder="1" applyAlignment="1">
      <alignment horizontal="center" vertical="center"/>
    </xf>
    <xf numFmtId="0" fontId="1" fillId="0" borderId="0" xfId="0" applyFont="1" applyAlignment="1">
      <alignment horizontal="left" vertical="top" wrapText="1"/>
    </xf>
    <xf numFmtId="0" fontId="1" fillId="0" borderId="0" xfId="0" applyFont="1" applyAlignment="1">
      <alignment horizontal="right" vertical="top" wrapText="1"/>
    </xf>
    <xf numFmtId="0" fontId="1" fillId="0" borderId="0" xfId="0" applyFont="1" applyAlignment="1">
      <alignment horizontal="left" vertical="top" wrapText="1" indent="5"/>
    </xf>
    <xf numFmtId="0" fontId="1" fillId="0" borderId="0" xfId="0" applyFont="1" applyAlignment="1">
      <alignment horizontal="left" vertical="top" wrapText="1" indent="3"/>
    </xf>
    <xf numFmtId="0" fontId="1" fillId="0" borderId="0" xfId="0" applyFont="1" applyAlignment="1">
      <alignment horizontal="left" vertical="top" wrapText="1" indent="4"/>
    </xf>
    <xf numFmtId="0" fontId="3" fillId="0" borderId="2" xfId="0" applyFont="1" applyBorder="1" applyAlignment="1">
      <alignment horizontal="left" vertical="top" wrapText="1"/>
    </xf>
    <xf numFmtId="0" fontId="3" fillId="0" borderId="3" xfId="0" applyFont="1" applyBorder="1" applyAlignment="1">
      <alignment horizontal="left" vertical="top" wrapText="1"/>
    </xf>
    <xf numFmtId="0" fontId="3" fillId="0" borderId="4" xfId="0" applyFont="1" applyBorder="1" applyAlignment="1">
      <alignment horizontal="left" vertical="top" wrapText="1"/>
    </xf>
    <xf numFmtId="0" fontId="3" fillId="0" borderId="0" xfId="0" applyFont="1" applyAlignment="1">
      <alignment horizontal="left" wrapText="1"/>
    </xf>
    <xf numFmtId="0" fontId="4" fillId="13" borderId="1" xfId="0" applyFont="1" applyFill="1" applyBorder="1" applyAlignment="1">
      <alignment horizontal="left" vertical="top" wrapText="1"/>
    </xf>
    <xf numFmtId="0" fontId="1" fillId="0" borderId="6" xfId="0" applyFont="1" applyBorder="1" applyAlignment="1">
      <alignment horizontal="right" vertical="top" wrapText="1"/>
    </xf>
    <xf numFmtId="0" fontId="1" fillId="0" borderId="7" xfId="0" applyFont="1" applyBorder="1" applyAlignment="1">
      <alignment horizontal="right" vertical="top" wrapText="1"/>
    </xf>
    <xf numFmtId="0" fontId="4" fillId="0" borderId="2" xfId="0" applyFont="1" applyBorder="1" applyAlignment="1">
      <alignment horizontal="right" vertical="top" wrapText="1" indent="6"/>
    </xf>
    <xf numFmtId="0" fontId="4" fillId="0" borderId="4" xfId="0" applyFont="1" applyBorder="1" applyAlignment="1">
      <alignment horizontal="right" vertical="top" wrapText="1" indent="6"/>
    </xf>
    <xf numFmtId="0" fontId="3" fillId="0" borderId="2" xfId="0" applyFont="1" applyBorder="1" applyAlignment="1">
      <alignment horizontal="center" vertical="top" wrapText="1"/>
    </xf>
    <xf numFmtId="0" fontId="3" fillId="0" borderId="4" xfId="0" applyFont="1" applyBorder="1" applyAlignment="1">
      <alignment horizontal="center" vertical="top" wrapText="1"/>
    </xf>
    <xf numFmtId="165" fontId="2" fillId="0" borderId="2" xfId="0" applyNumberFormat="1" applyFont="1" applyBorder="1" applyAlignment="1">
      <alignment horizontal="left" vertical="top" indent="4" shrinkToFit="1"/>
    </xf>
    <xf numFmtId="165" fontId="2" fillId="0" borderId="4" xfId="0" applyNumberFormat="1" applyFont="1" applyBorder="1" applyAlignment="1">
      <alignment horizontal="left" vertical="top" indent="4" shrinkToFit="1"/>
    </xf>
    <xf numFmtId="0" fontId="1" fillId="0" borderId="2" xfId="0" applyFont="1" applyBorder="1" applyAlignment="1">
      <alignment horizontal="right" vertical="center" wrapText="1"/>
    </xf>
    <xf numFmtId="0" fontId="1" fillId="0" borderId="3" xfId="0" applyFont="1" applyBorder="1" applyAlignment="1">
      <alignment horizontal="right" vertical="center" wrapText="1"/>
    </xf>
    <xf numFmtId="0" fontId="1" fillId="0" borderId="4" xfId="0" applyFont="1" applyBorder="1" applyAlignment="1">
      <alignment horizontal="right" vertical="center" wrapText="1"/>
    </xf>
    <xf numFmtId="0" fontId="3" fillId="0" borderId="2" xfId="0" applyFont="1" applyBorder="1" applyAlignment="1">
      <alignment horizontal="left" vertical="center" wrapText="1"/>
    </xf>
    <xf numFmtId="0" fontId="3" fillId="0" borderId="3" xfId="0" applyFont="1" applyBorder="1" applyAlignment="1">
      <alignment horizontal="left" vertical="center" wrapText="1"/>
    </xf>
    <xf numFmtId="0" fontId="3" fillId="0" borderId="4" xfId="0" applyFont="1" applyBorder="1" applyAlignment="1">
      <alignment horizontal="left" vertical="center" wrapText="1"/>
    </xf>
    <xf numFmtId="0" fontId="4" fillId="0" borderId="0" xfId="0" applyFont="1" applyAlignment="1">
      <alignment horizontal="right" vertical="top" wrapText="1"/>
    </xf>
    <xf numFmtId="0" fontId="4" fillId="0" borderId="8" xfId="0" applyFont="1" applyBorder="1" applyAlignment="1">
      <alignment horizontal="right" vertical="top" wrapText="1"/>
    </xf>
    <xf numFmtId="0" fontId="1" fillId="0" borderId="6" xfId="0" applyFont="1" applyBorder="1" applyAlignment="1">
      <alignment horizontal="right" vertical="top" wrapText="1" indent="1"/>
    </xf>
    <xf numFmtId="0" fontId="1" fillId="0" borderId="7" xfId="0" applyFont="1" applyBorder="1" applyAlignment="1">
      <alignment horizontal="right" vertical="top" wrapText="1" indent="1"/>
    </xf>
    <xf numFmtId="0" fontId="1" fillId="0" borderId="1" xfId="0" applyFont="1" applyBorder="1" applyAlignment="1">
      <alignment horizontal="right" vertical="top" wrapText="1"/>
    </xf>
    <xf numFmtId="0" fontId="1" fillId="0" borderId="9" xfId="0" applyFont="1" applyBorder="1" applyAlignment="1">
      <alignment horizontal="right" vertical="top" wrapText="1"/>
    </xf>
    <xf numFmtId="0" fontId="3" fillId="0" borderId="0" xfId="0" applyFont="1" applyAlignment="1">
      <alignment horizontal="left" vertical="top" wrapText="1"/>
    </xf>
    <xf numFmtId="0" fontId="4" fillId="0" borderId="1" xfId="0" applyFont="1" applyBorder="1" applyAlignment="1">
      <alignment horizontal="left" vertical="top" wrapText="1"/>
    </xf>
    <xf numFmtId="165" fontId="2" fillId="0" borderId="2" xfId="0" applyNumberFormat="1" applyFont="1" applyBorder="1" applyAlignment="1">
      <alignment horizontal="right" vertical="top" shrinkToFit="1"/>
    </xf>
    <xf numFmtId="165" fontId="2" fillId="0" borderId="4" xfId="0" applyNumberFormat="1" applyFont="1" applyBorder="1" applyAlignment="1">
      <alignment horizontal="right" vertical="top" shrinkToFit="1"/>
    </xf>
    <xf numFmtId="0" fontId="1" fillId="0" borderId="2" xfId="0" applyFont="1" applyBorder="1" applyAlignment="1">
      <alignment horizontal="right" vertical="top" wrapText="1"/>
    </xf>
    <xf numFmtId="0" fontId="1" fillId="0" borderId="3" xfId="0" applyFont="1" applyBorder="1" applyAlignment="1">
      <alignment horizontal="right" vertical="top" wrapText="1"/>
    </xf>
    <xf numFmtId="0" fontId="1" fillId="0" borderId="4" xfId="0" applyFont="1" applyBorder="1" applyAlignment="1">
      <alignment horizontal="right" vertical="top" wrapText="1"/>
    </xf>
    <xf numFmtId="0" fontId="7" fillId="21" borderId="51" xfId="0" applyFont="1" applyFill="1" applyBorder="1" applyAlignment="1">
      <alignment horizontal="center"/>
    </xf>
    <xf numFmtId="0" fontId="7" fillId="21" borderId="52" xfId="0" applyFont="1" applyFill="1" applyBorder="1" applyAlignment="1">
      <alignment horizontal="center"/>
    </xf>
    <xf numFmtId="0" fontId="7" fillId="21" borderId="53" xfId="0" applyFont="1" applyFill="1" applyBorder="1" applyAlignment="1">
      <alignment horizontal="center"/>
    </xf>
  </cellXfs>
  <cellStyles count="15">
    <cellStyle name="Millares 2" xfId="13" xr:uid="{9B3BE176-930D-4A66-A6C1-46CCD4A9BD8C}"/>
    <cellStyle name="Millares 2 2 2" xfId="4" xr:uid="{24167C7A-E600-4A50-925F-FCB81D9069E6}"/>
    <cellStyle name="Moneda" xfId="1" builtinId="4"/>
    <cellStyle name="Moneda 2" xfId="11" xr:uid="{E78EEFCF-3BB4-4325-90C3-8624D4476E5A}"/>
    <cellStyle name="Normal" xfId="0" builtinId="0"/>
    <cellStyle name="Normal 14" xfId="9" xr:uid="{B6A187FF-7004-4B56-A9D9-75DF59D7EC56}"/>
    <cellStyle name="Normal 2" xfId="5" xr:uid="{12B20ECC-5466-43F1-905C-727D58FE6979}"/>
    <cellStyle name="Normal 2 10 2 2" xfId="14" xr:uid="{83971D11-6AB1-4D2F-944F-328168E63110}"/>
    <cellStyle name="Normal 2 2" xfId="6" xr:uid="{F44D1D33-214B-45F5-B8AB-3E89B53A3E8F}"/>
    <cellStyle name="Normal 2 2 2 2 2" xfId="3" xr:uid="{69B92C6C-0875-4BA8-943F-2BC6D0F18B95}"/>
    <cellStyle name="Normal 3" xfId="7" xr:uid="{2120A527-0BDE-49A5-B54C-90ECF51B5A92}"/>
    <cellStyle name="Normal_modelo ACTA OBRA y MODIFICACION" xfId="8" xr:uid="{3C8D1754-4C40-43F3-B61D-C78A57B8616F}"/>
    <cellStyle name="Porcentaje" xfId="2" builtinId="5"/>
    <cellStyle name="Porcentaje 2" xfId="10" xr:uid="{C78FDED2-BB32-4574-BE69-E92D26945E85}"/>
    <cellStyle name="Porcentual 9" xfId="12" xr:uid="{759FA8BB-7E2D-4830-8172-E5BCA3A1BB6F}"/>
  </cellStyles>
  <dxfs count="18">
    <dxf>
      <font>
        <color auto="1"/>
      </font>
      <fill>
        <patternFill>
          <bgColor theme="0" tint="-0.24994659260841701"/>
        </patternFill>
      </fill>
    </dxf>
    <dxf>
      <font>
        <color auto="1"/>
      </font>
      <fill>
        <patternFill>
          <bgColor theme="0" tint="-0.24994659260841701"/>
        </patternFill>
      </fill>
    </dxf>
    <dxf>
      <font>
        <color auto="1"/>
      </font>
      <fill>
        <patternFill>
          <bgColor theme="0" tint="-0.24994659260841701"/>
        </patternFill>
      </fill>
    </dxf>
    <dxf>
      <font>
        <color auto="1"/>
      </font>
      <fill>
        <patternFill>
          <bgColor theme="0" tint="-0.24994659260841701"/>
        </patternFill>
      </fill>
    </dxf>
    <dxf>
      <font>
        <color auto="1"/>
      </font>
      <fill>
        <patternFill>
          <bgColor theme="0" tint="-0.24994659260841701"/>
        </patternFill>
      </fill>
    </dxf>
    <dxf>
      <font>
        <color auto="1"/>
      </font>
      <fill>
        <patternFill>
          <bgColor theme="0" tint="-0.24994659260841701"/>
        </patternFill>
      </fill>
    </dxf>
    <dxf>
      <font>
        <color auto="1"/>
      </font>
      <fill>
        <patternFill>
          <bgColor theme="0" tint="-0.24994659260841701"/>
        </patternFill>
      </fill>
    </dxf>
    <dxf>
      <font>
        <color auto="1"/>
      </font>
      <fill>
        <patternFill>
          <bgColor theme="0" tint="-0.24994659260841701"/>
        </patternFill>
      </fill>
    </dxf>
    <dxf>
      <font>
        <color auto="1"/>
      </font>
      <fill>
        <patternFill>
          <bgColor theme="0" tint="-0.24994659260841701"/>
        </patternFill>
      </fill>
    </dxf>
    <dxf>
      <font>
        <color auto="1"/>
      </font>
      <fill>
        <patternFill>
          <bgColor theme="0" tint="-0.24994659260841701"/>
        </patternFill>
      </fill>
    </dxf>
    <dxf>
      <font>
        <color auto="1"/>
      </font>
      <fill>
        <patternFill>
          <bgColor theme="0" tint="-0.24994659260841701"/>
        </patternFill>
      </fill>
    </dxf>
    <dxf>
      <font>
        <color auto="1"/>
      </font>
      <fill>
        <patternFill>
          <bgColor theme="0" tint="-0.24994659260841701"/>
        </patternFill>
      </fill>
    </dxf>
    <dxf>
      <font>
        <color auto="1"/>
      </font>
      <fill>
        <patternFill>
          <bgColor theme="0" tint="-0.24994659260841701"/>
        </patternFill>
      </fill>
    </dxf>
    <dxf>
      <font>
        <color auto="1"/>
      </font>
      <fill>
        <patternFill>
          <bgColor theme="0" tint="-0.24994659260841701"/>
        </patternFill>
      </fill>
    </dxf>
    <dxf>
      <font>
        <color auto="1"/>
      </font>
      <fill>
        <patternFill>
          <bgColor theme="0" tint="-0.24994659260841701"/>
        </patternFill>
      </fill>
    </dxf>
    <dxf>
      <font>
        <color auto="1"/>
      </font>
      <fill>
        <patternFill>
          <bgColor theme="0" tint="-0.24994659260841701"/>
        </patternFill>
      </fill>
    </dxf>
    <dxf>
      <font>
        <color auto="1"/>
      </font>
      <fill>
        <patternFill>
          <bgColor theme="0" tint="-0.24994659260841701"/>
        </patternFill>
      </fill>
    </dxf>
    <dxf>
      <font>
        <color auto="1"/>
      </font>
      <fill>
        <patternFill>
          <bgColor theme="0" tint="-0.24994659260841701"/>
        </patternFill>
      </fill>
    </dxf>
  </dxfs>
  <tableStyles count="0" defaultTableStyle="TableStyleMedium2" defaultPivotStyle="PivotStyleLight16"/>
  <colors>
    <mruColors>
      <color rgb="FF00FF00"/>
      <color rgb="FFFF5050"/>
      <color rgb="FFFF00FF"/>
      <color rgb="FF660066"/>
      <color rgb="FFFF99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externalLink" Target="externalLinks/externalLink2.xml"/><Relationship Id="rId10" Type="http://schemas.openxmlformats.org/officeDocument/2006/relationships/worksheet" Target="worksheets/sheet10.xml"/><Relationship Id="rId19"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1.xml"/></Relationships>
</file>

<file path=xl/drawings/_rels/drawing1.xml.rels><?xml version="1.0" encoding="UTF-8" standalone="yes"?>
<Relationships xmlns="http://schemas.openxmlformats.org/package/2006/relationships"><Relationship Id="rId3" Type="http://schemas.openxmlformats.org/officeDocument/2006/relationships/image" Target="../media/image2.png"/><Relationship Id="rId2" Type="http://schemas.microsoft.com/office/2007/relationships/hdphoto" Target="../media/hdphoto1.wdp"/><Relationship Id="rId1" Type="http://schemas.openxmlformats.org/officeDocument/2006/relationships/image" Target="../media/image1.png"/><Relationship Id="rId5" Type="http://schemas.openxmlformats.org/officeDocument/2006/relationships/image" Target="../media/image3.png"/><Relationship Id="rId4" Type="http://schemas.microsoft.com/office/2007/relationships/hdphoto" Target="../media/hdphoto2.wdp"/></Relationships>
</file>

<file path=xl/drawings/_rels/drawing2.xml.rels><?xml version="1.0" encoding="UTF-8" standalone="yes"?>
<Relationships xmlns="http://schemas.openxmlformats.org/package/2006/relationships"><Relationship Id="rId3" Type="http://schemas.openxmlformats.org/officeDocument/2006/relationships/image" Target="../media/image2.png"/><Relationship Id="rId2" Type="http://schemas.microsoft.com/office/2007/relationships/hdphoto" Target="../media/hdphoto1.wdp"/><Relationship Id="rId1" Type="http://schemas.openxmlformats.org/officeDocument/2006/relationships/image" Target="../media/image1.png"/><Relationship Id="rId6" Type="http://schemas.openxmlformats.org/officeDocument/2006/relationships/image" Target="../media/image5.png"/><Relationship Id="rId5" Type="http://schemas.openxmlformats.org/officeDocument/2006/relationships/image" Target="../media/image4.png"/><Relationship Id="rId4" Type="http://schemas.microsoft.com/office/2007/relationships/hdphoto" Target="../media/hdphoto2.wdp"/></Relationships>
</file>

<file path=xl/drawings/_rels/drawing3.xml.rels><?xml version="1.0" encoding="UTF-8" standalone="yes"?>
<Relationships xmlns="http://schemas.openxmlformats.org/package/2006/relationships"><Relationship Id="rId3" Type="http://schemas.openxmlformats.org/officeDocument/2006/relationships/image" Target="../media/image2.png"/><Relationship Id="rId2" Type="http://schemas.microsoft.com/office/2007/relationships/hdphoto" Target="../media/hdphoto1.wdp"/><Relationship Id="rId1" Type="http://schemas.openxmlformats.org/officeDocument/2006/relationships/image" Target="../media/image1.png"/><Relationship Id="rId4" Type="http://schemas.microsoft.com/office/2007/relationships/hdphoto" Target="../media/hdphoto2.wdp"/></Relationships>
</file>

<file path=xl/drawings/_rels/drawing4.xml.rels><?xml version="1.0" encoding="UTF-8" standalone="yes"?>
<Relationships xmlns="http://schemas.openxmlformats.org/package/2006/relationships"><Relationship Id="rId3" Type="http://schemas.openxmlformats.org/officeDocument/2006/relationships/image" Target="../media/image2.png"/><Relationship Id="rId2" Type="http://schemas.microsoft.com/office/2007/relationships/hdphoto" Target="../media/hdphoto1.wdp"/><Relationship Id="rId1" Type="http://schemas.openxmlformats.org/officeDocument/2006/relationships/image" Target="../media/image1.png"/><Relationship Id="rId5" Type="http://schemas.openxmlformats.org/officeDocument/2006/relationships/image" Target="../media/image6.emf"/><Relationship Id="rId4" Type="http://schemas.microsoft.com/office/2007/relationships/hdphoto" Target="../media/hdphoto2.wdp"/></Relationships>
</file>

<file path=xl/drawings/_rels/drawing5.xml.rels><?xml version="1.0" encoding="UTF-8" standalone="yes"?>
<Relationships xmlns="http://schemas.openxmlformats.org/package/2006/relationships"><Relationship Id="rId3" Type="http://schemas.openxmlformats.org/officeDocument/2006/relationships/image" Target="../media/image2.png"/><Relationship Id="rId2" Type="http://schemas.microsoft.com/office/2007/relationships/hdphoto" Target="../media/hdphoto1.wdp"/><Relationship Id="rId1" Type="http://schemas.openxmlformats.org/officeDocument/2006/relationships/image" Target="../media/image1.png"/><Relationship Id="rId4" Type="http://schemas.microsoft.com/office/2007/relationships/hdphoto" Target="../media/hdphoto2.wdp"/></Relationships>
</file>

<file path=xl/drawings/_rels/drawing6.xml.rels><?xml version="1.0" encoding="UTF-8" standalone="yes"?>
<Relationships xmlns="http://schemas.openxmlformats.org/package/2006/relationships"><Relationship Id="rId2" Type="http://schemas.openxmlformats.org/officeDocument/2006/relationships/hyperlink" Target="#&#205;NDICE!G360"/><Relationship Id="rId1" Type="http://schemas.openxmlformats.org/officeDocument/2006/relationships/image" Target="../media/image7.png"/></Relationships>
</file>

<file path=xl/drawings/_rels/drawing7.xml.rels><?xml version="1.0" encoding="UTF-8" standalone="yes"?>
<Relationships xmlns="http://schemas.openxmlformats.org/package/2006/relationships"><Relationship Id="rId2" Type="http://schemas.openxmlformats.org/officeDocument/2006/relationships/image" Target="../media/image9.jpeg"/><Relationship Id="rId1" Type="http://schemas.openxmlformats.org/officeDocument/2006/relationships/image" Target="../media/image8.jpeg"/></Relationships>
</file>

<file path=xl/drawings/_rels/drawing8.xml.rels><?xml version="1.0" encoding="UTF-8" standalone="yes"?>
<Relationships xmlns="http://schemas.openxmlformats.org/package/2006/relationships"><Relationship Id="rId1" Type="http://schemas.openxmlformats.org/officeDocument/2006/relationships/image" Target="../media/image10.png"/></Relationships>
</file>

<file path=xl/drawings/_rels/drawing9.xml.rels><?xml version="1.0" encoding="UTF-8" standalone="yes"?>
<Relationships xmlns="http://schemas.openxmlformats.org/package/2006/relationships"><Relationship Id="rId2" Type="http://schemas.openxmlformats.org/officeDocument/2006/relationships/image" Target="../media/image11.jpeg"/><Relationship Id="rId1" Type="http://schemas.openxmlformats.org/officeDocument/2006/relationships/image" Target="../media/image10.png"/></Relationships>
</file>

<file path=xl/drawings/_rels/drawing10.xml.rels><?xml version="1.0" encoding="UTF-8" standalone="yes"?>
<Relationships xmlns="http://schemas.openxmlformats.org/package/2006/relationships"><Relationship Id="rId1" Type="http://schemas.openxmlformats.org/officeDocument/2006/relationships/image" Target="../media/image10.png"/></Relationships>
</file>

<file path=xl/drawings/drawing1.xml><?xml version="1.0" encoding="utf-8"?>
<xdr:wsDr xmlns:xdr="http://schemas.openxmlformats.org/drawingml/2006/spreadsheetDrawing" xmlns:a="http://schemas.openxmlformats.org/drawingml/2006/main">
  <xdr:twoCellAnchor editAs="oneCell">
    <xdr:from>
      <xdr:col>25</xdr:col>
      <xdr:colOff>4550</xdr:colOff>
      <xdr:row>21</xdr:row>
      <xdr:rowOff>75215</xdr:rowOff>
    </xdr:from>
    <xdr:to>
      <xdr:col>25</xdr:col>
      <xdr:colOff>1581843</xdr:colOff>
      <xdr:row>28</xdr:row>
      <xdr:rowOff>174921</xdr:rowOff>
    </xdr:to>
    <xdr:pic>
      <xdr:nvPicPr>
        <xdr:cNvPr id="2" name="Imagen 1">
          <a:extLst>
            <a:ext uri="{FF2B5EF4-FFF2-40B4-BE49-F238E27FC236}">
              <a16:creationId xmlns:a16="http://schemas.microsoft.com/office/drawing/2014/main" id="{292BA95F-B17A-4C1F-87A0-CD41672F9522}"/>
            </a:ext>
          </a:extLst>
        </xdr:cNvPr>
        <xdr:cNvPicPr>
          <a:picLocks noChangeAspect="1" noChangeArrowheads="1"/>
        </xdr:cNvPicPr>
      </xdr:nvPicPr>
      <xdr:blipFill>
        <a:blip xmlns:r="http://schemas.openxmlformats.org/officeDocument/2006/relationships" r:embed="rId1">
          <a:extLst>
            <a:ext uri="{BEBA8EAE-BF5A-486C-A8C5-ECC9F3942E4B}">
              <a14:imgProps xmlns:a14="http://schemas.microsoft.com/office/drawing/2010/main">
                <a14:imgLayer r:embed="rId2">
                  <a14:imgEffect>
                    <a14:backgroundRemoval t="1896" b="98104" l="5833" r="98750">
                      <a14:foregroundMark x1="45833" y1="67299" x2="45833" y2="67299"/>
                      <a14:foregroundMark x1="49167" y1="66351" x2="79583" y2="55450"/>
                      <a14:foregroundMark x1="81250" y1="58768" x2="85833" y2="22275"/>
                      <a14:foregroundMark x1="49167" y1="41706" x2="90000" y2="28436"/>
                      <a14:foregroundMark x1="37083" y1="30332" x2="77917" y2="20853"/>
                      <a14:foregroundMark x1="20417" y1="93839" x2="49583" y2="27488"/>
                      <a14:foregroundMark x1="40833" y1="48341" x2="21250" y2="55450"/>
                      <a14:foregroundMark x1="20417" y1="55450" x2="11250" y2="54028"/>
                      <a14:foregroundMark x1="11250" y1="52607" x2="9167" y2="45024"/>
                      <a14:foregroundMark x1="9167" y1="44076" x2="10000" y2="35071"/>
                      <a14:foregroundMark x1="10417" y1="35071" x2="14583" y2="25118"/>
                      <a14:foregroundMark x1="16250" y1="23697" x2="21250" y2="17536"/>
                      <a14:foregroundMark x1="20000" y1="16588" x2="32083" y2="10900"/>
                      <a14:foregroundMark x1="32917" y1="10427" x2="45833" y2="9479"/>
                      <a14:foregroundMark x1="45833" y1="9953" x2="50833" y2="13270"/>
                      <a14:foregroundMark x1="50833" y1="15166" x2="50417" y2="26066"/>
                      <a14:foregroundMark x1="15000" y1="23697" x2="23333" y2="15166"/>
                      <a14:foregroundMark x1="46667" y1="46445" x2="81667" y2="33649"/>
                      <a14:foregroundMark x1="85000" y1="24171" x2="95000" y2="3318"/>
                      <a14:foregroundMark x1="86667" y1="32227" x2="92083" y2="29384"/>
                      <a14:foregroundMark x1="46250" y1="45024" x2="47500" y2="40758"/>
                      <a14:foregroundMark x1="37500" y1="71090" x2="45000" y2="67299"/>
                    </a14:backgroundRemoval>
                  </a14:imgEffect>
                </a14:imgLayer>
              </a14:imgProps>
            </a:ext>
            <a:ext uri="{28A0092B-C50C-407E-A947-70E740481C1C}">
              <a14:useLocalDpi xmlns:a14="http://schemas.microsoft.com/office/drawing/2010/main" val="0"/>
            </a:ext>
          </a:extLst>
        </a:blip>
        <a:srcRect/>
        <a:stretch>
          <a:fillRect/>
        </a:stretch>
      </xdr:blipFill>
      <xdr:spPr bwMode="auto">
        <a:xfrm>
          <a:off x="8529425" y="4771040"/>
          <a:ext cx="1577293" cy="143320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0</xdr:colOff>
      <xdr:row>20</xdr:row>
      <xdr:rowOff>146957</xdr:rowOff>
    </xdr:from>
    <xdr:to>
      <xdr:col>6</xdr:col>
      <xdr:colOff>9526</xdr:colOff>
      <xdr:row>27</xdr:row>
      <xdr:rowOff>124883</xdr:rowOff>
    </xdr:to>
    <xdr:pic>
      <xdr:nvPicPr>
        <xdr:cNvPr id="3" name="Imagen 2">
          <a:extLst>
            <a:ext uri="{FF2B5EF4-FFF2-40B4-BE49-F238E27FC236}">
              <a16:creationId xmlns:a16="http://schemas.microsoft.com/office/drawing/2014/main" id="{815FC621-8A11-42C8-88E2-91D8A0DE5857}"/>
            </a:ext>
          </a:extLst>
        </xdr:cNvPr>
        <xdr:cNvPicPr>
          <a:picLocks noChangeAspect="1" noChangeArrowheads="1"/>
        </xdr:cNvPicPr>
      </xdr:nvPicPr>
      <xdr:blipFill>
        <a:blip xmlns:r="http://schemas.openxmlformats.org/officeDocument/2006/relationships" r:embed="rId3" cstate="print">
          <a:extLst>
            <a:ext uri="{BEBA8EAE-BF5A-486C-A8C5-ECC9F3942E4B}">
              <a14:imgProps xmlns:a14="http://schemas.microsoft.com/office/drawing/2010/main">
                <a14:imgLayer r:embed="rId4">
                  <a14:imgEffect>
                    <a14:backgroundRemoval t="10000" b="100000" l="10000" r="90000">
                      <a14:foregroundMark x1="38281" y1="61481" x2="38906" y2="70926"/>
                      <a14:foregroundMark x1="38750" y1="65185" x2="40078" y2="58519"/>
                      <a14:foregroundMark x1="40547" y1="63519" x2="41406" y2="69259"/>
                      <a14:foregroundMark x1="53516" y1="26852" x2="56563" y2="67037"/>
                      <a14:foregroundMark x1="75078" y1="39444" x2="74844" y2="40556"/>
                    </a14:backgroundRemoval>
                  </a14:imgEffect>
                </a14:imgLayer>
              </a14:imgProps>
            </a:ext>
            <a:ext uri="{28A0092B-C50C-407E-A947-70E740481C1C}">
              <a14:useLocalDpi xmlns:a14="http://schemas.microsoft.com/office/drawing/2010/main" val="0"/>
            </a:ext>
          </a:extLst>
        </a:blip>
        <a:srcRect/>
        <a:stretch>
          <a:fillRect/>
        </a:stretch>
      </xdr:blipFill>
      <xdr:spPr bwMode="auto">
        <a:xfrm>
          <a:off x="457200" y="4652282"/>
          <a:ext cx="3143251" cy="131142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2</xdr:colOff>
      <xdr:row>29</xdr:row>
      <xdr:rowOff>161807</xdr:rowOff>
    </xdr:from>
    <xdr:to>
      <xdr:col>18</xdr:col>
      <xdr:colOff>3786</xdr:colOff>
      <xdr:row>72</xdr:row>
      <xdr:rowOff>133351</xdr:rowOff>
    </xdr:to>
    <xdr:pic>
      <xdr:nvPicPr>
        <xdr:cNvPr id="4" name="Imagen 3">
          <a:extLst>
            <a:ext uri="{FF2B5EF4-FFF2-40B4-BE49-F238E27FC236}">
              <a16:creationId xmlns:a16="http://schemas.microsoft.com/office/drawing/2014/main" id="{4059D638-26BF-4EAD-ADFB-F17ED08E7F6F}"/>
            </a:ext>
          </a:extLst>
        </xdr:cNvPr>
        <xdr:cNvPicPr>
          <a:picLocks noChangeAspect="1"/>
        </xdr:cNvPicPr>
      </xdr:nvPicPr>
      <xdr:blipFill>
        <a:blip xmlns:r="http://schemas.openxmlformats.org/officeDocument/2006/relationships" r:embed="rId5"/>
        <a:stretch>
          <a:fillRect/>
        </a:stretch>
      </xdr:blipFill>
      <xdr:spPr>
        <a:xfrm rot="16200000">
          <a:off x="-1036390" y="7113224"/>
          <a:ext cx="8163044" cy="6090259"/>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25</xdr:col>
      <xdr:colOff>4550</xdr:colOff>
      <xdr:row>24</xdr:row>
      <xdr:rowOff>75215</xdr:rowOff>
    </xdr:from>
    <xdr:to>
      <xdr:col>25</xdr:col>
      <xdr:colOff>1581843</xdr:colOff>
      <xdr:row>31</xdr:row>
      <xdr:rowOff>174921</xdr:rowOff>
    </xdr:to>
    <xdr:pic>
      <xdr:nvPicPr>
        <xdr:cNvPr id="2" name="Imagen 1">
          <a:extLst>
            <a:ext uri="{FF2B5EF4-FFF2-40B4-BE49-F238E27FC236}">
              <a16:creationId xmlns:a16="http://schemas.microsoft.com/office/drawing/2014/main" id="{CF3A1655-0656-4D4B-ADD6-4F587C1F4FB9}"/>
            </a:ext>
          </a:extLst>
        </xdr:cNvPr>
        <xdr:cNvPicPr>
          <a:picLocks noChangeAspect="1" noChangeArrowheads="1"/>
        </xdr:cNvPicPr>
      </xdr:nvPicPr>
      <xdr:blipFill>
        <a:blip xmlns:r="http://schemas.openxmlformats.org/officeDocument/2006/relationships" r:embed="rId1">
          <a:extLst>
            <a:ext uri="{BEBA8EAE-BF5A-486C-A8C5-ECC9F3942E4B}">
              <a14:imgProps xmlns:a14="http://schemas.microsoft.com/office/drawing/2010/main">
                <a14:imgLayer r:embed="rId2">
                  <a14:imgEffect>
                    <a14:backgroundRemoval t="1896" b="98104" l="5833" r="98750">
                      <a14:foregroundMark x1="45833" y1="67299" x2="45833" y2="67299"/>
                      <a14:foregroundMark x1="49167" y1="66351" x2="79583" y2="55450"/>
                      <a14:foregroundMark x1="81250" y1="58768" x2="85833" y2="22275"/>
                      <a14:foregroundMark x1="49167" y1="41706" x2="90000" y2="28436"/>
                      <a14:foregroundMark x1="37083" y1="30332" x2="77917" y2="20853"/>
                      <a14:foregroundMark x1="20417" y1="93839" x2="49583" y2="27488"/>
                      <a14:foregroundMark x1="40833" y1="48341" x2="21250" y2="55450"/>
                      <a14:foregroundMark x1="20417" y1="55450" x2="11250" y2="54028"/>
                      <a14:foregroundMark x1="11250" y1="52607" x2="9167" y2="45024"/>
                      <a14:foregroundMark x1="9167" y1="44076" x2="10000" y2="35071"/>
                      <a14:foregroundMark x1="10417" y1="35071" x2="14583" y2="25118"/>
                      <a14:foregroundMark x1="16250" y1="23697" x2="21250" y2="17536"/>
                      <a14:foregroundMark x1="20000" y1="16588" x2="32083" y2="10900"/>
                      <a14:foregroundMark x1="32917" y1="10427" x2="45833" y2="9479"/>
                      <a14:foregroundMark x1="45833" y1="9953" x2="50833" y2="13270"/>
                      <a14:foregroundMark x1="50833" y1="15166" x2="50417" y2="26066"/>
                      <a14:foregroundMark x1="15000" y1="23697" x2="23333" y2="15166"/>
                      <a14:foregroundMark x1="46667" y1="46445" x2="81667" y2="33649"/>
                      <a14:foregroundMark x1="85000" y1="24171" x2="95000" y2="3318"/>
                      <a14:foregroundMark x1="86667" y1="32227" x2="92083" y2="29384"/>
                      <a14:foregroundMark x1="46250" y1="45024" x2="47500" y2="40758"/>
                      <a14:foregroundMark x1="37500" y1="71090" x2="45000" y2="67299"/>
                    </a14:backgroundRemoval>
                  </a14:imgEffect>
                </a14:imgLayer>
              </a14:imgProps>
            </a:ext>
            <a:ext uri="{28A0092B-C50C-407E-A947-70E740481C1C}">
              <a14:useLocalDpi xmlns:a14="http://schemas.microsoft.com/office/drawing/2010/main" val="0"/>
            </a:ext>
          </a:extLst>
        </a:blip>
        <a:srcRect/>
        <a:stretch>
          <a:fillRect/>
        </a:stretch>
      </xdr:blipFill>
      <xdr:spPr bwMode="auto">
        <a:xfrm>
          <a:off x="8529425" y="4466240"/>
          <a:ext cx="1577293" cy="143320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0</xdr:colOff>
      <xdr:row>23</xdr:row>
      <xdr:rowOff>146957</xdr:rowOff>
    </xdr:from>
    <xdr:to>
      <xdr:col>6</xdr:col>
      <xdr:colOff>9526</xdr:colOff>
      <xdr:row>30</xdr:row>
      <xdr:rowOff>124883</xdr:rowOff>
    </xdr:to>
    <xdr:pic>
      <xdr:nvPicPr>
        <xdr:cNvPr id="3" name="Imagen 2">
          <a:extLst>
            <a:ext uri="{FF2B5EF4-FFF2-40B4-BE49-F238E27FC236}">
              <a16:creationId xmlns:a16="http://schemas.microsoft.com/office/drawing/2014/main" id="{2A158AE3-23D0-48C8-B472-CE338AFF7E05}"/>
            </a:ext>
          </a:extLst>
        </xdr:cNvPr>
        <xdr:cNvPicPr>
          <a:picLocks noChangeAspect="1" noChangeArrowheads="1"/>
        </xdr:cNvPicPr>
      </xdr:nvPicPr>
      <xdr:blipFill>
        <a:blip xmlns:r="http://schemas.openxmlformats.org/officeDocument/2006/relationships" r:embed="rId3" cstate="print">
          <a:extLst>
            <a:ext uri="{BEBA8EAE-BF5A-486C-A8C5-ECC9F3942E4B}">
              <a14:imgProps xmlns:a14="http://schemas.microsoft.com/office/drawing/2010/main">
                <a14:imgLayer r:embed="rId4">
                  <a14:imgEffect>
                    <a14:backgroundRemoval t="10000" b="100000" l="10000" r="90000">
                      <a14:foregroundMark x1="38281" y1="61481" x2="38906" y2="70926"/>
                      <a14:foregroundMark x1="38750" y1="65185" x2="40078" y2="58519"/>
                      <a14:foregroundMark x1="40547" y1="63519" x2="41406" y2="69259"/>
                      <a14:foregroundMark x1="53516" y1="26852" x2="56563" y2="67037"/>
                      <a14:foregroundMark x1="75078" y1="39444" x2="74844" y2="40556"/>
                    </a14:backgroundRemoval>
                  </a14:imgEffect>
                </a14:imgLayer>
              </a14:imgProps>
            </a:ext>
            <a:ext uri="{28A0092B-C50C-407E-A947-70E740481C1C}">
              <a14:useLocalDpi xmlns:a14="http://schemas.microsoft.com/office/drawing/2010/main" val="0"/>
            </a:ext>
          </a:extLst>
        </a:blip>
        <a:srcRect/>
        <a:stretch>
          <a:fillRect/>
        </a:stretch>
      </xdr:blipFill>
      <xdr:spPr bwMode="auto">
        <a:xfrm>
          <a:off x="457200" y="4347482"/>
          <a:ext cx="3143251" cy="131142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85725</xdr:colOff>
      <xdr:row>32</xdr:row>
      <xdr:rowOff>92923</xdr:rowOff>
    </xdr:from>
    <xdr:to>
      <xdr:col>13</xdr:col>
      <xdr:colOff>123613</xdr:colOff>
      <xdr:row>59</xdr:row>
      <xdr:rowOff>30482</xdr:rowOff>
    </xdr:to>
    <xdr:pic>
      <xdr:nvPicPr>
        <xdr:cNvPr id="5" name="Imagen 4">
          <a:extLst>
            <a:ext uri="{FF2B5EF4-FFF2-40B4-BE49-F238E27FC236}">
              <a16:creationId xmlns:a16="http://schemas.microsoft.com/office/drawing/2014/main" id="{12D2AD35-3BD1-4493-B831-D7555DD14E68}"/>
            </a:ext>
          </a:extLst>
        </xdr:cNvPr>
        <xdr:cNvPicPr>
          <a:picLocks noChangeAspect="1"/>
        </xdr:cNvPicPr>
      </xdr:nvPicPr>
      <xdr:blipFill>
        <a:blip xmlns:r="http://schemas.openxmlformats.org/officeDocument/2006/relationships" r:embed="rId5"/>
        <a:stretch>
          <a:fillRect/>
        </a:stretch>
      </xdr:blipFill>
      <xdr:spPr>
        <a:xfrm>
          <a:off x="85725" y="6865198"/>
          <a:ext cx="4676563" cy="5081059"/>
        </a:xfrm>
        <a:prstGeom prst="rect">
          <a:avLst/>
        </a:prstGeom>
        <a:ln>
          <a:solidFill>
            <a:schemeClr val="accent1"/>
          </a:solidFill>
        </a:ln>
      </xdr:spPr>
    </xdr:pic>
    <xdr:clientData/>
  </xdr:twoCellAnchor>
  <xdr:twoCellAnchor editAs="oneCell">
    <xdr:from>
      <xdr:col>13</xdr:col>
      <xdr:colOff>264584</xdr:colOff>
      <xdr:row>32</xdr:row>
      <xdr:rowOff>95250</xdr:rowOff>
    </xdr:from>
    <xdr:to>
      <xdr:col>25</xdr:col>
      <xdr:colOff>1897169</xdr:colOff>
      <xdr:row>59</xdr:row>
      <xdr:rowOff>97156</xdr:rowOff>
    </xdr:to>
    <xdr:pic>
      <xdr:nvPicPr>
        <xdr:cNvPr id="6" name="Imagen 5">
          <a:extLst>
            <a:ext uri="{FF2B5EF4-FFF2-40B4-BE49-F238E27FC236}">
              <a16:creationId xmlns:a16="http://schemas.microsoft.com/office/drawing/2014/main" id="{E148F167-D28C-4C1F-B34A-BDC4E6DB9BAE}"/>
            </a:ext>
          </a:extLst>
        </xdr:cNvPr>
        <xdr:cNvPicPr>
          <a:picLocks noChangeAspect="1"/>
        </xdr:cNvPicPr>
      </xdr:nvPicPr>
      <xdr:blipFill>
        <a:blip xmlns:r="http://schemas.openxmlformats.org/officeDocument/2006/relationships" r:embed="rId6"/>
        <a:stretch>
          <a:fillRect/>
        </a:stretch>
      </xdr:blipFill>
      <xdr:spPr>
        <a:xfrm>
          <a:off x="4903259" y="6867525"/>
          <a:ext cx="5518785" cy="5145406"/>
        </a:xfrm>
        <a:prstGeom prst="rect">
          <a:avLst/>
        </a:prstGeom>
        <a:ln>
          <a:solidFill>
            <a:schemeClr val="accent1"/>
          </a:solidFill>
        </a:ln>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25</xdr:col>
      <xdr:colOff>4550</xdr:colOff>
      <xdr:row>26</xdr:row>
      <xdr:rowOff>179990</xdr:rowOff>
    </xdr:from>
    <xdr:to>
      <xdr:col>25</xdr:col>
      <xdr:colOff>1581843</xdr:colOff>
      <xdr:row>34</xdr:row>
      <xdr:rowOff>89196</xdr:rowOff>
    </xdr:to>
    <xdr:pic>
      <xdr:nvPicPr>
        <xdr:cNvPr id="2" name="Imagen 1">
          <a:extLst>
            <a:ext uri="{FF2B5EF4-FFF2-40B4-BE49-F238E27FC236}">
              <a16:creationId xmlns:a16="http://schemas.microsoft.com/office/drawing/2014/main" id="{FC7E1D65-89EF-42ED-922B-C5361CD30E38}"/>
            </a:ext>
          </a:extLst>
        </xdr:cNvPr>
        <xdr:cNvPicPr>
          <a:picLocks noChangeAspect="1" noChangeArrowheads="1"/>
        </xdr:cNvPicPr>
      </xdr:nvPicPr>
      <xdr:blipFill>
        <a:blip xmlns:r="http://schemas.openxmlformats.org/officeDocument/2006/relationships" r:embed="rId1">
          <a:extLst>
            <a:ext uri="{BEBA8EAE-BF5A-486C-A8C5-ECC9F3942E4B}">
              <a14:imgProps xmlns:a14="http://schemas.microsoft.com/office/drawing/2010/main">
                <a14:imgLayer r:embed="rId2">
                  <a14:imgEffect>
                    <a14:backgroundRemoval t="1896" b="98104" l="5833" r="98750">
                      <a14:foregroundMark x1="45833" y1="67299" x2="45833" y2="67299"/>
                      <a14:foregroundMark x1="49167" y1="66351" x2="79583" y2="55450"/>
                      <a14:foregroundMark x1="81250" y1="58768" x2="85833" y2="22275"/>
                      <a14:foregroundMark x1="49167" y1="41706" x2="90000" y2="28436"/>
                      <a14:foregroundMark x1="37083" y1="30332" x2="77917" y2="20853"/>
                      <a14:foregroundMark x1="20417" y1="93839" x2="49583" y2="27488"/>
                      <a14:foregroundMark x1="40833" y1="48341" x2="21250" y2="55450"/>
                      <a14:foregroundMark x1="20417" y1="55450" x2="11250" y2="54028"/>
                      <a14:foregroundMark x1="11250" y1="52607" x2="9167" y2="45024"/>
                      <a14:foregroundMark x1="9167" y1="44076" x2="10000" y2="35071"/>
                      <a14:foregroundMark x1="10417" y1="35071" x2="14583" y2="25118"/>
                      <a14:foregroundMark x1="16250" y1="23697" x2="21250" y2="17536"/>
                      <a14:foregroundMark x1="20000" y1="16588" x2="32083" y2="10900"/>
                      <a14:foregroundMark x1="32917" y1="10427" x2="45833" y2="9479"/>
                      <a14:foregroundMark x1="45833" y1="9953" x2="50833" y2="13270"/>
                      <a14:foregroundMark x1="50833" y1="15166" x2="50417" y2="26066"/>
                      <a14:foregroundMark x1="15000" y1="23697" x2="23333" y2="15166"/>
                      <a14:foregroundMark x1="46667" y1="46445" x2="81667" y2="33649"/>
                      <a14:foregroundMark x1="85000" y1="24171" x2="95000" y2="3318"/>
                      <a14:foregroundMark x1="86667" y1="32227" x2="92083" y2="29384"/>
                      <a14:foregroundMark x1="46250" y1="45024" x2="47500" y2="40758"/>
                      <a14:foregroundMark x1="37500" y1="71090" x2="45000" y2="67299"/>
                    </a14:backgroundRemoval>
                  </a14:imgEffect>
                </a14:imgLayer>
              </a14:imgProps>
            </a:ext>
            <a:ext uri="{28A0092B-C50C-407E-A947-70E740481C1C}">
              <a14:useLocalDpi xmlns:a14="http://schemas.microsoft.com/office/drawing/2010/main" val="0"/>
            </a:ext>
          </a:extLst>
        </a:blip>
        <a:srcRect/>
        <a:stretch>
          <a:fillRect/>
        </a:stretch>
      </xdr:blipFill>
      <xdr:spPr bwMode="auto">
        <a:xfrm>
          <a:off x="8529425" y="6028340"/>
          <a:ext cx="1577293" cy="143320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0</xdr:colOff>
      <xdr:row>26</xdr:row>
      <xdr:rowOff>166007</xdr:rowOff>
    </xdr:from>
    <xdr:to>
      <xdr:col>6</xdr:col>
      <xdr:colOff>9526</xdr:colOff>
      <xdr:row>33</xdr:row>
      <xdr:rowOff>143933</xdr:rowOff>
    </xdr:to>
    <xdr:pic>
      <xdr:nvPicPr>
        <xdr:cNvPr id="3" name="Imagen 2">
          <a:extLst>
            <a:ext uri="{FF2B5EF4-FFF2-40B4-BE49-F238E27FC236}">
              <a16:creationId xmlns:a16="http://schemas.microsoft.com/office/drawing/2014/main" id="{D11EFB83-9421-4351-9AC0-B7DB5C0388F3}"/>
            </a:ext>
          </a:extLst>
        </xdr:cNvPr>
        <xdr:cNvPicPr>
          <a:picLocks noChangeAspect="1" noChangeArrowheads="1"/>
        </xdr:cNvPicPr>
      </xdr:nvPicPr>
      <xdr:blipFill>
        <a:blip xmlns:r="http://schemas.openxmlformats.org/officeDocument/2006/relationships" r:embed="rId3" cstate="print">
          <a:extLst>
            <a:ext uri="{BEBA8EAE-BF5A-486C-A8C5-ECC9F3942E4B}">
              <a14:imgProps xmlns:a14="http://schemas.microsoft.com/office/drawing/2010/main">
                <a14:imgLayer r:embed="rId4">
                  <a14:imgEffect>
                    <a14:backgroundRemoval t="10000" b="100000" l="10000" r="90000">
                      <a14:foregroundMark x1="38281" y1="61481" x2="38906" y2="70926"/>
                      <a14:foregroundMark x1="38750" y1="65185" x2="40078" y2="58519"/>
                      <a14:foregroundMark x1="40547" y1="63519" x2="41406" y2="69259"/>
                      <a14:foregroundMark x1="53516" y1="26852" x2="56563" y2="67037"/>
                      <a14:foregroundMark x1="75078" y1="39444" x2="74844" y2="40556"/>
                    </a14:backgroundRemoval>
                  </a14:imgEffect>
                </a14:imgLayer>
              </a14:imgProps>
            </a:ext>
            <a:ext uri="{28A0092B-C50C-407E-A947-70E740481C1C}">
              <a14:useLocalDpi xmlns:a14="http://schemas.microsoft.com/office/drawing/2010/main" val="0"/>
            </a:ext>
          </a:extLst>
        </a:blip>
        <a:srcRect/>
        <a:stretch>
          <a:fillRect/>
        </a:stretch>
      </xdr:blipFill>
      <xdr:spPr bwMode="auto">
        <a:xfrm>
          <a:off x="457200" y="6014357"/>
          <a:ext cx="3143251" cy="131142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25</xdr:col>
      <xdr:colOff>4550</xdr:colOff>
      <xdr:row>24</xdr:row>
      <xdr:rowOff>179990</xdr:rowOff>
    </xdr:from>
    <xdr:to>
      <xdr:col>25</xdr:col>
      <xdr:colOff>1581843</xdr:colOff>
      <xdr:row>32</xdr:row>
      <xdr:rowOff>89196</xdr:rowOff>
    </xdr:to>
    <xdr:pic>
      <xdr:nvPicPr>
        <xdr:cNvPr id="2" name="Imagen 1">
          <a:extLst>
            <a:ext uri="{FF2B5EF4-FFF2-40B4-BE49-F238E27FC236}">
              <a16:creationId xmlns:a16="http://schemas.microsoft.com/office/drawing/2014/main" id="{2C1929AB-C83A-42C5-91DA-BD6985E785FB}"/>
            </a:ext>
          </a:extLst>
        </xdr:cNvPr>
        <xdr:cNvPicPr>
          <a:picLocks noChangeAspect="1" noChangeArrowheads="1"/>
        </xdr:cNvPicPr>
      </xdr:nvPicPr>
      <xdr:blipFill>
        <a:blip xmlns:r="http://schemas.openxmlformats.org/officeDocument/2006/relationships" r:embed="rId1">
          <a:extLst>
            <a:ext uri="{BEBA8EAE-BF5A-486C-A8C5-ECC9F3942E4B}">
              <a14:imgProps xmlns:a14="http://schemas.microsoft.com/office/drawing/2010/main">
                <a14:imgLayer r:embed="rId2">
                  <a14:imgEffect>
                    <a14:backgroundRemoval t="1896" b="98104" l="5833" r="98750">
                      <a14:foregroundMark x1="45833" y1="67299" x2="45833" y2="67299"/>
                      <a14:foregroundMark x1="49167" y1="66351" x2="79583" y2="55450"/>
                      <a14:foregroundMark x1="81250" y1="58768" x2="85833" y2="22275"/>
                      <a14:foregroundMark x1="49167" y1="41706" x2="90000" y2="28436"/>
                      <a14:foregroundMark x1="37083" y1="30332" x2="77917" y2="20853"/>
                      <a14:foregroundMark x1="20417" y1="93839" x2="49583" y2="27488"/>
                      <a14:foregroundMark x1="40833" y1="48341" x2="21250" y2="55450"/>
                      <a14:foregroundMark x1="20417" y1="55450" x2="11250" y2="54028"/>
                      <a14:foregroundMark x1="11250" y1="52607" x2="9167" y2="45024"/>
                      <a14:foregroundMark x1="9167" y1="44076" x2="10000" y2="35071"/>
                      <a14:foregroundMark x1="10417" y1="35071" x2="14583" y2="25118"/>
                      <a14:foregroundMark x1="16250" y1="23697" x2="21250" y2="17536"/>
                      <a14:foregroundMark x1="20000" y1="16588" x2="32083" y2="10900"/>
                      <a14:foregroundMark x1="32917" y1="10427" x2="45833" y2="9479"/>
                      <a14:foregroundMark x1="45833" y1="9953" x2="50833" y2="13270"/>
                      <a14:foregroundMark x1="50833" y1="15166" x2="50417" y2="26066"/>
                      <a14:foregroundMark x1="15000" y1="23697" x2="23333" y2="15166"/>
                      <a14:foregroundMark x1="46667" y1="46445" x2="81667" y2="33649"/>
                      <a14:foregroundMark x1="85000" y1="24171" x2="95000" y2="3318"/>
                      <a14:foregroundMark x1="86667" y1="32227" x2="92083" y2="29384"/>
                      <a14:foregroundMark x1="46250" y1="45024" x2="47500" y2="40758"/>
                      <a14:foregroundMark x1="37500" y1="71090" x2="45000" y2="67299"/>
                    </a14:backgroundRemoval>
                  </a14:imgEffect>
                </a14:imgLayer>
              </a14:imgProps>
            </a:ext>
            <a:ext uri="{28A0092B-C50C-407E-A947-70E740481C1C}">
              <a14:useLocalDpi xmlns:a14="http://schemas.microsoft.com/office/drawing/2010/main" val="0"/>
            </a:ext>
          </a:extLst>
        </a:blip>
        <a:srcRect/>
        <a:stretch>
          <a:fillRect/>
        </a:stretch>
      </xdr:blipFill>
      <xdr:spPr bwMode="auto">
        <a:xfrm>
          <a:off x="8529425" y="6028340"/>
          <a:ext cx="1577293" cy="143320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0</xdr:colOff>
      <xdr:row>24</xdr:row>
      <xdr:rowOff>166007</xdr:rowOff>
    </xdr:from>
    <xdr:to>
      <xdr:col>6</xdr:col>
      <xdr:colOff>9526</xdr:colOff>
      <xdr:row>31</xdr:row>
      <xdr:rowOff>143933</xdr:rowOff>
    </xdr:to>
    <xdr:pic>
      <xdr:nvPicPr>
        <xdr:cNvPr id="3" name="Imagen 2">
          <a:extLst>
            <a:ext uri="{FF2B5EF4-FFF2-40B4-BE49-F238E27FC236}">
              <a16:creationId xmlns:a16="http://schemas.microsoft.com/office/drawing/2014/main" id="{7A8DE912-4F2C-4690-8808-6C95822685E5}"/>
            </a:ext>
          </a:extLst>
        </xdr:cNvPr>
        <xdr:cNvPicPr>
          <a:picLocks noChangeAspect="1" noChangeArrowheads="1"/>
        </xdr:cNvPicPr>
      </xdr:nvPicPr>
      <xdr:blipFill>
        <a:blip xmlns:r="http://schemas.openxmlformats.org/officeDocument/2006/relationships" r:embed="rId3" cstate="print">
          <a:extLst>
            <a:ext uri="{BEBA8EAE-BF5A-486C-A8C5-ECC9F3942E4B}">
              <a14:imgProps xmlns:a14="http://schemas.microsoft.com/office/drawing/2010/main">
                <a14:imgLayer r:embed="rId4">
                  <a14:imgEffect>
                    <a14:backgroundRemoval t="10000" b="100000" l="10000" r="90000">
                      <a14:foregroundMark x1="38281" y1="61481" x2="38906" y2="70926"/>
                      <a14:foregroundMark x1="38750" y1="65185" x2="40078" y2="58519"/>
                      <a14:foregroundMark x1="40547" y1="63519" x2="41406" y2="69259"/>
                      <a14:foregroundMark x1="53516" y1="26852" x2="56563" y2="67037"/>
                      <a14:foregroundMark x1="75078" y1="39444" x2="74844" y2="40556"/>
                    </a14:backgroundRemoval>
                  </a14:imgEffect>
                </a14:imgLayer>
              </a14:imgProps>
            </a:ext>
            <a:ext uri="{28A0092B-C50C-407E-A947-70E740481C1C}">
              <a14:useLocalDpi xmlns:a14="http://schemas.microsoft.com/office/drawing/2010/main" val="0"/>
            </a:ext>
          </a:extLst>
        </a:blip>
        <a:srcRect/>
        <a:stretch>
          <a:fillRect/>
        </a:stretch>
      </xdr:blipFill>
      <xdr:spPr bwMode="auto">
        <a:xfrm>
          <a:off x="457200" y="6014357"/>
          <a:ext cx="3143251" cy="131142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76201</xdr:colOff>
      <xdr:row>34</xdr:row>
      <xdr:rowOff>190500</xdr:rowOff>
    </xdr:from>
    <xdr:to>
      <xdr:col>22</xdr:col>
      <xdr:colOff>11742</xdr:colOff>
      <xdr:row>67</xdr:row>
      <xdr:rowOff>19050</xdr:rowOff>
    </xdr:to>
    <xdr:pic>
      <xdr:nvPicPr>
        <xdr:cNvPr id="7" name="Imagen 6">
          <a:extLst>
            <a:ext uri="{FF2B5EF4-FFF2-40B4-BE49-F238E27FC236}">
              <a16:creationId xmlns:a16="http://schemas.microsoft.com/office/drawing/2014/main" id="{BE9C53F1-32F3-491A-8442-2B3A133C7758}"/>
            </a:ext>
          </a:extLst>
        </xdr:cNvPr>
        <xdr:cNvPicPr>
          <a:picLocks noChangeAspect="1" noChangeArrowheads="1"/>
        </xdr:cNvPicPr>
      </xdr:nvPicPr>
      <xdr:blipFill>
        <a:blip xmlns:r="http://schemas.openxmlformats.org/officeDocument/2006/relationships" r:embed="rId5">
          <a:extLst>
            <a:ext uri="{28A0092B-C50C-407E-A947-70E740481C1C}">
              <a14:useLocalDpi xmlns:a14="http://schemas.microsoft.com/office/drawing/2010/main" val="0"/>
            </a:ext>
          </a:extLst>
        </a:blip>
        <a:srcRect/>
        <a:stretch>
          <a:fillRect/>
        </a:stretch>
      </xdr:blipFill>
      <xdr:spPr bwMode="auto">
        <a:xfrm>
          <a:off x="76201" y="7353300"/>
          <a:ext cx="7203116" cy="61245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25</xdr:col>
      <xdr:colOff>4550</xdr:colOff>
      <xdr:row>21</xdr:row>
      <xdr:rowOff>179990</xdr:rowOff>
    </xdr:from>
    <xdr:to>
      <xdr:col>25</xdr:col>
      <xdr:colOff>1581843</xdr:colOff>
      <xdr:row>29</xdr:row>
      <xdr:rowOff>89196</xdr:rowOff>
    </xdr:to>
    <xdr:pic>
      <xdr:nvPicPr>
        <xdr:cNvPr id="2" name="Imagen 1">
          <a:extLst>
            <a:ext uri="{FF2B5EF4-FFF2-40B4-BE49-F238E27FC236}">
              <a16:creationId xmlns:a16="http://schemas.microsoft.com/office/drawing/2014/main" id="{3915DC2C-FE44-4AB7-8C1E-9F0F225A03D7}"/>
            </a:ext>
          </a:extLst>
        </xdr:cNvPr>
        <xdr:cNvPicPr>
          <a:picLocks noChangeAspect="1" noChangeArrowheads="1"/>
        </xdr:cNvPicPr>
      </xdr:nvPicPr>
      <xdr:blipFill>
        <a:blip xmlns:r="http://schemas.openxmlformats.org/officeDocument/2006/relationships" r:embed="rId1">
          <a:extLst>
            <a:ext uri="{BEBA8EAE-BF5A-486C-A8C5-ECC9F3942E4B}">
              <a14:imgProps xmlns:a14="http://schemas.microsoft.com/office/drawing/2010/main">
                <a14:imgLayer r:embed="rId2">
                  <a14:imgEffect>
                    <a14:backgroundRemoval t="1896" b="98104" l="5833" r="98750">
                      <a14:foregroundMark x1="45833" y1="67299" x2="45833" y2="67299"/>
                      <a14:foregroundMark x1="49167" y1="66351" x2="79583" y2="55450"/>
                      <a14:foregroundMark x1="81250" y1="58768" x2="85833" y2="22275"/>
                      <a14:foregroundMark x1="49167" y1="41706" x2="90000" y2="28436"/>
                      <a14:foregroundMark x1="37083" y1="30332" x2="77917" y2="20853"/>
                      <a14:foregroundMark x1="20417" y1="93839" x2="49583" y2="27488"/>
                      <a14:foregroundMark x1="40833" y1="48341" x2="21250" y2="55450"/>
                      <a14:foregroundMark x1="20417" y1="55450" x2="11250" y2="54028"/>
                      <a14:foregroundMark x1="11250" y1="52607" x2="9167" y2="45024"/>
                      <a14:foregroundMark x1="9167" y1="44076" x2="10000" y2="35071"/>
                      <a14:foregroundMark x1="10417" y1="35071" x2="14583" y2="25118"/>
                      <a14:foregroundMark x1="16250" y1="23697" x2="21250" y2="17536"/>
                      <a14:foregroundMark x1="20000" y1="16588" x2="32083" y2="10900"/>
                      <a14:foregroundMark x1="32917" y1="10427" x2="45833" y2="9479"/>
                      <a14:foregroundMark x1="45833" y1="9953" x2="50833" y2="13270"/>
                      <a14:foregroundMark x1="50833" y1="15166" x2="50417" y2="26066"/>
                      <a14:foregroundMark x1="15000" y1="23697" x2="23333" y2="15166"/>
                      <a14:foregroundMark x1="46667" y1="46445" x2="81667" y2="33649"/>
                      <a14:foregroundMark x1="85000" y1="24171" x2="95000" y2="3318"/>
                      <a14:foregroundMark x1="86667" y1="32227" x2="92083" y2="29384"/>
                      <a14:foregroundMark x1="46250" y1="45024" x2="47500" y2="40758"/>
                      <a14:foregroundMark x1="37500" y1="71090" x2="45000" y2="67299"/>
                    </a14:backgroundRemoval>
                  </a14:imgEffect>
                </a14:imgLayer>
              </a14:imgProps>
            </a:ext>
            <a:ext uri="{28A0092B-C50C-407E-A947-70E740481C1C}">
              <a14:useLocalDpi xmlns:a14="http://schemas.microsoft.com/office/drawing/2010/main" val="0"/>
            </a:ext>
          </a:extLst>
        </a:blip>
        <a:srcRect/>
        <a:stretch>
          <a:fillRect/>
        </a:stretch>
      </xdr:blipFill>
      <xdr:spPr bwMode="auto">
        <a:xfrm>
          <a:off x="8529425" y="5428265"/>
          <a:ext cx="1577293" cy="143320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0</xdr:colOff>
      <xdr:row>21</xdr:row>
      <xdr:rowOff>166007</xdr:rowOff>
    </xdr:from>
    <xdr:to>
      <xdr:col>6</xdr:col>
      <xdr:colOff>9526</xdr:colOff>
      <xdr:row>28</xdr:row>
      <xdr:rowOff>143933</xdr:rowOff>
    </xdr:to>
    <xdr:pic>
      <xdr:nvPicPr>
        <xdr:cNvPr id="3" name="Imagen 2">
          <a:extLst>
            <a:ext uri="{FF2B5EF4-FFF2-40B4-BE49-F238E27FC236}">
              <a16:creationId xmlns:a16="http://schemas.microsoft.com/office/drawing/2014/main" id="{9C04C24B-E510-4332-BD0A-CBBEFD3E4407}"/>
            </a:ext>
          </a:extLst>
        </xdr:cNvPr>
        <xdr:cNvPicPr>
          <a:picLocks noChangeAspect="1" noChangeArrowheads="1"/>
        </xdr:cNvPicPr>
      </xdr:nvPicPr>
      <xdr:blipFill>
        <a:blip xmlns:r="http://schemas.openxmlformats.org/officeDocument/2006/relationships" r:embed="rId3" cstate="print">
          <a:extLst>
            <a:ext uri="{BEBA8EAE-BF5A-486C-A8C5-ECC9F3942E4B}">
              <a14:imgProps xmlns:a14="http://schemas.microsoft.com/office/drawing/2010/main">
                <a14:imgLayer r:embed="rId4">
                  <a14:imgEffect>
                    <a14:backgroundRemoval t="10000" b="100000" l="10000" r="90000">
                      <a14:foregroundMark x1="38281" y1="61481" x2="38906" y2="70926"/>
                      <a14:foregroundMark x1="38750" y1="65185" x2="40078" y2="58519"/>
                      <a14:foregroundMark x1="40547" y1="63519" x2="41406" y2="69259"/>
                      <a14:foregroundMark x1="53516" y1="26852" x2="56563" y2="67037"/>
                      <a14:foregroundMark x1="75078" y1="39444" x2="74844" y2="40556"/>
                    </a14:backgroundRemoval>
                  </a14:imgEffect>
                </a14:imgLayer>
              </a14:imgProps>
            </a:ext>
            <a:ext uri="{28A0092B-C50C-407E-A947-70E740481C1C}">
              <a14:useLocalDpi xmlns:a14="http://schemas.microsoft.com/office/drawing/2010/main" val="0"/>
            </a:ext>
          </a:extLst>
        </a:blip>
        <a:srcRect/>
        <a:stretch>
          <a:fillRect/>
        </a:stretch>
      </xdr:blipFill>
      <xdr:spPr bwMode="auto">
        <a:xfrm>
          <a:off x="457200" y="5414282"/>
          <a:ext cx="3143251" cy="131142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6.xml><?xml version="1.0" encoding="utf-8"?>
<xdr:wsDr xmlns:xdr="http://schemas.openxmlformats.org/drawingml/2006/spreadsheetDrawing" xmlns:a="http://schemas.openxmlformats.org/drawingml/2006/main">
  <xdr:twoCellAnchor>
    <xdr:from>
      <xdr:col>1</xdr:col>
      <xdr:colOff>76200</xdr:colOff>
      <xdr:row>1</xdr:row>
      <xdr:rowOff>66675</xdr:rowOff>
    </xdr:from>
    <xdr:to>
      <xdr:col>1</xdr:col>
      <xdr:colOff>866775</xdr:colOff>
      <xdr:row>4</xdr:row>
      <xdr:rowOff>190500</xdr:rowOff>
    </xdr:to>
    <xdr:sp macro="" textlink="">
      <xdr:nvSpPr>
        <xdr:cNvPr id="2" name="Object 1" hidden="1">
          <a:extLst>
            <a:ext uri="{63B3BB69-23CF-44E3-9099-C40C66FF867C}">
              <a14:compatExt xmlns:a14="http://schemas.microsoft.com/office/drawing/2010/main" spid="_x0000_s919553"/>
            </a:ext>
            <a:ext uri="{FF2B5EF4-FFF2-40B4-BE49-F238E27FC236}">
              <a16:creationId xmlns:a16="http://schemas.microsoft.com/office/drawing/2014/main" id="{ED43B2EA-D1E7-4ADC-B2A8-201F2D059605}"/>
            </a:ext>
          </a:extLst>
        </xdr:cNvPr>
        <xdr:cNvSpPr/>
      </xdr:nvSpPr>
      <xdr:spPr bwMode="auto">
        <a:xfrm>
          <a:off x="276225" y="238125"/>
          <a:ext cx="790575" cy="542925"/>
        </a:xfrm>
        <a:prstGeom prst="rect">
          <a:avLst/>
        </a:prstGeom>
        <a:noFill/>
        <a:extLst>
          <a:ext uri="{909E8E84-426E-40dd-AFC4-6F175D3DCCD1}">
            <a14:hiddenFill xmlns:a14="http://schemas.microsoft.com/office/drawing/2010/main" xmlns="">
              <a:solidFill>
                <a:srgbClr val="FFFFFF"/>
              </a:solidFill>
            </a14:hiddenFill>
          </a:ext>
        </a:extLst>
      </xdr:spPr>
    </xdr:sp>
    <xdr:clientData/>
  </xdr:twoCellAnchor>
  <xdr:twoCellAnchor>
    <xdr:from>
      <xdr:col>1</xdr:col>
      <xdr:colOff>76200</xdr:colOff>
      <xdr:row>1</xdr:row>
      <xdr:rowOff>66675</xdr:rowOff>
    </xdr:from>
    <xdr:to>
      <xdr:col>1</xdr:col>
      <xdr:colOff>866775</xdr:colOff>
      <xdr:row>4</xdr:row>
      <xdr:rowOff>190500</xdr:rowOff>
    </xdr:to>
    <xdr:sp macro="" textlink="">
      <xdr:nvSpPr>
        <xdr:cNvPr id="3" name="Object 1" hidden="1">
          <a:extLst>
            <a:ext uri="{63B3BB69-23CF-44E3-9099-C40C66FF867C}">
              <a14:compatExt xmlns:a14="http://schemas.microsoft.com/office/drawing/2010/main" spid="_x0000_s797697"/>
            </a:ext>
            <a:ext uri="{FF2B5EF4-FFF2-40B4-BE49-F238E27FC236}">
              <a16:creationId xmlns:a16="http://schemas.microsoft.com/office/drawing/2014/main" id="{BE9091D7-8305-4E34-A60B-9938452DDF3F}"/>
            </a:ext>
          </a:extLst>
        </xdr:cNvPr>
        <xdr:cNvSpPr/>
      </xdr:nvSpPr>
      <xdr:spPr bwMode="auto">
        <a:xfrm>
          <a:off x="276225" y="238125"/>
          <a:ext cx="790575" cy="542925"/>
        </a:xfrm>
        <a:prstGeom prst="rect">
          <a:avLst/>
        </a:prstGeom>
        <a:noFill/>
        <a:extLst>
          <a:ext uri="{909E8E84-426E-40dd-AFC4-6F175D3DCCD1}">
            <a14:hiddenFill xmlns:a14="http://schemas.microsoft.com/office/drawing/2010/main" xmlns="">
              <a:solidFill>
                <a:srgbClr val="FFFFFF"/>
              </a:solidFill>
            </a14:hiddenFill>
          </a:ext>
        </a:extLst>
      </xdr:spPr>
    </xdr:sp>
    <xdr:clientData/>
  </xdr:twoCellAnchor>
  <xdr:oneCellAnchor>
    <xdr:from>
      <xdr:col>13</xdr:col>
      <xdr:colOff>59532</xdr:colOff>
      <xdr:row>0</xdr:row>
      <xdr:rowOff>71437</xdr:rowOff>
    </xdr:from>
    <xdr:ext cx="1328667" cy="557351"/>
    <xdr:pic>
      <xdr:nvPicPr>
        <xdr:cNvPr id="4" name="Imagen 3">
          <a:extLst>
            <a:ext uri="{FF2B5EF4-FFF2-40B4-BE49-F238E27FC236}">
              <a16:creationId xmlns:a16="http://schemas.microsoft.com/office/drawing/2014/main" id="{408F2334-9F03-4CD1-BF9C-64CDAEF0D7EB}"/>
            </a:ext>
          </a:extLst>
        </xdr:cNvPr>
        <xdr:cNvPicPr>
          <a:picLocks noChangeAspect="1"/>
        </xdr:cNvPicPr>
      </xdr:nvPicPr>
      <xdr:blipFill>
        <a:blip xmlns:r="http://schemas.openxmlformats.org/officeDocument/2006/relationships" r:embed="rId1"/>
        <a:stretch>
          <a:fillRect/>
        </a:stretch>
      </xdr:blipFill>
      <xdr:spPr>
        <a:xfrm>
          <a:off x="11041857" y="71437"/>
          <a:ext cx="1328667" cy="557351"/>
        </a:xfrm>
        <a:prstGeom prst="rect">
          <a:avLst/>
        </a:prstGeom>
      </xdr:spPr>
    </xdr:pic>
    <xdr:clientData/>
  </xdr:oneCellAnchor>
  <xdr:twoCellAnchor>
    <xdr:from>
      <xdr:col>1</xdr:col>
      <xdr:colOff>457200</xdr:colOff>
      <xdr:row>0</xdr:row>
      <xdr:rowOff>87085</xdr:rowOff>
    </xdr:from>
    <xdr:to>
      <xdr:col>2</xdr:col>
      <xdr:colOff>676274</xdr:colOff>
      <xdr:row>4</xdr:row>
      <xdr:rowOff>141363</xdr:rowOff>
    </xdr:to>
    <xdr:sp macro="" textlink="">
      <xdr:nvSpPr>
        <xdr:cNvPr id="5" name="2 Rectángulo redondeado">
          <a:hlinkClick xmlns:r="http://schemas.openxmlformats.org/officeDocument/2006/relationships" r:id="rId2"/>
          <a:extLst>
            <a:ext uri="{FF2B5EF4-FFF2-40B4-BE49-F238E27FC236}">
              <a16:creationId xmlns:a16="http://schemas.microsoft.com/office/drawing/2014/main" id="{E11D79EF-3758-4D6B-BD3E-6B124CC1DF3A}"/>
            </a:ext>
            <a:ext uri="{147F2762-F138-4A5C-976F-8EAC2B608ADB}">
              <a16:predDERef xmlns:a16="http://schemas.microsoft.com/office/drawing/2014/main" pred="{D1670FBE-0541-4B7A-AC0B-C919B747E54D}"/>
            </a:ext>
          </a:extLst>
        </xdr:cNvPr>
        <xdr:cNvSpPr/>
      </xdr:nvSpPr>
      <xdr:spPr>
        <a:xfrm>
          <a:off x="657225" y="87085"/>
          <a:ext cx="1171574" cy="654353"/>
        </a:xfrm>
        <a:prstGeom prst="roundRect">
          <a:avLst/>
        </a:prstGeom>
        <a:solidFill>
          <a:schemeClr val="accent2">
            <a:lumMod val="75000"/>
          </a:schemeClr>
        </a:solidFill>
        <a:ln>
          <a:noFill/>
        </a:ln>
        <a:effectLst>
          <a:outerShdw blurRad="63500" dist="63500" dir="7200000" algn="t" rotWithShape="0">
            <a:prstClr val="black">
              <a:alpha val="40000"/>
            </a:prstClr>
          </a:outerShdw>
        </a:effectLst>
        <a:scene3d>
          <a:camera prst="orthographicFront">
            <a:rot lat="0" lon="0" rev="0"/>
          </a:camera>
          <a:lightRig rig="balanced" dir="t">
            <a:rot lat="0" lon="0" rev="8700000"/>
          </a:lightRig>
        </a:scene3d>
        <a:sp3d>
          <a:bevelT w="190500" h="381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36000" tIns="0" rIns="36000" bIns="0"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lang="es-ES" sz="1200" b="0" baseline="0">
              <a:solidFill>
                <a:sysClr val="windowText" lastClr="000000"/>
              </a:solidFill>
              <a:latin typeface="+mn-lt"/>
              <a:ea typeface="+mn-ea"/>
              <a:cs typeface="+mn-cs"/>
            </a:rPr>
            <a:t>REGRESAR A INDICE</a:t>
          </a:r>
        </a:p>
      </xdr:txBody>
    </xdr:sp>
    <xdr:clientData/>
  </xdr:twoCellAnchor>
</xdr:wsDr>
</file>

<file path=xl/drawings/drawing7.xml><?xml version="1.0" encoding="utf-8"?>
<xdr:wsDr xmlns:xdr="http://schemas.openxmlformats.org/drawingml/2006/spreadsheetDrawing" xmlns:a="http://schemas.openxmlformats.org/drawingml/2006/main">
  <xdr:twoCellAnchor editAs="oneCell">
    <xdr:from>
      <xdr:col>0</xdr:col>
      <xdr:colOff>57151</xdr:colOff>
      <xdr:row>0</xdr:row>
      <xdr:rowOff>47624</xdr:rowOff>
    </xdr:from>
    <xdr:to>
      <xdr:col>13</xdr:col>
      <xdr:colOff>738942</xdr:colOff>
      <xdr:row>26</xdr:row>
      <xdr:rowOff>123825</xdr:rowOff>
    </xdr:to>
    <xdr:pic>
      <xdr:nvPicPr>
        <xdr:cNvPr id="2" name="Imagen 1">
          <a:extLst>
            <a:ext uri="{FF2B5EF4-FFF2-40B4-BE49-F238E27FC236}">
              <a16:creationId xmlns:a16="http://schemas.microsoft.com/office/drawing/2014/main" id="{60CD8E5F-E7AF-49C3-BF3B-E3F21906F51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151" y="47624"/>
          <a:ext cx="10587791" cy="502920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15</xdr:col>
      <xdr:colOff>38099</xdr:colOff>
      <xdr:row>0</xdr:row>
      <xdr:rowOff>9524</xdr:rowOff>
    </xdr:from>
    <xdr:to>
      <xdr:col>24</xdr:col>
      <xdr:colOff>4932</xdr:colOff>
      <xdr:row>26</xdr:row>
      <xdr:rowOff>152399</xdr:rowOff>
    </xdr:to>
    <xdr:pic>
      <xdr:nvPicPr>
        <xdr:cNvPr id="3" name="Imagen 2">
          <a:extLst>
            <a:ext uri="{FF2B5EF4-FFF2-40B4-BE49-F238E27FC236}">
              <a16:creationId xmlns:a16="http://schemas.microsoft.com/office/drawing/2014/main" id="{7DB3E2CD-2F2B-453C-B236-D8DA0BE84B54}"/>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848974" y="9524"/>
          <a:ext cx="6824833" cy="50958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8.xml><?xml version="1.0" encoding="utf-8"?>
<xdr:wsDr xmlns:xdr="http://schemas.openxmlformats.org/drawingml/2006/spreadsheetDrawing" xmlns:a="http://schemas.openxmlformats.org/drawingml/2006/main">
  <xdr:oneCellAnchor>
    <xdr:from>
      <xdr:col>5</xdr:col>
      <xdr:colOff>143764</xdr:colOff>
      <xdr:row>42</xdr:row>
      <xdr:rowOff>30420</xdr:rowOff>
    </xdr:from>
    <xdr:ext cx="230797" cy="172021"/>
    <xdr:pic>
      <xdr:nvPicPr>
        <xdr:cNvPr id="2" name="image3.png">
          <a:extLst>
            <a:ext uri="{FF2B5EF4-FFF2-40B4-BE49-F238E27FC236}">
              <a16:creationId xmlns:a16="http://schemas.microsoft.com/office/drawing/2014/main" id="{7E2C4011-F492-4302-ABEE-9DFC114086D1}"/>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3953764" y="8031420"/>
          <a:ext cx="230797" cy="172021"/>
        </a:xfrm>
        <a:prstGeom prst="rect">
          <a:avLst/>
        </a:prstGeom>
      </xdr:spPr>
    </xdr:pic>
    <xdr:clientData/>
  </xdr:oneCellAnchor>
</xdr:wsDr>
</file>

<file path=xl/drawings/drawing9.xml><?xml version="1.0" encoding="utf-8"?>
<xdr:wsDr xmlns:xdr="http://schemas.openxmlformats.org/drawingml/2006/spreadsheetDrawing" xmlns:a="http://schemas.openxmlformats.org/drawingml/2006/main">
  <xdr:oneCellAnchor>
    <xdr:from>
      <xdr:col>5</xdr:col>
      <xdr:colOff>143764</xdr:colOff>
      <xdr:row>49</xdr:row>
      <xdr:rowOff>29398</xdr:rowOff>
    </xdr:from>
    <xdr:ext cx="230797" cy="172021"/>
    <xdr:pic>
      <xdr:nvPicPr>
        <xdr:cNvPr id="2" name="image3.png">
          <a:extLst>
            <a:ext uri="{FF2B5EF4-FFF2-40B4-BE49-F238E27FC236}">
              <a16:creationId xmlns:a16="http://schemas.microsoft.com/office/drawing/2014/main" id="{6E0A2B00-5387-41A8-9EF0-1172142CC299}"/>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782189" y="141113698"/>
          <a:ext cx="230797" cy="172021"/>
        </a:xfrm>
        <a:prstGeom prst="rect">
          <a:avLst/>
        </a:prstGeom>
      </xdr:spPr>
    </xdr:pic>
    <xdr:clientData/>
  </xdr:oneCellAnchor>
  <xdr:twoCellAnchor editAs="oneCell">
    <xdr:from>
      <xdr:col>8</xdr:col>
      <xdr:colOff>9526</xdr:colOff>
      <xdr:row>0</xdr:row>
      <xdr:rowOff>28574</xdr:rowOff>
    </xdr:from>
    <xdr:to>
      <xdr:col>17</xdr:col>
      <xdr:colOff>3704</xdr:colOff>
      <xdr:row>32</xdr:row>
      <xdr:rowOff>180975</xdr:rowOff>
    </xdr:to>
    <xdr:pic>
      <xdr:nvPicPr>
        <xdr:cNvPr id="3" name="Imagen 2">
          <a:extLst>
            <a:ext uri="{FF2B5EF4-FFF2-40B4-BE49-F238E27FC236}">
              <a16:creationId xmlns:a16="http://schemas.microsoft.com/office/drawing/2014/main" id="{9830BA9C-F60C-430A-AA0C-B35766819896}"/>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6105526" y="28574"/>
          <a:ext cx="6852178" cy="624840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0.xml><?xml version="1.0" encoding="utf-8"?>
<xdr:wsDr xmlns:xdr="http://schemas.openxmlformats.org/drawingml/2006/spreadsheetDrawing" xmlns:a="http://schemas.openxmlformats.org/drawingml/2006/main">
  <xdr:oneCellAnchor>
    <xdr:from>
      <xdr:col>5</xdr:col>
      <xdr:colOff>143764</xdr:colOff>
      <xdr:row>33</xdr:row>
      <xdr:rowOff>36001</xdr:rowOff>
    </xdr:from>
    <xdr:ext cx="230797" cy="172021"/>
    <xdr:pic>
      <xdr:nvPicPr>
        <xdr:cNvPr id="2" name="image3.png">
          <a:extLst>
            <a:ext uri="{FF2B5EF4-FFF2-40B4-BE49-F238E27FC236}">
              <a16:creationId xmlns:a16="http://schemas.microsoft.com/office/drawing/2014/main" id="{F93D0126-E506-45EC-B64D-A54A2F7899A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782189" y="131623876"/>
          <a:ext cx="230797" cy="172021"/>
        </a:xfrm>
        <a:prstGeom prst="rect">
          <a:avLst/>
        </a:prstGeom>
      </xdr:spPr>
    </xdr:pic>
    <xdr:clientData/>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71694368/AppData/Local/Microsoft/Windows/INetCache/Content.Outlook/65O6UNK9/APU%20EDUCACI&#211;N%20NOVIEMBRE%2009%20DE%202023.xlsm"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Users/Asus/Downloads/APU_0509_ANTIOQUIA__VALLE_DE_ABURRA_2023_1.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pto"/>
      <sheetName val="APU"/>
      <sheetName val="Materiales"/>
      <sheetName val="Mano de Obra"/>
      <sheetName val="Herramienta"/>
      <sheetName val="Equipos"/>
      <sheetName val="Otros"/>
      <sheetName val="Manual"/>
      <sheetName val="Formato"/>
      <sheetName val="APU EDUCACIÓN NOVIEMBRE 09 DE 2"/>
    </sheetNames>
    <sheetDataSet>
      <sheetData sheetId="0" refreshError="1"/>
      <sheetData sheetId="1" refreshError="1"/>
      <sheetData sheetId="2" refreshError="1">
        <row r="1">
          <cell r="A1" t="str">
            <v>DESCRIPCION</v>
          </cell>
        </row>
        <row r="2">
          <cell r="A2" t="str">
            <v xml:space="preserve"> </v>
          </cell>
        </row>
        <row r="3">
          <cell r="A3" t="str">
            <v>- Ninguno -</v>
          </cell>
        </row>
        <row r="4">
          <cell r="A4" t="str">
            <v>Abasto metalico para lavaplatos/lavamanos</v>
          </cell>
        </row>
        <row r="5">
          <cell r="A5" t="str">
            <v>Abasto metalico para sanitario</v>
          </cell>
        </row>
        <row r="6">
          <cell r="A6" t="str">
            <v>Abrazadera para Bajantes PVC-S de d= 3" + tornillos</v>
          </cell>
        </row>
        <row r="7">
          <cell r="A7" t="str">
            <v>Abrazadera para Bajantes PVC-S de d= 4" + tornillos</v>
          </cell>
        </row>
        <row r="8">
          <cell r="A8" t="str">
            <v>Accesorio  tipo esquinero interno y externo  para zocalo PVC 6 cm.</v>
          </cell>
        </row>
        <row r="9">
          <cell r="A9" t="str">
            <v>Accesorio tipo estrella para zocalo PVC 6 cm.</v>
          </cell>
        </row>
        <row r="10">
          <cell r="A10" t="str">
            <v>Acero 4200kg/cm2, suministro, corte, figuracion e instalacion</v>
          </cell>
        </row>
        <row r="11">
          <cell r="A11" t="str">
            <v>Acero en Elementos Estructurales</v>
          </cell>
        </row>
        <row r="12">
          <cell r="A12" t="str">
            <v>Acero para estructural PHR</v>
          </cell>
        </row>
        <row r="13">
          <cell r="A13" t="str">
            <v>Acero refuerzo G-60 figurado</v>
          </cell>
        </row>
        <row r="14">
          <cell r="A14" t="str">
            <v>Acero refuerzo G-60 sin figurar</v>
          </cell>
        </row>
        <row r="15">
          <cell r="A15" t="str">
            <v>Acero refuerzo sin figurar*</v>
          </cell>
        </row>
        <row r="16">
          <cell r="A16" t="str">
            <v>Acido nitrico</v>
          </cell>
        </row>
        <row r="17">
          <cell r="A17" t="str">
            <v>Acondicionador de superficies tipo wash primer</v>
          </cell>
        </row>
        <row r="18">
          <cell r="A18" t="str">
            <v>Acondicionador de Superficie Novafort x 250cc. - Pavco o equivalente.</v>
          </cell>
        </row>
        <row r="19">
          <cell r="A19" t="str">
            <v>Acondicionador de superficies Tipo Wash Primer o equivalente</v>
          </cell>
        </row>
        <row r="20">
          <cell r="A20" t="str">
            <v>Adaptador hembra de Cobre, d= 1/2".</v>
          </cell>
        </row>
        <row r="21">
          <cell r="A21" t="str">
            <v>Adaptador hembra de Cobre, d= 11/4"</v>
          </cell>
        </row>
        <row r="22">
          <cell r="A22" t="str">
            <v>Adaptador hembra de Cobre, d= 3/4".</v>
          </cell>
        </row>
        <row r="23">
          <cell r="A23" t="str">
            <v>Adaptador hembra PVC-P d= 1/2" - Pavco o equivalente.</v>
          </cell>
        </row>
        <row r="24">
          <cell r="A24" t="str">
            <v>Adaptador limpieza de 3"</v>
          </cell>
        </row>
        <row r="25">
          <cell r="A25" t="str">
            <v>Adaptador limpieza de 4"</v>
          </cell>
        </row>
        <row r="26">
          <cell r="A26" t="str">
            <v>Adaptador macho en cobre de 1"</v>
          </cell>
        </row>
        <row r="27">
          <cell r="A27" t="str">
            <v>Adaptador macho en cobre de 1/2"</v>
          </cell>
        </row>
        <row r="28">
          <cell r="A28" t="str">
            <v>Adaptador macho en cobre de 11/2"</v>
          </cell>
        </row>
        <row r="29">
          <cell r="A29" t="str">
            <v>Adaptador macho en cobre de 11/4"</v>
          </cell>
        </row>
        <row r="30">
          <cell r="A30" t="str">
            <v>Adaptador macho en cobre de 3/4"</v>
          </cell>
        </row>
        <row r="31">
          <cell r="A31" t="str">
            <v>Adaptador macho PVC-P d= 1 1/2"</v>
          </cell>
        </row>
        <row r="32">
          <cell r="A32" t="str">
            <v>Adaptador macho PVC-P d= 1"</v>
          </cell>
        </row>
        <row r="33">
          <cell r="A33" t="str">
            <v>Adaptador macho PVC-P d= 1/2"</v>
          </cell>
        </row>
        <row r="34">
          <cell r="A34" t="str">
            <v>Adaptador macho PVC-P d= 2 1/2"</v>
          </cell>
        </row>
        <row r="35">
          <cell r="A35" t="str">
            <v>Adaptador macho PVC-P d= 3"</v>
          </cell>
        </row>
        <row r="36">
          <cell r="A36" t="str">
            <v>Adaptador macho PVC-P d= 3/4"</v>
          </cell>
        </row>
        <row r="37">
          <cell r="A37" t="str">
            <v xml:space="preserve">Adaptador macho PVC-P Ø= 2 ½" </v>
          </cell>
        </row>
        <row r="38">
          <cell r="A38" t="str">
            <v xml:space="preserve">Adaptador macho PVC-P Ø= 2" </v>
          </cell>
        </row>
        <row r="39">
          <cell r="A39" t="str">
            <v>Adaptador PVC  1"</v>
          </cell>
        </row>
        <row r="40">
          <cell r="A40" t="str">
            <v>Adaptador PVC  1/2"</v>
          </cell>
        </row>
        <row r="41">
          <cell r="A41" t="str">
            <v>Adaptador PVC  1-1/2"</v>
          </cell>
        </row>
        <row r="42">
          <cell r="A42" t="str">
            <v>Adaptador PVC  2"</v>
          </cell>
        </row>
        <row r="43">
          <cell r="A43" t="str">
            <v>Adaptador PVC  3"</v>
          </cell>
        </row>
        <row r="44">
          <cell r="A44" t="str">
            <v>Adaptador PVC  3/4"</v>
          </cell>
        </row>
        <row r="45">
          <cell r="A45" t="str">
            <v>Adaptador PVC 1- 1/4"</v>
          </cell>
        </row>
        <row r="46">
          <cell r="A46" t="str">
            <v xml:space="preserve">Adaptador sifon de 11/2" </v>
          </cell>
        </row>
        <row r="47">
          <cell r="A47" t="str">
            <v>Adexivo epoxico (sikadur 31 AD)</v>
          </cell>
        </row>
        <row r="48">
          <cell r="A48" t="str">
            <v>Adhesivo ceramico Pegacor gris - Corona</v>
          </cell>
        </row>
        <row r="49">
          <cell r="A49" t="str">
            <v>Adhesivo Novafort x 310 ml. - Pavco o equivalente.</v>
          </cell>
        </row>
        <row r="50">
          <cell r="A50" t="str">
            <v>Adobe 10 x 20 x 40 divisorio</v>
          </cell>
        </row>
        <row r="51">
          <cell r="A51" t="str">
            <v>Adobe 15 x 20 x 40</v>
          </cell>
        </row>
        <row r="52">
          <cell r="A52" t="str">
            <v>Adoquin color Amarillo, fuego, blanco arena 20*20*6</v>
          </cell>
        </row>
        <row r="53">
          <cell r="A53" t="str">
            <v>Adoquin cuadrado gris de 20x20x6 cm.</v>
          </cell>
        </row>
        <row r="54">
          <cell r="A54" t="str">
            <v>Adoquin rectangular amarillo de 20x10x6 cm.</v>
          </cell>
        </row>
        <row r="55">
          <cell r="A55" t="str">
            <v>Adoquin rectangular amarillo de 20x10x8 cm.</v>
          </cell>
        </row>
        <row r="56">
          <cell r="A56" t="str">
            <v>Adoquin rectangular gris de 20x10x6 cm.</v>
          </cell>
        </row>
        <row r="57">
          <cell r="A57" t="str">
            <v>Adoquin rectangular gris de 20x10x8 cm.</v>
          </cell>
        </row>
        <row r="58">
          <cell r="A58" t="str">
            <v>Adoquin tactil guia o alerta 20 x 20 x 6. Color amarilla</v>
          </cell>
        </row>
        <row r="59">
          <cell r="A59" t="str">
            <v>Adoquin tactil guia o alerta 20 x 20 x 6. Color gris.</v>
          </cell>
        </row>
        <row r="60">
          <cell r="A60" t="str">
            <v xml:space="preserve">Alambre de puas </v>
          </cell>
        </row>
        <row r="61">
          <cell r="A61" t="str">
            <v>Alambre galv C. 12</v>
          </cell>
        </row>
        <row r="62">
          <cell r="A62" t="str">
            <v>Alambre galvanizado C. 13 para amarre gaviones</v>
          </cell>
        </row>
        <row r="63">
          <cell r="A63" t="str">
            <v>Alambre recocido C 18</v>
          </cell>
        </row>
        <row r="64">
          <cell r="A64" t="str">
            <v>Alfaboquilla</v>
          </cell>
        </row>
        <row r="65">
          <cell r="A65" t="str">
            <v xml:space="preserve">Alfalisto </v>
          </cell>
        </row>
        <row r="66">
          <cell r="A66" t="str">
            <v xml:space="preserve">Alfarda 21/2" x 6 comercial </v>
          </cell>
        </row>
        <row r="67">
          <cell r="A67" t="str">
            <v>Alfarda 21/2" x 6 comercial puesta en obra</v>
          </cell>
        </row>
        <row r="68">
          <cell r="A68" t="str">
            <v>Amarres teja Ajota</v>
          </cell>
        </row>
        <row r="69">
          <cell r="A69" t="str">
            <v>Amarres teja eternit</v>
          </cell>
        </row>
        <row r="70">
          <cell r="A70" t="str">
            <v>Amarres teja termoacustica</v>
          </cell>
        </row>
        <row r="71">
          <cell r="A71" t="str">
            <v>Amarres y costales de fique para siembra y transplante de árboles</v>
          </cell>
        </row>
        <row r="72">
          <cell r="A72" t="str">
            <v>Anclaje argolla de 1/2" x 3"</v>
          </cell>
        </row>
        <row r="73">
          <cell r="A73" t="str">
            <v>Anclaje Cuña de expansión de 1/2" x 3 3/4"</v>
          </cell>
        </row>
        <row r="74">
          <cell r="A74" t="str">
            <v>Anclaje epoxico RE500 de 1/2" para refuerzo de d=5/8" profundidad=0,15 m.</v>
          </cell>
        </row>
        <row r="75">
          <cell r="A75" t="str">
            <v>Anclaje para PTS en losa de STEELDECK</v>
          </cell>
        </row>
        <row r="76">
          <cell r="A76" t="str">
            <v>Angulo de 1 1/2" x 3/16"</v>
          </cell>
        </row>
        <row r="77">
          <cell r="A77" t="str">
            <v>Angulo de 1" x 1/8"</v>
          </cell>
        </row>
        <row r="78">
          <cell r="A78" t="str">
            <v>Angulo de 1" x3,16"</v>
          </cell>
        </row>
        <row r="79">
          <cell r="A79" t="str">
            <v>Angulo de 11/4" x 1/8"</v>
          </cell>
        </row>
        <row r="80">
          <cell r="A80" t="str">
            <v>Angulo de 11/4" x 3/16"</v>
          </cell>
        </row>
        <row r="81">
          <cell r="A81" t="str">
            <v>Angulo de 2" x 3/16"</v>
          </cell>
        </row>
        <row r="82">
          <cell r="A82" t="str">
            <v>Angulo de cuelga</v>
          </cell>
        </row>
        <row r="83">
          <cell r="A83" t="str">
            <v>Angulo metalico de 2" x 1/4"</v>
          </cell>
        </row>
        <row r="84">
          <cell r="A84" t="str">
            <v>Angulo metalico de 4"x4"x3/8"</v>
          </cell>
        </row>
        <row r="85">
          <cell r="A85" t="str">
            <v>Angulo perimetral calibre 26, longitud 2.44 m,  para cielo raso en Drywall</v>
          </cell>
        </row>
        <row r="86">
          <cell r="A86" t="str">
            <v>Angulo sup de 11/2" x 11/2" x 1/8"</v>
          </cell>
        </row>
        <row r="87">
          <cell r="A87" t="str">
            <v>Anticorrosivo cromato de zinc</v>
          </cell>
        </row>
        <row r="88">
          <cell r="A88" t="str">
            <v>Antisol blanco</v>
          </cell>
        </row>
        <row r="89">
          <cell r="A89" t="str">
            <v>Aplicación pint trafico alta visibilidad item 10,47 todo coto</v>
          </cell>
        </row>
        <row r="90">
          <cell r="A90" t="str">
            <v>Arena de pega con transporte</v>
          </cell>
        </row>
        <row r="91">
          <cell r="A91" t="str">
            <v>Arena de revoque con transporte</v>
          </cell>
        </row>
        <row r="92">
          <cell r="A92" t="str">
            <v>Arena fina de concreto y mortero +  transporte</v>
          </cell>
        </row>
        <row r="93">
          <cell r="A93" t="str">
            <v>Arena gruesa concreto + transporte</v>
          </cell>
        </row>
        <row r="94">
          <cell r="A94" t="str">
            <v xml:space="preserve">Arena para concreto estructural </v>
          </cell>
        </row>
        <row r="95">
          <cell r="A95" t="str">
            <v xml:space="preserve">Arenilla </v>
          </cell>
        </row>
        <row r="96">
          <cell r="A96" t="str">
            <v>Arenon chino</v>
          </cell>
        </row>
        <row r="97">
          <cell r="A97" t="str">
            <v>Aviso acrilico abierto-cerrado para gas</v>
          </cell>
        </row>
        <row r="98">
          <cell r="A98" t="str">
            <v>Aviso acrilico para regulacion de gas</v>
          </cell>
        </row>
        <row r="99">
          <cell r="A99" t="str">
            <v>Baldosa de Grano Monocapa fondo crema T-1-2-C, de 30x30 cm e= 2 cm.</v>
          </cell>
        </row>
        <row r="100">
          <cell r="A100" t="str">
            <v>Baldosa en grano de 30 x 30 cm.</v>
          </cell>
        </row>
        <row r="101">
          <cell r="A101" t="str">
            <v xml:space="preserve">Baldosa grano trani 1-2 </v>
          </cell>
        </row>
        <row r="102">
          <cell r="A102" t="str">
            <v>Baldosa Monocapa en Grano Lavado Travertino No 1-2, Fondo Crema, de 30x30 cm e= 2 cm.</v>
          </cell>
        </row>
        <row r="103">
          <cell r="A103" t="str">
            <v xml:space="preserve">Baldosa monocolor 25 x25 </v>
          </cell>
        </row>
        <row r="104">
          <cell r="A104" t="str">
            <v>Baldosin tipo Corona 25 x 25 cm</v>
          </cell>
        </row>
        <row r="105">
          <cell r="A105" t="str">
            <v>Barniz (Madetec)</v>
          </cell>
        </row>
        <row r="106">
          <cell r="A106" t="str">
            <v>Barra antipanico tipo yale</v>
          </cell>
        </row>
        <row r="107">
          <cell r="A107" t="str">
            <v>Barra discapacitados de 18" acero inox de 11/4"</v>
          </cell>
        </row>
        <row r="108">
          <cell r="A108" t="str">
            <v>Barra discapacitados de 30" acero inox de 11/4"</v>
          </cell>
        </row>
        <row r="109">
          <cell r="A109" t="str">
            <v>Barra discapacitados de L = 150 mm. En  acero inox de 11/4"</v>
          </cell>
        </row>
        <row r="110">
          <cell r="A110" t="str">
            <v>Barra para discapacitados en acero inoxidable L=0.6 m x 1/4"</v>
          </cell>
        </row>
        <row r="111">
          <cell r="A111" t="str">
            <v>Barra para discapacitados en U pleglable en acero inox 304</v>
          </cell>
        </row>
        <row r="112">
          <cell r="A112" t="str">
            <v>Base anticorrosiva y adherente</v>
          </cell>
        </row>
        <row r="113">
          <cell r="A113" t="str">
            <v>Base de concreto 80x40x30 cm</v>
          </cell>
        </row>
        <row r="114">
          <cell r="A114" t="str">
            <v>Base epoxica ref 10046 +1/4 catalizador</v>
          </cell>
        </row>
        <row r="115">
          <cell r="A115" t="str">
            <v>Base granular Tmax 11/2" puesta en obra</v>
          </cell>
        </row>
        <row r="116">
          <cell r="A116" t="str">
            <v>Base Wash primer</v>
          </cell>
        </row>
        <row r="117">
          <cell r="A117" t="str">
            <v>Bisagra metalica trabajo pesado en platina  de 4" x1"</v>
          </cell>
        </row>
        <row r="118">
          <cell r="A118" t="str">
            <v>Bisagra metalica trabajo pesado en platina  de 4" x11/2"x3/16"</v>
          </cell>
        </row>
        <row r="119">
          <cell r="A119" t="str">
            <v>Bisagra tambor</v>
          </cell>
        </row>
        <row r="120">
          <cell r="A120" t="str">
            <v>Bloque 20x20x40 R13 2P</v>
          </cell>
        </row>
        <row r="121">
          <cell r="A121" t="str">
            <v xml:space="preserve">Bloque catalan 15x10x30 cm.  e=15cm color 1 </v>
          </cell>
        </row>
        <row r="122">
          <cell r="A122" t="str">
            <v>Bloque de concreto catalan color blanco de 10x15x30. Incluye transporte hasta la obra</v>
          </cell>
        </row>
        <row r="123">
          <cell r="A123" t="str">
            <v>Bloque de concreto R-10 Mpa (2p intermedio) de 0,15 x 0,20 x 0,40 m.</v>
          </cell>
        </row>
        <row r="124">
          <cell r="A124" t="str">
            <v>Bloque de concreto R-10 Mpa (3p intermedio) de 0,10 x 0,20 x 0,40 m.</v>
          </cell>
        </row>
        <row r="125">
          <cell r="A125" t="str">
            <v>Bloque de concreto R-10 Mpa (3p intermedio) de 0,20 x 0,20 x 0,40 m.</v>
          </cell>
        </row>
        <row r="126">
          <cell r="A126" t="str">
            <v>Bloque de concreto R-13 Mpa (2p intermedio) de 0,15 x 0,20 x 0,40 m.</v>
          </cell>
        </row>
        <row r="127">
          <cell r="A127" t="str">
            <v>Bloque de concreto R-8 Mpa (3p intermedio) de 0,10 x 0,20 x 0,40 m.</v>
          </cell>
        </row>
        <row r="128">
          <cell r="A128" t="str">
            <v>Bloque de vidrio de 19 x 19 x 8 cm.</v>
          </cell>
        </row>
        <row r="129">
          <cell r="A129" t="str">
            <v>Bloque ecologico gramoquin 16x16x8</v>
          </cell>
        </row>
        <row r="130">
          <cell r="A130" t="str">
            <v>Bloque split 20 x 20 40 cm.</v>
          </cell>
        </row>
        <row r="131">
          <cell r="A131" t="str">
            <v>Bombeo Concreto</v>
          </cell>
        </row>
        <row r="132">
          <cell r="A132" t="str">
            <v>Boquilla Blanca (concolor 5-15)- Sumicol</v>
          </cell>
        </row>
        <row r="133">
          <cell r="A133" t="str">
            <v xml:space="preserve">Boquilla concolor </v>
          </cell>
        </row>
        <row r="134">
          <cell r="A134" t="str">
            <v xml:space="preserve">Boquilla concolor 1-5mm. </v>
          </cell>
        </row>
        <row r="135">
          <cell r="A135" t="str">
            <v xml:space="preserve">Boquilla galvanizada de 4" para canoas, calibre 22 + pintura todo costo </v>
          </cell>
        </row>
        <row r="136">
          <cell r="A136" t="str">
            <v>Bordillo para rebaje 60 cm, incluye transporte</v>
          </cell>
        </row>
        <row r="137">
          <cell r="A137" t="str">
            <v>Bordillo rectangular 15 x 45 x 40, incluye transporte</v>
          </cell>
        </row>
        <row r="138">
          <cell r="A138" t="str">
            <v>Bordillo remontable 15 x 45 x80, incluye transporte</v>
          </cell>
        </row>
        <row r="139">
          <cell r="A139" t="str">
            <v>brazo escualizable de 10" para sist VP-3831</v>
          </cell>
        </row>
        <row r="140">
          <cell r="A140" t="str">
            <v>Brida de 6"</v>
          </cell>
        </row>
        <row r="141">
          <cell r="A141" t="str">
            <v>Brida de fijacion 4", sanitaria + tornillos de fijacion</v>
          </cell>
        </row>
        <row r="142">
          <cell r="A142" t="str">
            <v>Broca de 3/8" para concreto.</v>
          </cell>
        </row>
        <row r="143">
          <cell r="A143" t="str">
            <v>Broca de 3/8" para concreto.(gas)</v>
          </cell>
        </row>
        <row r="144">
          <cell r="A144" t="str">
            <v>Broca HSS de 3/8" para metal tipo Dewalt.</v>
          </cell>
        </row>
        <row r="145">
          <cell r="A145" t="str">
            <v>Bronco sismo resistente</v>
          </cell>
        </row>
        <row r="146">
          <cell r="A146" t="str">
            <v>Buje soldado PVC-P de 1 1/2" a 1 1/4"</v>
          </cell>
        </row>
        <row r="147">
          <cell r="A147" t="str">
            <v>Buje soldado PVC-P de 1 1/2" a 1"</v>
          </cell>
        </row>
        <row r="148">
          <cell r="A148" t="str">
            <v>Buje soldado PVC-P de 1 1/2" a 1/2"</v>
          </cell>
        </row>
        <row r="149">
          <cell r="A149" t="str">
            <v>Buje soldado PVC-P de 1 1/2" a 3/4"</v>
          </cell>
        </row>
        <row r="150">
          <cell r="A150" t="str">
            <v>Buje soldado PVC-P de 1" a 1/2"</v>
          </cell>
        </row>
        <row r="151">
          <cell r="A151" t="str">
            <v>Buje soldado PVC-P de 2 ½" a 1 1½"</v>
          </cell>
        </row>
        <row r="152">
          <cell r="A152" t="str">
            <v>Buje soldado PVC-P de 2 1/2" a 1 1/2"</v>
          </cell>
        </row>
        <row r="153">
          <cell r="A153" t="str">
            <v>Buje soldado PVC-P de 2" a 1 1/4"</v>
          </cell>
        </row>
        <row r="154">
          <cell r="A154" t="str">
            <v>Buje soldado PVC-P de 2" a 1 1½"</v>
          </cell>
        </row>
        <row r="155">
          <cell r="A155" t="str">
            <v>Buje soldado PVC-P de 2" a 1"</v>
          </cell>
        </row>
        <row r="156">
          <cell r="A156" t="str">
            <v>Buje soldado PVC-P de 2" a 1/2"</v>
          </cell>
        </row>
        <row r="157">
          <cell r="A157" t="str">
            <v>Buje soldado PVC-P de 3" a 2 1/2"</v>
          </cell>
        </row>
        <row r="158">
          <cell r="A158" t="str">
            <v>Buje soldado PVC-P de 3/4" a 1/2"</v>
          </cell>
        </row>
        <row r="159">
          <cell r="A159" t="str">
            <v>Buje soldado PVC-S de 2x11/2"</v>
          </cell>
        </row>
        <row r="160">
          <cell r="A160" t="str">
            <v>Buje soldado PVC-S de 3" a 2"</v>
          </cell>
        </row>
        <row r="161">
          <cell r="A161" t="str">
            <v>Buje soldado PVC-S de 4" a 2"</v>
          </cell>
        </row>
        <row r="162">
          <cell r="A162" t="str">
            <v>Buje soldado PVC-S de 4" a 3"</v>
          </cell>
        </row>
        <row r="163">
          <cell r="A163" t="str">
            <v>Buje soldado PVC-S de 6" a 4"</v>
          </cell>
        </row>
        <row r="164">
          <cell r="A164" t="str">
            <v>Caballete eternit</v>
          </cell>
        </row>
        <row r="165">
          <cell r="A165" t="str">
            <v>Caballete para cubierta monolítica tipo panel sándwich TECHMET o similar, referencia A42 – P1000 – G4</v>
          </cell>
        </row>
        <row r="166">
          <cell r="A166" t="str">
            <v>Caballete para teja en policarbonato trapezoidal</v>
          </cell>
        </row>
        <row r="167">
          <cell r="A167" t="str">
            <v>Caballete para teja termoacustica UPVC de 2 mm.+ transp</v>
          </cell>
        </row>
        <row r="168">
          <cell r="A168" t="str">
            <v>Cabina baño niñas en formica compacto de 12 mm. +herrajes+cerradura+pasador+manija todo costo</v>
          </cell>
        </row>
        <row r="169">
          <cell r="A169" t="str">
            <v>Cabina baño niños en formica compacto de 12 mm. +herrajes+cerradura+pasador+manija todo costo</v>
          </cell>
        </row>
        <row r="170">
          <cell r="A170" t="str">
            <v xml:space="preserve">cable trensado de acero galvanizado de 3/16" </v>
          </cell>
        </row>
        <row r="171">
          <cell r="A171" t="str">
            <v>Caja de Empalme domiciliaria</v>
          </cell>
        </row>
        <row r="172">
          <cell r="A172" t="str">
            <v>Cal blanca hidratada por saco de 10 kg</v>
          </cell>
        </row>
        <row r="173">
          <cell r="A173" t="str">
            <v>Cal hudraulica</v>
          </cell>
        </row>
        <row r="174">
          <cell r="A174" t="str">
            <v>Calado ceramico de 20 x 20 cm.</v>
          </cell>
        </row>
        <row r="175">
          <cell r="A175" t="str">
            <v>Caminadero en lamina galv c. 24 ,des 1,00 m.</v>
          </cell>
        </row>
        <row r="176">
          <cell r="A176" t="str">
            <v>Canal 90</v>
          </cell>
        </row>
        <row r="177">
          <cell r="A177" t="str">
            <v>Canasta gavion triple torsion C. 12 de 2x1x1</v>
          </cell>
        </row>
        <row r="178">
          <cell r="A178" t="str">
            <v>Canasta gavion triple torsion C. 12 de1x1x1</v>
          </cell>
        </row>
        <row r="179">
          <cell r="A179" t="str">
            <v>Canastilla lavaplatos 4" sifon en P - Grival</v>
          </cell>
        </row>
        <row r="180">
          <cell r="A180" t="str">
            <v>Canastilla para lavamanos</v>
          </cell>
        </row>
        <row r="181">
          <cell r="A181" t="str">
            <v>Candado yale 40 mm.</v>
          </cell>
        </row>
        <row r="182">
          <cell r="A182" t="str">
            <v xml:space="preserve">Canoa en L  Long =1 m. c 24 </v>
          </cell>
        </row>
        <row r="183">
          <cell r="A183" t="str">
            <v>Canoa en lam galvanizada Cal.22, L= 1.00 m. todo costo</v>
          </cell>
        </row>
        <row r="184">
          <cell r="A184" t="str">
            <v xml:space="preserve">Canoa en U L=0,70 m. c 24 </v>
          </cell>
        </row>
        <row r="185">
          <cell r="A185" t="str">
            <v xml:space="preserve">Canoa en U L=1 m. c 24 </v>
          </cell>
        </row>
        <row r="186">
          <cell r="A186" t="str">
            <v>Canoa Galvanizada Cal.24, L= 1.00 m.</v>
          </cell>
        </row>
        <row r="187">
          <cell r="A187" t="str">
            <v>Carbonero puesto en obra</v>
          </cell>
        </row>
        <row r="188">
          <cell r="A188" t="str">
            <v xml:space="preserve">Carguera 4" x8" </v>
          </cell>
        </row>
        <row r="189">
          <cell r="A189" t="str">
            <v>Carnaza (bolsa x Kg)</v>
          </cell>
        </row>
        <row r="190">
          <cell r="A190" t="str">
            <v xml:space="preserve">Carton corrugado proteccion piso </v>
          </cell>
        </row>
        <row r="191">
          <cell r="A191" t="str">
            <v>Cascajo sucio con transporte</v>
          </cell>
        </row>
        <row r="192">
          <cell r="A192" t="str">
            <v>Caseta vigilancia en madera pino patula  (Según diseño) a  todo costo</v>
          </cell>
        </row>
        <row r="193">
          <cell r="A193" t="str">
            <v>Caseton de madera recuperable</v>
          </cell>
        </row>
        <row r="194">
          <cell r="A194" t="str">
            <v>Catalizador para pintura de poliuretano</v>
          </cell>
        </row>
        <row r="195">
          <cell r="A195" t="str">
            <v>Catalizador Para Pintura Epoxico Poliamida</v>
          </cell>
        </row>
        <row r="196">
          <cell r="A196" t="str">
            <v>Cemento blanco (saco 20 kilos)</v>
          </cell>
        </row>
        <row r="197">
          <cell r="A197" t="str">
            <v>Cemento ceramico IPB (25kg)</v>
          </cell>
        </row>
        <row r="198">
          <cell r="A198" t="str">
            <v>Cemento de color, en saco de 25 kg. Incluye transporte.</v>
          </cell>
        </row>
        <row r="199">
          <cell r="A199" t="str">
            <v>Cemento expansivo tipo Cras, No explosivo</v>
          </cell>
        </row>
        <row r="200">
          <cell r="A200" t="str">
            <v>Cemento gris argos</v>
          </cell>
        </row>
        <row r="201">
          <cell r="A201" t="str">
            <v>Cemento gris x 50 kg argos</v>
          </cell>
        </row>
        <row r="202">
          <cell r="A202" t="str">
            <v>Cemento portland tipo 1, por saco de 50 kl</v>
          </cell>
        </row>
        <row r="203">
          <cell r="A203" t="str">
            <v>Cenefa decorada</v>
          </cell>
        </row>
        <row r="204">
          <cell r="A204" t="str">
            <v>Cera Polimérica líquida para pisos.</v>
          </cell>
        </row>
        <row r="205">
          <cell r="A205" t="str">
            <v xml:space="preserve">Ceramica  BLANCO 30 X 60 </v>
          </cell>
        </row>
        <row r="206">
          <cell r="A206" t="str">
            <v>Ceramica 20 x 30 Corona o Similar</v>
          </cell>
        </row>
        <row r="207">
          <cell r="A207" t="str">
            <v>Enchape rectificado 30x60 pasta blanca de Corona. Ref. Antartica.</v>
          </cell>
        </row>
        <row r="208">
          <cell r="A208" t="str">
            <v>Ceramica Duropiso de 33.8x33.8 cm. Color blanco - Corona o equivalente</v>
          </cell>
        </row>
        <row r="209">
          <cell r="A209" t="str">
            <v>Ceramica mikonos de 33,8 x 33,8 cm.</v>
          </cell>
        </row>
        <row r="210">
          <cell r="A210" t="str">
            <v>Ceramica pared baños 30x60, ref. pared plana, blanco brillante</v>
          </cell>
        </row>
        <row r="211">
          <cell r="A211" t="str">
            <v>Ceramica Rio de 0.425*0.425</v>
          </cell>
        </row>
        <row r="212">
          <cell r="A212" t="str">
            <v>Ceramica Nordica Rectificada de 0,30x0,60, pasta blanca</v>
          </cell>
        </row>
        <row r="213">
          <cell r="A213" t="str">
            <v>ceramicaca colo ref 12414</v>
          </cell>
        </row>
        <row r="214">
          <cell r="A214" t="str">
            <v>Cerradura de seguridad yale doble tambor</v>
          </cell>
        </row>
        <row r="215">
          <cell r="A215" t="str">
            <v>cerradura manija sencilla sist VP-3831</v>
          </cell>
        </row>
        <row r="216">
          <cell r="A216" t="str">
            <v>Cerradura Yale embutir pico loro de seguridad</v>
          </cell>
        </row>
        <row r="217">
          <cell r="A217" t="str">
            <v>Chapa catalan 15 x 30 cm.per vertical</v>
          </cell>
        </row>
        <row r="218">
          <cell r="A218" t="str">
            <v>Chapa yale pico de loro con chapola interna</v>
          </cell>
        </row>
        <row r="219">
          <cell r="A219" t="str">
            <v>Chazo + tornillo para fij zocalo PVC 6 cm.</v>
          </cell>
        </row>
        <row r="220">
          <cell r="A220" t="str">
            <v>chazos y tornillos</v>
          </cell>
        </row>
        <row r="221">
          <cell r="A221" t="str">
            <v>Chazos y tornillos para inst mueble laboratorio</v>
          </cell>
        </row>
        <row r="222">
          <cell r="A222" t="str">
            <v>Chazos, conectores, encintada, tornillos</v>
          </cell>
        </row>
        <row r="223">
          <cell r="A223" t="str">
            <v>Cheque cortina de 1 1/2"</v>
          </cell>
        </row>
        <row r="224">
          <cell r="A224" t="str">
            <v>Cheque cortina de 1"</v>
          </cell>
        </row>
        <row r="225">
          <cell r="A225" t="str">
            <v>Cheque vertical de 3" para red contra incendio con aprobacion UL FM</v>
          </cell>
        </row>
        <row r="226">
          <cell r="A226" t="str">
            <v>Cicatrizante hormonal</v>
          </cell>
        </row>
        <row r="227">
          <cell r="A227" t="str">
            <v>Cielo raso en PVC</v>
          </cell>
        </row>
        <row r="228">
          <cell r="A228" t="str">
            <v>Cilindro camara 1.20 (ext 0.20m)</v>
          </cell>
        </row>
        <row r="229">
          <cell r="A229" t="str">
            <v>Cilindro camara 1.20 (ext 0.50m)</v>
          </cell>
        </row>
        <row r="230">
          <cell r="A230" t="str">
            <v>Cilindro camara 1.20 (ext 1.00m)</v>
          </cell>
        </row>
        <row r="231">
          <cell r="A231" t="str">
            <v>Cilindro pref. para camara de inspeccion de D= 1.20 m. (Long 0,50 m)</v>
          </cell>
        </row>
        <row r="232">
          <cell r="A232" t="str">
            <v>Cilindro pref. para camara de inspeccion de D= 1.20 m. (Long 1,00 m)</v>
          </cell>
        </row>
        <row r="233">
          <cell r="A233" t="str">
            <v>Cinta 3M 18mm x 10m</v>
          </cell>
        </row>
        <row r="234">
          <cell r="A234" t="str">
            <v>Cinta bandir para bajante, incluye hebillas</v>
          </cell>
        </row>
        <row r="235">
          <cell r="A235" t="str">
            <v>Cinta de papel de 5 cm * 75 m para placas de yeso en el sistema drywall</v>
          </cell>
        </row>
        <row r="236">
          <cell r="A236" t="str">
            <v>Cinta de señalizacion para gas</v>
          </cell>
        </row>
        <row r="237">
          <cell r="A237" t="str">
            <v>Cinta doble faz de 12 mm. x 10 m.</v>
          </cell>
        </row>
        <row r="238">
          <cell r="A238" t="str">
            <v>Cinta en fibra de vidrio 91,5 m.</v>
          </cell>
        </row>
        <row r="239">
          <cell r="A239" t="str">
            <v>Cinta en fibra de vidrio de 50 mm.</v>
          </cell>
        </row>
        <row r="240">
          <cell r="A240" t="str">
            <v>cinta para enmascarar de 24 mm. x 40 m.</v>
          </cell>
        </row>
        <row r="241">
          <cell r="A241" t="str">
            <v>Cinta para enmascarar de 3/4"</v>
          </cell>
        </row>
        <row r="242">
          <cell r="A242" t="str">
            <v>Cinta perimetral para acabado en cielos</v>
          </cell>
        </row>
        <row r="243">
          <cell r="A243" t="str">
            <v>Cinta Sellante Teflon 1/2"x10 m.</v>
          </cell>
        </row>
        <row r="244">
          <cell r="A244" t="str">
            <v>Clavo comun .caja  x 500 gr</v>
          </cell>
        </row>
        <row r="245">
          <cell r="A245" t="str">
            <v>Clavos de 1"</v>
          </cell>
        </row>
        <row r="246">
          <cell r="A246" t="str">
            <v>clavos de 1 1/2"</v>
          </cell>
        </row>
        <row r="247">
          <cell r="A247" t="str">
            <v>Clavos de acero</v>
          </cell>
        </row>
        <row r="248">
          <cell r="A248" t="str">
            <v>Clip de fijacion</v>
          </cell>
        </row>
        <row r="249">
          <cell r="A249" t="str">
            <v>Cnadado</v>
          </cell>
        </row>
        <row r="250">
          <cell r="A250" t="str">
            <v>Cobertura toscana</v>
          </cell>
        </row>
        <row r="251">
          <cell r="A251" t="str">
            <v>Cobertura vegetal con siete cueros, chochos, helechos arboreos. Incluye mano de obra</v>
          </cell>
        </row>
        <row r="252">
          <cell r="A252" t="str">
            <v>Codo 45º de Cobre, Ø= ½".</v>
          </cell>
        </row>
        <row r="253">
          <cell r="A253" t="str">
            <v>Codo 45º de Cobre, Ø= 3/4".</v>
          </cell>
        </row>
        <row r="254">
          <cell r="A254" t="str">
            <v>Codo 45º PVC-P Ø= 2"</v>
          </cell>
        </row>
        <row r="255">
          <cell r="A255" t="str">
            <v>Codo 90º bridado de hierro ductil de d= 4"</v>
          </cell>
        </row>
        <row r="256">
          <cell r="A256" t="str">
            <v>Codo 90º bridado de hierro ductil de d= 6"</v>
          </cell>
        </row>
        <row r="257">
          <cell r="A257" t="str">
            <v>Codo 90º de Cobre, Ø= ½".</v>
          </cell>
        </row>
        <row r="258">
          <cell r="A258" t="str">
            <v>Codo 90º de Cobre, Ø= 3/4".</v>
          </cell>
        </row>
        <row r="259">
          <cell r="A259" t="str">
            <v>Codo 90º de hierro ductil de d= 4"</v>
          </cell>
        </row>
        <row r="260">
          <cell r="A260" t="str">
            <v>Codo 90º PVC-P d= 1"</v>
          </cell>
        </row>
        <row r="261">
          <cell r="A261" t="str">
            <v>Codo 90º PVC-P d= 11/2"</v>
          </cell>
        </row>
        <row r="262">
          <cell r="A262" t="str">
            <v>Codo 90º PVC-P d= 2 1/2"</v>
          </cell>
        </row>
        <row r="263">
          <cell r="A263" t="str">
            <v>Codo 90º PVC-P Ø= 2"</v>
          </cell>
        </row>
        <row r="264">
          <cell r="A264" t="str">
            <v>Codo 90º PVC-Presion, d= 1/2" - Pavco o equivalente.</v>
          </cell>
        </row>
        <row r="265">
          <cell r="A265" t="str">
            <v>Codo 90º PVC-Presion, d= 11/4" - Pavco o equivalente.</v>
          </cell>
        </row>
        <row r="266">
          <cell r="A266" t="str">
            <v>Codo 90º PVC-Presion, d= 3" - Pavco o equivalente.</v>
          </cell>
        </row>
        <row r="267">
          <cell r="A267" t="str">
            <v>Codo 90º PVC-Presion, d= 3/4" - Pavco o equivalente.</v>
          </cell>
        </row>
        <row r="268">
          <cell r="A268" t="str">
            <v>Codo 90º ranurado d= 1 1/2" UL/FM</v>
          </cell>
        </row>
        <row r="269">
          <cell r="A269" t="str">
            <v>Codo 90º ranurado d= 1 1/4" UL/FM</v>
          </cell>
        </row>
        <row r="270">
          <cell r="A270" t="str">
            <v>Codo 90º ranurado d= 2 1/2" UL/FM</v>
          </cell>
        </row>
        <row r="271">
          <cell r="A271" t="str">
            <v>Codo 90º ranurado d= 3" UL/FM</v>
          </cell>
        </row>
        <row r="272">
          <cell r="A272" t="str">
            <v>Codo de 45º en acero galvanizado de 1/2"</v>
          </cell>
        </row>
        <row r="273">
          <cell r="A273" t="str">
            <v>Codo de 45º en acero galvanizado de 3/4"</v>
          </cell>
        </row>
        <row r="274">
          <cell r="A274" t="str">
            <v>Codo de 90º en acero galvanizado de 1/2"</v>
          </cell>
        </row>
        <row r="275">
          <cell r="A275" t="str">
            <v>Codo de 90º en acero galvanizado de 3/4"</v>
          </cell>
        </row>
        <row r="276">
          <cell r="A276" t="str">
            <v>Codo de cobre 45 de 1 1/2"</v>
          </cell>
        </row>
        <row r="277">
          <cell r="A277" t="str">
            <v>Codo de cobre 45 de 1"</v>
          </cell>
        </row>
        <row r="278">
          <cell r="A278" t="str">
            <v>Codo de cobre de 1 1/2"</v>
          </cell>
        </row>
        <row r="279">
          <cell r="A279" t="str">
            <v>Codo de cobre de 1"</v>
          </cell>
        </row>
        <row r="280">
          <cell r="A280" t="str">
            <v>Codo galvanizado 1 1/2" x 90</v>
          </cell>
        </row>
        <row r="281">
          <cell r="A281" t="str">
            <v>Codo GRAN RADIO 11.25 PLATINO, d= 6" - Pavco o equivalente.</v>
          </cell>
        </row>
        <row r="282">
          <cell r="A282" t="str">
            <v>Codo GRAN RADIO 22.5 PLATINO, d= 6" - Pavco o equivalente.</v>
          </cell>
        </row>
        <row r="283">
          <cell r="A283" t="str">
            <v>Codo GRAN RADIO 45 PLATINO, d= 6" - Pavco o equivalente.</v>
          </cell>
        </row>
        <row r="284">
          <cell r="A284" t="str">
            <v>Codo GRAN RADIO 90 PLATINO, d= 6" - Pavco o equivalente.</v>
          </cell>
        </row>
        <row r="285">
          <cell r="A285" t="str">
            <v>Codo PVC-S 45º CxC d= 1 1/2" - Pavco o equivalente.</v>
          </cell>
        </row>
        <row r="286">
          <cell r="A286" t="str">
            <v>Codo PVC-S 45º CxC d= 2" - Pavco o equivalente.</v>
          </cell>
        </row>
        <row r="287">
          <cell r="A287" t="str">
            <v>Codo PVC-S 45º CxC d= 3" - Pavco o equivalente.</v>
          </cell>
        </row>
        <row r="288">
          <cell r="A288" t="str">
            <v>Codo PVC-S 45º CxC d= 4" - Pavco o equivalente.</v>
          </cell>
        </row>
        <row r="289">
          <cell r="A289" t="str">
            <v>Codo PVC-S 45º CxC d= 6" - Pavco o equivalente.</v>
          </cell>
        </row>
        <row r="290">
          <cell r="A290" t="str">
            <v>Codo PVC-S 45º CxC d= 8" - Pavco o equivalente.</v>
          </cell>
        </row>
        <row r="291">
          <cell r="A291" t="str">
            <v>Codo PVC-S 90º CxC d= 1 1/2" - Pavco o equivalente.</v>
          </cell>
        </row>
        <row r="292">
          <cell r="A292" t="str">
            <v>Codo PVC-S 90º CxC d= 2" - Pavco o equivalente.</v>
          </cell>
        </row>
        <row r="293">
          <cell r="A293" t="str">
            <v>Codo PVC-S 90º CxC d= 3" - Pavco o equivalente.</v>
          </cell>
        </row>
        <row r="294">
          <cell r="A294" t="str">
            <v>Codo PVC-S 90º CxC d= 4" - Pavco o equivalente.</v>
          </cell>
        </row>
        <row r="295">
          <cell r="A295" t="str">
            <v>Codo PVC-S 90º CxC d= 6" - Pavco o equivalente.</v>
          </cell>
        </row>
        <row r="296">
          <cell r="A296" t="str">
            <v>Codo PVC-S 90º CxC d= 8" - Pavco o equivalente.</v>
          </cell>
        </row>
        <row r="297">
          <cell r="A297" t="str">
            <v>Codo PVC-S 90º CxE d= 3" - Pavco o equivalente.</v>
          </cell>
        </row>
        <row r="298">
          <cell r="A298" t="str">
            <v>Codo roscado 1 1/2" x 1/2 UL/FM</v>
          </cell>
        </row>
        <row r="299">
          <cell r="A299" t="str">
            <v>Codo roscado 1 UL/FM</v>
          </cell>
        </row>
        <row r="300">
          <cell r="A300" t="str">
            <v>Codo roscado 1 x 1/2 UL/FM</v>
          </cell>
        </row>
        <row r="301">
          <cell r="A301" t="str">
            <v>Color mineral</v>
          </cell>
        </row>
        <row r="302">
          <cell r="A302" t="str">
            <v>Combo dispensador de jabon Spray de 800ml mas jabon 8008 tipo familia o equivalente</v>
          </cell>
        </row>
        <row r="303">
          <cell r="A303" t="str">
            <v>Combo dispensador de papel higienico jumbo mas 1 rollo de papel higienico Ref.7115 tipo familia o equivalente</v>
          </cell>
        </row>
        <row r="304">
          <cell r="A304" t="str">
            <v>Combo dispensador de toallas de manos doblada en Z+2 paquetes de toalla de manos Ref. 7352  tipo familia o equivalente</v>
          </cell>
        </row>
        <row r="305">
          <cell r="A305" t="str">
            <v>Concolor corona</v>
          </cell>
        </row>
        <row r="306">
          <cell r="A306" t="str">
            <v>Concolor max</v>
          </cell>
        </row>
        <row r="307">
          <cell r="A307" t="str">
            <v>Concrefibra</v>
          </cell>
        </row>
        <row r="308">
          <cell r="A308" t="str">
            <v>Concreto color de 21 Mpa.</v>
          </cell>
        </row>
        <row r="309">
          <cell r="A309" t="str">
            <v>Concreto de 14 Mpa preparado en obra</v>
          </cell>
        </row>
        <row r="310">
          <cell r="A310" t="str">
            <v>Concreto de 17.5 Mpa preparado en obra</v>
          </cell>
        </row>
        <row r="311">
          <cell r="A311" t="str">
            <v>Concreto de 21 Mpa preparado en obra</v>
          </cell>
        </row>
        <row r="312">
          <cell r="A312" t="str">
            <v>Concreto de 28 Mpa preparado en obra</v>
          </cell>
        </row>
        <row r="313">
          <cell r="A313" t="str">
            <v>Concreto de 35 Mpa preparado en obra</v>
          </cell>
        </row>
        <row r="314">
          <cell r="A314" t="str">
            <v>Concreto Grouting de 17.5 Mpa preparado en obra</v>
          </cell>
        </row>
        <row r="315">
          <cell r="A315" t="str">
            <v>Concreto Premezclado 3000 (21 Mpa)</v>
          </cell>
        </row>
        <row r="316">
          <cell r="A316" t="str">
            <v>Concreto Premezclado 3500 (28 Mpa)</v>
          </cell>
        </row>
        <row r="317">
          <cell r="A317" t="str">
            <v>Concreto Premezclado 4000 (35 Mpa)</v>
          </cell>
        </row>
        <row r="318">
          <cell r="A318" t="str">
            <v>Conduleta metalicas en L,T o recta</v>
          </cell>
        </row>
        <row r="319">
          <cell r="A319" t="str">
            <v>Conector + tapa</v>
          </cell>
        </row>
        <row r="320">
          <cell r="A320" t="str">
            <v>Conector 1/0</v>
          </cell>
        </row>
        <row r="321">
          <cell r="A321" t="str">
            <v>Conector abrazadera para pipeta</v>
          </cell>
        </row>
        <row r="322">
          <cell r="A322" t="str">
            <v>Conector de compresion tipo H</v>
          </cell>
        </row>
        <row r="323">
          <cell r="A323" t="str">
            <v xml:space="preserve">Conector de medidor  G4 </v>
          </cell>
        </row>
        <row r="324">
          <cell r="A324" t="str">
            <v xml:space="preserve">Conector de medidor  G6 </v>
          </cell>
        </row>
        <row r="325">
          <cell r="A325" t="str">
            <v>Conector flexometalico de 100 cm.</v>
          </cell>
        </row>
        <row r="326">
          <cell r="A326" t="str">
            <v>Conector hembra Cu de Ø= ½"</v>
          </cell>
        </row>
        <row r="327">
          <cell r="A327" t="str">
            <v>Conector hembra de cobre 3/4"</v>
          </cell>
        </row>
        <row r="328">
          <cell r="A328" t="str">
            <v>Conector macho Cu de 3/4"</v>
          </cell>
        </row>
        <row r="329">
          <cell r="A329" t="str">
            <v>Conector macho Cu de Ø= ½".</v>
          </cell>
        </row>
        <row r="330">
          <cell r="A330" t="str">
            <v>Conectores de 1/2" acero  G60</v>
          </cell>
        </row>
        <row r="331">
          <cell r="A331" t="str">
            <v>Cono concentrico pref. Para camara de inspeccion de D=1,20 m.</v>
          </cell>
        </row>
        <row r="332">
          <cell r="A332" t="str">
            <v>Cono excentrico para camara de 1.2m</v>
          </cell>
        </row>
        <row r="333">
          <cell r="A333" t="str">
            <v>Const de cerramiento de 2,50 x2,30 m. enestruc metalica + malla micro+ pintura a todo costo</v>
          </cell>
        </row>
        <row r="334">
          <cell r="A334" t="str">
            <v>Const de cerramiento de 2,50 x2,30 m. enestruc metalica + malla micro+ pintura+ puerta  a todo costo</v>
          </cell>
        </row>
        <row r="335">
          <cell r="A335" t="str">
            <v>Const de cerramiento en PTS de  90 x 50x 2,5 mm. /40x40x2,5mm +platinas +lamina microprforada + pintura poliuretano todo costo</v>
          </cell>
        </row>
        <row r="336">
          <cell r="A336" t="str">
            <v>Contador de 1 1/2"</v>
          </cell>
        </row>
        <row r="337">
          <cell r="A337" t="str">
            <v>Contador de 1"</v>
          </cell>
        </row>
        <row r="338">
          <cell r="A338" t="str">
            <v>Cordon prefabricado 15 x 45 x 80 cm.</v>
          </cell>
        </row>
        <row r="339">
          <cell r="A339" t="str">
            <v>Cordon prefabricado de  15 x 35 x 80 cm.</v>
          </cell>
        </row>
        <row r="340">
          <cell r="A340" t="str">
            <v>Corte de lamina cold rolled C. 18</v>
          </cell>
        </row>
        <row r="341">
          <cell r="A341" t="str">
            <v>Corte de lamina cold rolled de 3/8"</v>
          </cell>
        </row>
        <row r="342">
          <cell r="A342" t="str">
            <v>Cortina enrrollable + tapa rollo</v>
          </cell>
        </row>
        <row r="343">
          <cell r="A343" t="str">
            <v>Cortina enrrollable con flejes  en aluminio tipo europea</v>
          </cell>
        </row>
        <row r="344">
          <cell r="A344" t="str">
            <v>costal de fique</v>
          </cell>
        </row>
        <row r="345">
          <cell r="A345" t="str">
            <v>Costal de fique (Gante para curado)</v>
          </cell>
        </row>
        <row r="346">
          <cell r="A346" t="str">
            <v>Cras cemento expansivo -</v>
          </cell>
        </row>
        <row r="347">
          <cell r="A347" t="str">
            <v>cristal claro templado de 6 mm.</v>
          </cell>
        </row>
        <row r="348">
          <cell r="A348" t="str">
            <v>Cristal láminado templado de 3+3mm.</v>
          </cell>
        </row>
        <row r="349">
          <cell r="A349" t="str">
            <v>Cristal templado laminado de 5+5 mm.</v>
          </cell>
        </row>
        <row r="350">
          <cell r="A350" t="str">
            <v xml:space="preserve">Cristanac color 30 x30 cm. </v>
          </cell>
        </row>
        <row r="351">
          <cell r="A351" t="str">
            <v>Cristanac cristal color</v>
          </cell>
        </row>
        <row r="352">
          <cell r="A352" t="str">
            <v>Cristanac vidrio cristal rojo/azul de 0,30x0,30m.</v>
          </cell>
        </row>
        <row r="353">
          <cell r="A353" t="str">
            <v>Cruceta plastica  de 10 mm.</v>
          </cell>
        </row>
        <row r="354">
          <cell r="A354" t="str">
            <v>Cruceta plastica 2 mm</v>
          </cell>
        </row>
        <row r="355">
          <cell r="A355" t="str">
            <v>cruceta plastica para juntas de 10mm.</v>
          </cell>
        </row>
        <row r="356">
          <cell r="A356" t="str">
            <v>Cubierta acero inox sobre machones</v>
          </cell>
        </row>
        <row r="357">
          <cell r="A357" t="str">
            <v xml:space="preserve">Cubierta con patas + entrepaño AISI C18 </v>
          </cell>
        </row>
        <row r="358">
          <cell r="A358" t="str">
            <v>Cubierta en policarbonato alveolar de 6 mm + estruct T.C.</v>
          </cell>
        </row>
        <row r="359">
          <cell r="A359" t="str">
            <v>Cubierta para instalar sobre machones de mamposteria fabricada totalmente en Acero Inoxidable AISI 304 Calibre18. de 600mm</v>
          </cell>
        </row>
        <row r="360">
          <cell r="A360" t="str">
            <v>Cuellos prefabricado  para camara de 1.2m</v>
          </cell>
        </row>
        <row r="361">
          <cell r="A361" t="str">
            <v>Curva plastica de e= 4 mm.</v>
          </cell>
        </row>
        <row r="362">
          <cell r="A362" t="str">
            <v>Curva premoldeada de long de desarrollo 20 cm.</v>
          </cell>
        </row>
        <row r="363">
          <cell r="A363" t="str">
            <v xml:space="preserve">Demarcaciòn + cinta placa poli </v>
          </cell>
        </row>
        <row r="364">
          <cell r="A364" t="str">
            <v>Desague cromado lavamanos</v>
          </cell>
        </row>
        <row r="365">
          <cell r="A365" t="str">
            <v>Desmoldante para formaleta ( presentación x 20 kg)</v>
          </cell>
        </row>
        <row r="366">
          <cell r="A366" t="str">
            <v>Desmonte panel fachada en aluzinc , tipo 333c, Cal. 26 todo costo</v>
          </cell>
        </row>
        <row r="367">
          <cell r="A367" t="str">
            <v xml:space="preserve">Diagnostico y desobstruccion de tuberias hasat 4 "con cable </v>
          </cell>
        </row>
        <row r="368">
          <cell r="A368" t="str">
            <v>Dilatacion en z para drywall</v>
          </cell>
        </row>
        <row r="369">
          <cell r="A369" t="str">
            <v>Dilataciones en madera 1.5 x 8 cm</v>
          </cell>
        </row>
        <row r="370">
          <cell r="A370" t="str">
            <v>Dinamita, estopines y mecha</v>
          </cell>
        </row>
        <row r="371">
          <cell r="A371" t="str">
            <v>Dioxido de titanio</v>
          </cell>
        </row>
        <row r="372">
          <cell r="A372" t="str">
            <v xml:space="preserve">Dision orinal en formica compacto 12 mm. + herrajes todo costo </v>
          </cell>
        </row>
        <row r="373">
          <cell r="A373" t="str">
            <v xml:space="preserve">Disolvente  </v>
          </cell>
        </row>
        <row r="374">
          <cell r="A374" t="str">
            <v xml:space="preserve">Disolvente para base epoxica </v>
          </cell>
        </row>
        <row r="375">
          <cell r="A375" t="str">
            <v>Disolvente para pintulux 2233</v>
          </cell>
        </row>
        <row r="376">
          <cell r="A376" t="str">
            <v>Disolvente para pintulux 2233</v>
          </cell>
        </row>
        <row r="377">
          <cell r="A377" t="str">
            <v>Disolvente para pintura poliuretano</v>
          </cell>
        </row>
        <row r="378">
          <cell r="A378" t="str">
            <v>Disolvente para Pinturas a Base de Aceite.</v>
          </cell>
        </row>
        <row r="379">
          <cell r="A379" t="str">
            <v>Disolvente xilol  (para anticorrosivo)</v>
          </cell>
        </row>
        <row r="380">
          <cell r="A380" t="str">
            <v>Division para orinal de 0.46 x 0.96 m. en acero inoxidable AISI 304, cal 20, e= 3 cm.</v>
          </cell>
        </row>
        <row r="381">
          <cell r="A381" t="str">
            <v>Divisiones en acero inox para unidades sanitarias</v>
          </cell>
        </row>
        <row r="382">
          <cell r="A382" t="str">
            <v>Doblez en lamina coled rolled C. 18</v>
          </cell>
        </row>
        <row r="383">
          <cell r="A383" t="str">
            <v>Ducha Cromada Ref. 01587 Grival o similar+ manija Ref 01752</v>
          </cell>
        </row>
        <row r="384">
          <cell r="A384" t="str">
            <v>Ducha mixta lavaojos laboratorio</v>
          </cell>
        </row>
        <row r="385">
          <cell r="A385" t="str">
            <v xml:space="preserve">Ducha sencilla cromada </v>
          </cell>
        </row>
        <row r="386">
          <cell r="A386" t="str">
            <v>Teleducha inclyue manguera, ducha y mezclador</v>
          </cell>
        </row>
        <row r="387">
          <cell r="A387" t="str">
            <v>Elaboración  planos y legalizacion  red gas restaurantes escolares</v>
          </cell>
        </row>
        <row r="388">
          <cell r="A388" t="str">
            <v>Elaboracion de planos de vlo instalado y legalizacion. Incluye:  Actualizacion planos, gestion ante EE.PP</v>
          </cell>
        </row>
        <row r="389">
          <cell r="A389" t="str">
            <v>Elaboracion de Rosca de 1 1/2 con tarraja</v>
          </cell>
        </row>
        <row r="390">
          <cell r="A390" t="str">
            <v>Elaboracion de Rosca de 1 con tarraja</v>
          </cell>
        </row>
        <row r="391">
          <cell r="A391" t="str">
            <v>Elementos de fij zocalo mediacaña PVC</v>
          </cell>
        </row>
        <row r="392">
          <cell r="A392" t="str">
            <v>Elementos fijacion</v>
          </cell>
        </row>
        <row r="393">
          <cell r="A393" t="str">
            <v>Elementos para la soldadura</v>
          </cell>
        </row>
        <row r="394">
          <cell r="A394" t="str">
            <v>Elevador de 25mm</v>
          </cell>
        </row>
        <row r="395">
          <cell r="A395" t="str">
            <v>Embudo galv C16</v>
          </cell>
        </row>
        <row r="396">
          <cell r="A396" t="str">
            <v>Embudo galv C24 + boquilla de 4"</v>
          </cell>
        </row>
        <row r="397">
          <cell r="A397" t="str">
            <v>Empaque neopreno</v>
          </cell>
        </row>
        <row r="398">
          <cell r="A398" t="str">
            <v>Empaque neopreno en u</v>
          </cell>
        </row>
        <row r="399">
          <cell r="A399" t="str">
            <v>Empaque para vidrio de 6 mm.</v>
          </cell>
        </row>
        <row r="400">
          <cell r="A400" t="str">
            <v>Emulsión asfaltica</v>
          </cell>
        </row>
        <row r="401">
          <cell r="A401" t="str">
            <v>Emulsion para pavimentos</v>
          </cell>
        </row>
        <row r="402">
          <cell r="A402" t="str">
            <v>Enchape 1,20 x 60 porecelanato</v>
          </cell>
        </row>
        <row r="403">
          <cell r="A403" t="str">
            <v>Enchape pared aragon gris de 0,323 x 56 cm</v>
          </cell>
        </row>
        <row r="404">
          <cell r="A404" t="str">
            <v>Enchape pared gres andes arena</v>
          </cell>
        </row>
        <row r="405">
          <cell r="A405" t="str">
            <v>Entrepaños en acero inoxidable cal 20 AISI 304 (incluye pieamigos para instalacion)</v>
          </cell>
        </row>
        <row r="406">
          <cell r="A406" t="str">
            <v>Esmalte a Base de Aceite</v>
          </cell>
        </row>
        <row r="407">
          <cell r="A407" t="str">
            <v>Esmalte acrilico de 50 micrones</v>
          </cell>
        </row>
        <row r="408">
          <cell r="A408" t="str">
            <v>Espejo cristal de 6 mm. Biselado</v>
          </cell>
        </row>
        <row r="409">
          <cell r="A409" t="str">
            <v>Espejo en cristal de 4 mm.</v>
          </cell>
        </row>
        <row r="410">
          <cell r="A410" t="str">
            <v>Estanteria  plana para despensa acero inox</v>
          </cell>
        </row>
        <row r="411">
          <cell r="A411" t="str">
            <v>Estanteria ollas acero inox</v>
          </cell>
        </row>
        <row r="412">
          <cell r="A412" t="str">
            <v>Estopa</v>
          </cell>
        </row>
        <row r="413">
          <cell r="A413" t="str">
            <v>Estopa x 1000 gr</v>
          </cell>
        </row>
        <row r="414">
          <cell r="A414" t="str">
            <v>Estuco plastico exterior</v>
          </cell>
        </row>
        <row r="415">
          <cell r="A415" t="str">
            <v>Estuco plastico interior</v>
          </cell>
        </row>
        <row r="416">
          <cell r="A416" t="str">
            <v xml:space="preserve">Estuco platico corona </v>
          </cell>
        </row>
        <row r="417">
          <cell r="A417" t="str">
            <v>Estucor (25 kg) - Sumicol</v>
          </cell>
        </row>
        <row r="418">
          <cell r="A418" t="str">
            <v>Estufa gas cuatro puestos en acero inox</v>
          </cell>
        </row>
        <row r="419">
          <cell r="A419" t="str">
            <v>Estufa gas tres puestos en acero inox</v>
          </cell>
        </row>
        <row r="420">
          <cell r="A420" t="str">
            <v>Estufa gas tres puestos en acero inox dos puestos altos y uno bajito</v>
          </cell>
        </row>
        <row r="421">
          <cell r="A421" t="str">
            <v>Excavacion en roca con explosivo, incluye voladura</v>
          </cell>
        </row>
        <row r="422">
          <cell r="A422" t="str">
            <v>Excavacion y lleno de 0.125 m3</v>
          </cell>
        </row>
        <row r="423">
          <cell r="A423" t="str">
            <v>Extintor tipo ABC multiproposito de 10 lb</v>
          </cell>
        </row>
        <row r="424">
          <cell r="A424" t="str">
            <v>Extractor</v>
          </cell>
        </row>
        <row r="425">
          <cell r="A425" t="str">
            <v>Falleba de 5/8"</v>
          </cell>
        </row>
        <row r="426">
          <cell r="A426" t="str">
            <v>Fijacones para panel tipo metecno</v>
          </cell>
        </row>
        <row r="427">
          <cell r="A427" t="str">
            <v>Fijador de 1/2", para tubo de gas, ref FT2AG050, marca MECANO.</v>
          </cell>
        </row>
        <row r="428">
          <cell r="A428" t="str">
            <v>Fijador de 2 1/2, para tubo, ref FT2AG250, marca MECANO.</v>
          </cell>
        </row>
        <row r="429">
          <cell r="A429" t="str">
            <v>Fijador de 2, para tubo, ref FT2AG150, marca MECANO.</v>
          </cell>
        </row>
        <row r="430">
          <cell r="A430" t="str">
            <v>Fijador de 3, para tubo</v>
          </cell>
        </row>
        <row r="431">
          <cell r="A431" t="str">
            <v>Fijador de 3/4", para tubo de gas, ref FT2AG075, marca MECANO.</v>
          </cell>
        </row>
        <row r="432">
          <cell r="A432" t="str">
            <v>Filtro en "Y" roscado de 1"</v>
          </cell>
        </row>
        <row r="433">
          <cell r="A433" t="str">
            <v>Filtro en "Y" roscado de 11/2"</v>
          </cell>
        </row>
        <row r="434">
          <cell r="A434" t="str">
            <v>Fluxometro sanitario palanca  4,8 Lpf</v>
          </cell>
        </row>
        <row r="435">
          <cell r="A435" t="str">
            <v>foramleta en teleras + tacos</v>
          </cell>
        </row>
        <row r="436">
          <cell r="A436" t="str">
            <v>Formaleta columna circular de 50x2,4m (2t)</v>
          </cell>
        </row>
        <row r="437">
          <cell r="A437" t="str">
            <v>Formaleta para concreto a la vista tipo super T formaleta.19mm</v>
          </cell>
        </row>
        <row r="438">
          <cell r="A438" t="str">
            <v>Formaleta tapa lateral de 5x2 cm</v>
          </cell>
        </row>
        <row r="439">
          <cell r="A439" t="str">
            <v>Formas Mediacaña de aluminio, e=3mm. Incluye transporte.</v>
          </cell>
        </row>
        <row r="440">
          <cell r="A440" t="str">
            <v>Frescas de 3,5"</v>
          </cell>
        </row>
        <row r="441">
          <cell r="A441" t="str">
            <v>Frescasa de 2,5 "</v>
          </cell>
        </row>
        <row r="442">
          <cell r="A442" t="str">
            <v>Fundente para soldar cobre, caja de 55 gr</v>
          </cell>
        </row>
        <row r="443">
          <cell r="A443" t="str">
            <v xml:space="preserve">Fundente para soldar cobre, caja x dos onzas </v>
          </cell>
        </row>
        <row r="444">
          <cell r="A444" t="str">
            <v>Gabinete de 0.30 x 0.30 mt., para vavula y elevador de red de gas.</v>
          </cell>
        </row>
        <row r="445">
          <cell r="A445" t="str">
            <v>Gabinete de 0.50 x 0.50 mt., con espaldar metalico, para regulacion de 1ª etapa.</v>
          </cell>
        </row>
        <row r="446">
          <cell r="A446" t="str">
            <v>Gabinete de 77x99x22 cm con canastilla para manguera red contra incendios</v>
          </cell>
        </row>
        <row r="447">
          <cell r="A447" t="str">
            <v>Gabinete gas de 0,40 x 0,40 x0,22 m.</v>
          </cell>
        </row>
        <row r="448">
          <cell r="A448" t="str">
            <v>Gabinete gas de 0,60 x 0,60 x 0,22</v>
          </cell>
        </row>
        <row r="449">
          <cell r="A449" t="str">
            <v>Gabinete pared en acero inox 100x30x60 mm.</v>
          </cell>
        </row>
        <row r="450">
          <cell r="A450" t="str">
            <v>Gancho fij canoa</v>
          </cell>
        </row>
        <row r="451">
          <cell r="A451" t="str">
            <v>Gancho MH de 5/8"</v>
          </cell>
        </row>
        <row r="452">
          <cell r="A452" t="str">
            <v>Gas para fundente x 40 lb</v>
          </cell>
        </row>
        <row r="453">
          <cell r="A453" t="str">
            <v>Gas propano</v>
          </cell>
        </row>
        <row r="454">
          <cell r="A454" t="str">
            <v>Geotextil No Tejido 2500 (ancho= 3.8 m. X 150 m)</v>
          </cell>
        </row>
        <row r="455">
          <cell r="A455" t="str">
            <v>Geotextil NT 1800</v>
          </cell>
        </row>
        <row r="456">
          <cell r="A456" t="str">
            <v>Geotextil NT1600 - Pavco o equivalente</v>
          </cell>
        </row>
        <row r="457">
          <cell r="A457" t="str">
            <v>Geotextil tejido 2400 pavco o equivalente</v>
          </cell>
        </row>
        <row r="458">
          <cell r="A458" t="str">
            <v>Geotextil tejido 2400 pavco o equivalente *</v>
          </cell>
        </row>
        <row r="459">
          <cell r="A459" t="str">
            <v>Grama tipo macana puesta en obra</v>
          </cell>
        </row>
        <row r="460">
          <cell r="A460" t="str">
            <v>Grama tipo San Agustin.</v>
          </cell>
        </row>
        <row r="461">
          <cell r="A461" t="str">
            <v>gramoquin liviano de 29x43x10 cm.color gris</v>
          </cell>
        </row>
        <row r="462">
          <cell r="A462" t="str">
            <v>Granito negro 1-2 (San Gil)</v>
          </cell>
        </row>
        <row r="463">
          <cell r="A463" t="str">
            <v>Grano 1 + aglutinante (preparado)</v>
          </cell>
        </row>
        <row r="464">
          <cell r="A464" t="str">
            <v>Grano negro # 1-2</v>
          </cell>
        </row>
        <row r="465">
          <cell r="A465" t="str">
            <v>Grano preparado</v>
          </cell>
        </row>
        <row r="466">
          <cell r="A466" t="str">
            <v>Grano Travertino  Nº 1. Bolsa 25</v>
          </cell>
        </row>
        <row r="467">
          <cell r="A467" t="str">
            <v>Grapa 5/8" para varilla Coperwell</v>
          </cell>
        </row>
        <row r="468">
          <cell r="A468" t="str">
            <v>Grapas para fijacion de piso DECK WPC</v>
          </cell>
        </row>
        <row r="469">
          <cell r="A469" t="str">
            <v>Grapas para soporte de aparatos sanitarios</v>
          </cell>
        </row>
        <row r="470">
          <cell r="A470" t="str">
            <v>Gravilla limpia con transporte hasta 15 km</v>
          </cell>
        </row>
        <row r="471">
          <cell r="A471" t="str">
            <v>Griferia ahorradora para tanque sanitario.Incluye: valvula de entrada y salida y retiro de la existente en mal estado</v>
          </cell>
        </row>
        <row r="472">
          <cell r="A472" t="str">
            <v>Grifería automatica de push antivandalica ref 71300</v>
          </cell>
        </row>
        <row r="473">
          <cell r="A473" t="str">
            <v>Griferia cuello de ganso</v>
          </cell>
        </row>
        <row r="474">
          <cell r="A474" t="str">
            <v>Griferia cuello de ganso ref 90500000 grival</v>
          </cell>
        </row>
        <row r="475">
          <cell r="A475" t="str">
            <v>Griferia cuello de ganzo</v>
          </cell>
        </row>
        <row r="476">
          <cell r="A476" t="str">
            <v>Griferia cuello de ganzo metalica</v>
          </cell>
        </row>
        <row r="477">
          <cell r="A477" t="str">
            <v>Griferia de Push antivandalica, ref 75121</v>
          </cell>
        </row>
        <row r="478">
          <cell r="A478" t="str">
            <v>Griferia Koral metalica, baja para lavamanos</v>
          </cell>
        </row>
        <row r="479">
          <cell r="A479" t="str">
            <v>Griferia lav en acero ref 040-CSLPC Classic</v>
          </cell>
        </row>
        <row r="480">
          <cell r="A480" t="str">
            <v xml:space="preserve">Griferia lav. Monocontrol metalica media </v>
          </cell>
        </row>
        <row r="481">
          <cell r="A481" t="str">
            <v>Griferia Koral metalica. baja para lavamanos</v>
          </cell>
        </row>
        <row r="482">
          <cell r="A482" t="str">
            <v>Griferia metalica Ref Monet media o similar</v>
          </cell>
        </row>
        <row r="483">
          <cell r="A483" t="str">
            <v>Griferia Koral metalica. baja para lavamanos</v>
          </cell>
        </row>
        <row r="484">
          <cell r="A484" t="str">
            <v>Griferia orinal tradicional  + sifon</v>
          </cell>
        </row>
        <row r="485">
          <cell r="A485" t="str">
            <v>Grillete para guaya</v>
          </cell>
        </row>
        <row r="486">
          <cell r="A486" t="str">
            <v>guaya</v>
          </cell>
        </row>
        <row r="487">
          <cell r="A487" t="str">
            <v>Guayacan de bola puesto en obra</v>
          </cell>
        </row>
        <row r="488">
          <cell r="A488" t="str">
            <v>Guayacan de bola pusto en obra</v>
          </cell>
        </row>
        <row r="489">
          <cell r="A489" t="str">
            <v>Guayacan de bola pusto en obra</v>
          </cell>
        </row>
        <row r="490">
          <cell r="A490" t="str">
            <v>Guia inferior y superior</v>
          </cell>
        </row>
        <row r="491">
          <cell r="A491" t="str">
            <v>Hacha pico de 4 1/2" con cabo de madera</v>
          </cell>
        </row>
        <row r="492">
          <cell r="A492" t="str">
            <v>Herraje Caja Medidor Acueducto de 1 1/2" (60 x 200cm incluye tapa contador)</v>
          </cell>
        </row>
        <row r="493">
          <cell r="A493" t="str">
            <v>Herraje Caja Medidor Acueducto de 1" (60 x 200cm incluye tapa contador)</v>
          </cell>
        </row>
        <row r="494">
          <cell r="A494" t="str">
            <v>Herraje de 120x120 cm. para caja inspeccion de 100x100 cm.</v>
          </cell>
        </row>
        <row r="495">
          <cell r="A495" t="str">
            <v>Herraje de 30x30 cm. para caja inspeccion</v>
          </cell>
        </row>
        <row r="496">
          <cell r="A496" t="str">
            <v>Herraje de 50x50 cm. para caja inspeccion de 40x40 cm.</v>
          </cell>
        </row>
        <row r="497">
          <cell r="A497" t="str">
            <v>Herraje de 60 x 80 para caja el‚ctrica</v>
          </cell>
        </row>
        <row r="498">
          <cell r="A498" t="str">
            <v>Herraje de 80x80 cm. para caja inspeccion de 70x70 cm.</v>
          </cell>
        </row>
        <row r="499">
          <cell r="A499" t="str">
            <v>Herraje para caja de insp de 40x40 (C.2"x1/8") var.3/8"  gancho de 1/2"</v>
          </cell>
        </row>
        <row r="500">
          <cell r="A500" t="str">
            <v>Herraje para caja de insp de 60x60 (C.2"x1/8") var.3/8"  gancho de 1/2"</v>
          </cell>
        </row>
        <row r="501">
          <cell r="A501" t="str">
            <v>Herraje para caja de insp de 80x80 (C.2"x1/8") var.3/8"  gancho de 1/2"</v>
          </cell>
        </row>
        <row r="502">
          <cell r="A502" t="str">
            <v>Herraje trampa grasas 2 tapas de 0,70 m. x 0,35 m.</v>
          </cell>
        </row>
        <row r="503">
          <cell r="A503" t="str">
            <v>Hidrante Bridado 6"</v>
          </cell>
        </row>
        <row r="504">
          <cell r="A504" t="str">
            <v>Hidroretenedor</v>
          </cell>
        </row>
        <row r="505">
          <cell r="A505" t="str">
            <v>Hidrosello-Novafort d= 200 mm. - Pavco o equivalente.</v>
          </cell>
        </row>
        <row r="506">
          <cell r="A506" t="str">
            <v>Hidrosello-Novafort d= 250 mm. - Pavco o equivalente.</v>
          </cell>
        </row>
        <row r="507">
          <cell r="A507" t="str">
            <v>Hidrosello-Novafort Ø= 160 mm. - Pavco o equivalente.</v>
          </cell>
        </row>
        <row r="508">
          <cell r="A508" t="str">
            <v>Hidrosil concreto</v>
          </cell>
        </row>
        <row r="509">
          <cell r="A509" t="str">
            <v>Hidrosolve</v>
          </cell>
        </row>
        <row r="510">
          <cell r="A510" t="str">
            <v>Hidrosolve x 200 litros</v>
          </cell>
        </row>
        <row r="511">
          <cell r="A511" t="str">
            <v>Hipoclorito galon de 1,9 litros</v>
          </cell>
        </row>
        <row r="512">
          <cell r="A512" t="str">
            <v>Hoja de sierra para segueta bimetalica Incolma</v>
          </cell>
        </row>
        <row r="513">
          <cell r="A513" t="str">
            <v>Icopor  D-12 20 mm (lamina de 0,62 x 1,24 m)</v>
          </cell>
        </row>
        <row r="514">
          <cell r="A514" t="str">
            <v>Icopor de 4cm.</v>
          </cell>
        </row>
        <row r="515">
          <cell r="A515" t="str">
            <v>Igol denso cimentacion</v>
          </cell>
        </row>
        <row r="516">
          <cell r="A516" t="str">
            <v>Igol imprimante</v>
          </cell>
        </row>
        <row r="517">
          <cell r="A517" t="str">
            <v>Impermeabilizacion de losa en conconcreto con sistema Monolitico en Poliuretano.</v>
          </cell>
        </row>
        <row r="518">
          <cell r="A518" t="str">
            <v>Impermeabillización con sistema sarnafil</v>
          </cell>
        </row>
        <row r="519">
          <cell r="A519" t="str">
            <v>indural llamar a patricia el 30 de enero</v>
          </cell>
        </row>
        <row r="520">
          <cell r="A520" t="str">
            <v xml:space="preserve">Inmunizante incoloro </v>
          </cell>
        </row>
        <row r="521">
          <cell r="A521" t="str">
            <v>Inmunizante madera incoloro (5 gal)</v>
          </cell>
        </row>
        <row r="522">
          <cell r="A522" t="str">
            <v>Inst Sikaplan 12 GCO+ geotextil  todo costo</v>
          </cell>
        </row>
        <row r="523">
          <cell r="A523" t="str">
            <v>jabonera en porcelana  blanca</v>
          </cell>
        </row>
        <row r="524">
          <cell r="A524" t="str">
            <v>Jamaba para puerta de 1,60 x 0,60/0,70 m.</v>
          </cell>
        </row>
        <row r="525">
          <cell r="A525" t="str">
            <v>Juego Incrustaciones linea economica</v>
          </cell>
        </row>
        <row r="526">
          <cell r="A526" t="str">
            <v>Juego infantil parque fortaleza</v>
          </cell>
        </row>
        <row r="527">
          <cell r="A527" t="str">
            <v>Juego integrado de microfutbol y baloncesto</v>
          </cell>
        </row>
        <row r="528">
          <cell r="A528" t="str">
            <v>Juego modular ref Nro. 9 especial + inst</v>
          </cell>
        </row>
        <row r="529">
          <cell r="A529" t="str">
            <v>Junta de dilatacion en aluminio</v>
          </cell>
        </row>
        <row r="530">
          <cell r="A530" t="str">
            <v>Kit adaptador LC para bandeja</v>
          </cell>
        </row>
        <row r="531">
          <cell r="A531" t="str">
            <v>Kit sifon pozuelo+ canastilla</v>
          </cell>
        </row>
        <row r="532">
          <cell r="A532" t="str">
            <v>Ladrillo 10 x 20 x 40 rayado</v>
          </cell>
        </row>
        <row r="533">
          <cell r="A533" t="str">
            <v>Ladrillo catalan estructural 10 x 15 x 30 cm. Perforación vertical</v>
          </cell>
        </row>
        <row r="534">
          <cell r="A534" t="str">
            <v>Ladrillo catalan estructural 10 x 15 x 30 cm.perforación horizontal</v>
          </cell>
        </row>
        <row r="535">
          <cell r="A535" t="str">
            <v>lagrimal prefabricado de L 50  para muro 20</v>
          </cell>
        </row>
        <row r="536">
          <cell r="A536" t="str">
            <v>Lagrimal prefabricado de L= 0,50 m.para muro 15</v>
          </cell>
        </row>
        <row r="537">
          <cell r="A537" t="str">
            <v>Lamina Cal.24, para remate en teja METECNO.</v>
          </cell>
        </row>
        <row r="538">
          <cell r="A538" t="str">
            <v>Lamina cold rolled microperforada C. 18 de 1,00 x 2,00 m, perforaciones con diametros de 5mm a 25mm .</v>
          </cell>
        </row>
        <row r="539">
          <cell r="A539" t="str">
            <v>Lamina cold rolled C. 20 de 1m x 2m.</v>
          </cell>
        </row>
        <row r="540">
          <cell r="A540" t="str">
            <v>Lamina de 1/2" de 1.20 x 2.40 m.</v>
          </cell>
        </row>
        <row r="541">
          <cell r="A541" t="str">
            <v>Lamina de acero de 1/2"</v>
          </cell>
        </row>
        <row r="542">
          <cell r="A542" t="str">
            <v>Lamina de icopor de 40mm. De 1,0 x1,0 m.</v>
          </cell>
        </row>
        <row r="543">
          <cell r="A543" t="str">
            <v>Lamina galvanizada calibre 18 de 1m X 2m</v>
          </cell>
        </row>
        <row r="544">
          <cell r="A544" t="str">
            <v xml:space="preserve">Lamina Galvanizada Cal.20, </v>
          </cell>
        </row>
        <row r="545">
          <cell r="A545" t="str">
            <v>Lamina galvanizada perforada C 16 + estructura de soporte C 14</v>
          </cell>
        </row>
        <row r="546">
          <cell r="A546" t="str">
            <v>Lamina metalica calibe 20.</v>
          </cell>
        </row>
        <row r="547">
          <cell r="A547" t="str">
            <v>Lamina metalica de 3/16" o 5mm</v>
          </cell>
        </row>
        <row r="548">
          <cell r="A548" t="str">
            <v>Lámina metálica de 3/8" de 1.20 x 2.40 m.</v>
          </cell>
        </row>
        <row r="549">
          <cell r="A549" t="str">
            <v>Lamina microperforada C. 18 perforacion 6/10  mm.</v>
          </cell>
        </row>
        <row r="550">
          <cell r="A550" t="str">
            <v>Lamina Super board de  6 mm. De 1,22 x 2,44 x 0,06 m.</v>
          </cell>
        </row>
        <row r="551">
          <cell r="A551" t="str">
            <v>Larguero de madera comun de 1" x 1"</v>
          </cell>
        </row>
        <row r="552">
          <cell r="A552" t="str">
            <v>Larguero madera comun 4cmx8cmx2.80m</v>
          </cell>
        </row>
        <row r="553">
          <cell r="A553" t="str">
            <v>Larguero madera comun de  2" x 4" cantaeado</v>
          </cell>
        </row>
        <row r="554">
          <cell r="A554" t="str">
            <v>Largueros de 2"X2" por 2,80 m</v>
          </cell>
        </row>
        <row r="555">
          <cell r="A555" t="str">
            <v>lava escobas prefabricado 0,60 m.  X0,42 m.x 0,25 m. en granito Trany + cemento blanco</v>
          </cell>
        </row>
        <row r="556">
          <cell r="A556" t="str">
            <v>Lavaescobas en acero inox tipo 304 . C. 16</v>
          </cell>
        </row>
        <row r="557">
          <cell r="A557" t="str">
            <v>Lavaescobas en quasar tanque de 37 x 37 x 26 cm.</v>
          </cell>
        </row>
        <row r="558">
          <cell r="A558" t="str">
            <v>Lavaescobas en quasar tanque de 60 x 40 x 30 cm.</v>
          </cell>
        </row>
        <row r="559">
          <cell r="A559" t="str">
            <v>Lavamanos acuacer de colgar</v>
          </cell>
        </row>
        <row r="560">
          <cell r="A560" t="str">
            <v>Lavamanos con pedal acero inox+ griferia de un puesto</v>
          </cell>
        </row>
        <row r="561">
          <cell r="A561" t="str">
            <v xml:space="preserve">Lavamanos de colgar </v>
          </cell>
        </row>
        <row r="562">
          <cell r="A562" t="str">
            <v>Lavamanos de colgar PMR, linea Aquajet. + transporte</v>
          </cell>
        </row>
        <row r="563">
          <cell r="A563" t="str">
            <v xml:space="preserve">Lavamanos de empotrar en acero inox C. 20 de D= 32cm. </v>
          </cell>
        </row>
        <row r="564">
          <cell r="A564" t="str">
            <v>Lavamanos de empotrar en acero inoxidable cal 20 de d=0.30 m. Incluye transporte</v>
          </cell>
        </row>
        <row r="565">
          <cell r="A565" t="str">
            <v>Lavamanos de empotrar en acero inoxidable cal 20 de d=0.40 m.</v>
          </cell>
        </row>
        <row r="566">
          <cell r="A566" t="str">
            <v>Lavamanos ovalado de sobreponer</v>
          </cell>
        </row>
        <row r="567">
          <cell r="A567" t="str">
            <v xml:space="preserve">Lavamanos sobreponer </v>
          </cell>
        </row>
        <row r="568">
          <cell r="A568" t="str">
            <v>Lavaollas acero inox AISI C 16</v>
          </cell>
        </row>
        <row r="569">
          <cell r="A569" t="str">
            <v>lavaplatos de sobreponer socoda de 1,20 x 0,60 m. con pozuelo + transp</v>
          </cell>
        </row>
        <row r="570">
          <cell r="A570" t="str">
            <v>Lecha color crema</v>
          </cell>
        </row>
        <row r="571">
          <cell r="A571" t="str">
            <v>Lechada con boquilla (con-color)</v>
          </cell>
        </row>
        <row r="572">
          <cell r="A572" t="str">
            <v>Lechada con pigmento integral color negro</v>
          </cell>
        </row>
        <row r="573">
          <cell r="A573" t="str">
            <v>Lechada preparada</v>
          </cell>
        </row>
        <row r="574">
          <cell r="A574" t="str">
            <v>Liga pavimentos</v>
          </cell>
        </row>
        <row r="575">
          <cell r="A575" t="str">
            <v>Lija 180</v>
          </cell>
        </row>
        <row r="576">
          <cell r="A576" t="str">
            <v>Lija 200</v>
          </cell>
        </row>
        <row r="577">
          <cell r="A577" t="str">
            <v>Lija de agua 150 super</v>
          </cell>
        </row>
        <row r="578">
          <cell r="A578" t="str">
            <v>Lija de agua 400</v>
          </cell>
        </row>
        <row r="579">
          <cell r="A579" t="str">
            <v>Lija orbital  para lijadora electrica</v>
          </cell>
        </row>
        <row r="580">
          <cell r="A580" t="str">
            <v>Limpiador de oxido</v>
          </cell>
        </row>
        <row r="581">
          <cell r="A581" t="str">
            <v>Limpiador Removedor PVC x 1/4 de galon.</v>
          </cell>
        </row>
        <row r="582">
          <cell r="A582" t="str">
            <v>listelo de 0,25 m.</v>
          </cell>
        </row>
        <row r="583">
          <cell r="A583" t="str">
            <v>Listelo tipo Corona 25 x 12.5 cm</v>
          </cell>
        </row>
        <row r="584">
          <cell r="A584" t="str">
            <v>Liston en Teka de 5"x 2"</v>
          </cell>
        </row>
        <row r="585">
          <cell r="A585" t="str">
            <v>Llave bocamanguera 1/2" en bronce</v>
          </cell>
        </row>
        <row r="586">
          <cell r="A586" t="str">
            <v>Llave bocamanguera cromada de grival o su equivalente</v>
          </cell>
        </row>
        <row r="587">
          <cell r="A587" t="str">
            <v>Llave cromada boca de manguera con extension</v>
          </cell>
        </row>
        <row r="588">
          <cell r="A588" t="str">
            <v>Llave de corte universal 1 1/2"</v>
          </cell>
        </row>
        <row r="589">
          <cell r="A589" t="str">
            <v>Llave de corte universal 1"</v>
          </cell>
        </row>
        <row r="590">
          <cell r="A590" t="str">
            <v>Llave metalica con acabado en cromo</v>
          </cell>
        </row>
        <row r="591">
          <cell r="A591" t="str">
            <v>Llave spanner</v>
          </cell>
        </row>
        <row r="592">
          <cell r="A592" t="str">
            <v>Loceta egipcia 10x10x cm.</v>
          </cell>
        </row>
        <row r="593">
          <cell r="A593" t="str">
            <v>Loceta tactil 20x20x6 cm. color amarillo</v>
          </cell>
        </row>
        <row r="594">
          <cell r="A594" t="str">
            <v>Loseta LOST-GU o AL color, tactil 20X20X6</v>
          </cell>
        </row>
        <row r="595">
          <cell r="A595" t="str">
            <v>Madera pino patula de 4 " inmunizada</v>
          </cell>
        </row>
        <row r="596">
          <cell r="A596" t="str">
            <v>Maija acero inoxidable de L= 13 cm.</v>
          </cell>
        </row>
        <row r="597">
          <cell r="A597" t="str">
            <v>Malla electrosoldada D 131</v>
          </cell>
        </row>
        <row r="598">
          <cell r="A598" t="str">
            <v>Malla electrosoldada D-106</v>
          </cell>
        </row>
        <row r="599">
          <cell r="A599" t="str">
            <v>Malla electrosoldada D-188</v>
          </cell>
        </row>
        <row r="600">
          <cell r="A600" t="str">
            <v>Malla electrosoldada D-50</v>
          </cell>
        </row>
        <row r="601">
          <cell r="A601" t="str">
            <v>Malla electrosoldada D-84</v>
          </cell>
        </row>
        <row r="602">
          <cell r="A602" t="str">
            <v>Malla electrosoldada U-50</v>
          </cell>
        </row>
        <row r="603">
          <cell r="A603" t="str">
            <v>Malla nylon ojo 10 x 10</v>
          </cell>
        </row>
        <row r="604">
          <cell r="A604" t="str">
            <v>Malla ojo 5 C. 10</v>
          </cell>
        </row>
        <row r="605">
          <cell r="A605" t="str">
            <v>malla ondulada plana de 1"x1"</v>
          </cell>
        </row>
        <row r="606">
          <cell r="A606" t="str">
            <v>Manija en acero inox para entrada principal, tubo 19mm de diametro, long 100cm</v>
          </cell>
        </row>
        <row r="607">
          <cell r="A607" t="str">
            <v xml:space="preserve">manija en acero inoxidable de 4" x 3/4" </v>
          </cell>
        </row>
        <row r="608">
          <cell r="A608" t="str">
            <v>Manija multiusos de 20 cm gris mate</v>
          </cell>
        </row>
        <row r="609">
          <cell r="A609" t="str">
            <v>Mantenimiento juego integrado micro y baloncesto todo costo</v>
          </cell>
        </row>
        <row r="610">
          <cell r="A610" t="str">
            <v>Mantenimiento ventanas todo costo</v>
          </cell>
        </row>
        <row r="611">
          <cell r="A611" t="str">
            <v>Manto de 3 mm. Arenado</v>
          </cell>
        </row>
        <row r="612">
          <cell r="A612" t="str">
            <v>Manto edil estandar 2 mm</v>
          </cell>
        </row>
        <row r="613">
          <cell r="A613" t="str">
            <v>Manto foil de aluminio de 3 mm.</v>
          </cell>
        </row>
        <row r="614">
          <cell r="A614" t="str">
            <v>Manto Zetal 600x1 de 3 mm. con foil de aluminio</v>
          </cell>
        </row>
        <row r="615">
          <cell r="A615" t="str">
            <v>Marco DRYWALL con moldura en aluminio</v>
          </cell>
        </row>
        <row r="616">
          <cell r="A616" t="str">
            <v>Marco metalico para puerta en lamina cold rolled</v>
          </cell>
        </row>
        <row r="617">
          <cell r="A617" t="str">
            <v>Marco metalico para puerta en lamina cold rolled de 1,20 m.</v>
          </cell>
        </row>
        <row r="618">
          <cell r="A618" t="str">
            <v>Mariposa de fijación para reja del carcamo</v>
          </cell>
        </row>
        <row r="619">
          <cell r="A619" t="str">
            <v>Masilla acrilica para interiores en  drywall (5galones)</v>
          </cell>
        </row>
        <row r="620">
          <cell r="A620" t="str">
            <v>Masilla para fij de vidrios</v>
          </cell>
        </row>
        <row r="621">
          <cell r="A621" t="str">
            <v>Masilla para madera (Tipo porosil)</v>
          </cell>
        </row>
        <row r="622">
          <cell r="A622" t="str">
            <v>Masilla para placas de fibrocemento</v>
          </cell>
        </row>
        <row r="623">
          <cell r="A623" t="str">
            <v>Masilla topex</v>
          </cell>
        </row>
        <row r="624">
          <cell r="A624" t="str">
            <v>Material granular para filtros de 1" - 1 1/2" para filtros</v>
          </cell>
        </row>
        <row r="625">
          <cell r="A625" t="str">
            <v>Medidor G 1.6 marca METREX, con conectores</v>
          </cell>
        </row>
        <row r="626">
          <cell r="A626" t="str">
            <v>Medidor G 4 marca METREX Y /O SENSUS</v>
          </cell>
        </row>
        <row r="627">
          <cell r="A627" t="str">
            <v>Medidor G 6 marca METREX Y/O SENSUS</v>
          </cell>
        </row>
        <row r="628">
          <cell r="A628" t="str">
            <v>Medodor gas MR8 invesys</v>
          </cell>
        </row>
        <row r="629">
          <cell r="A629" t="str">
            <v>Merulex I.F.A.</v>
          </cell>
        </row>
        <row r="630">
          <cell r="A630" t="str">
            <v xml:space="preserve">Merulex I.F.S </v>
          </cell>
        </row>
        <row r="631">
          <cell r="A631" t="str">
            <v>Mesa armario con puertas en acero inox</v>
          </cell>
        </row>
        <row r="632">
          <cell r="A632" t="str">
            <v>Mesa en acero inox de 1,2mx0,69x0,86M</v>
          </cell>
        </row>
        <row r="633">
          <cell r="A633" t="str">
            <v>Mesa movil acero inox + ruedas+trans</v>
          </cell>
        </row>
        <row r="634">
          <cell r="A634" t="str">
            <v>Meson acero Inoxidable con perforacion para pozuelo</v>
          </cell>
        </row>
        <row r="635">
          <cell r="A635" t="str">
            <v>Mesón de lavamanos en Quasar de 1,63 x 0,55 m repartido en dos niveles.</v>
          </cell>
        </row>
        <row r="636">
          <cell r="A636" t="str">
            <v>Mesón de lavamanos en Quasar de 1,75 x 0,55 m. Con (1) tanque continuo integrado de 150 x 35 x 14 cm.</v>
          </cell>
        </row>
        <row r="637">
          <cell r="A637" t="str">
            <v xml:space="preserve">Mesón de lavapinceles en Quasar de 1,80 x 0,55 m. Con (1) tanque continuo integrado de 150 x 35 x 14 cm, </v>
          </cell>
        </row>
        <row r="638">
          <cell r="A638" t="str">
            <v xml:space="preserve">Mesón de lavamanos en Quasar de 2,05 x 0,55 m. Con (1) tanque continuo integrado de 180 x 35 x 14 cm. </v>
          </cell>
        </row>
        <row r="639">
          <cell r="A639" t="str">
            <v>Mesón de lavamanos en Quasar de 2,30 x 0,55 m. Con (1) tanque continuo integrado de 200 x 35 x 14 cm.</v>
          </cell>
        </row>
        <row r="640">
          <cell r="A640" t="str">
            <v>Mesón de lavamanos en Quasar de 2,325 x 0,55 m. Con (1) tanque continuo integrado de 200 x 35 x 14 cm.</v>
          </cell>
        </row>
        <row r="641">
          <cell r="A641" t="str">
            <v xml:space="preserve">Mesón de lavamanos en Quasar de 2,68 x 0,55 m repartido en dos niveles. </v>
          </cell>
        </row>
        <row r="642">
          <cell r="A642" t="str">
            <v xml:space="preserve">Mesón de lavamanos en Quasar de 2,896 x 0,55 m. Con (1) tanque continuo integrado de 200 x 35 x 14 cm. </v>
          </cell>
        </row>
        <row r="643">
          <cell r="A643" t="str">
            <v xml:space="preserve">Mesón de lavamanos en Quasar de 2,91 x 0,55 m. </v>
          </cell>
        </row>
        <row r="644">
          <cell r="A644" t="str">
            <v>Mesón de lavamanos en Quasar de 2,905 x 0,55 m repartido en dos niveles.</v>
          </cell>
        </row>
        <row r="645">
          <cell r="A645" t="str">
            <v>Mesón de lavamanos en Quasar de 2,94 x 0,55 m repartido en dos niveles.</v>
          </cell>
        </row>
        <row r="646">
          <cell r="A646" t="str">
            <v>Pie amigo para soporte de elementos en Quasar, incluye pintura electrostática color negro.</v>
          </cell>
        </row>
        <row r="647">
          <cell r="A647" t="str">
            <v>Angulo (0.55 m de longitud) para soporte de elementos en Quasar, incluye pintura electrostática color negro.</v>
          </cell>
        </row>
        <row r="648">
          <cell r="A648" t="str">
            <v xml:space="preserve">Mesón en quasar L= 2,28 m. x 0,60 m. un  nivel + 3 cocas + salp + faldon </v>
          </cell>
        </row>
        <row r="649">
          <cell r="A649" t="str">
            <v xml:space="preserve">Mesón en quasar L= 2,40 m. x 0,60m. Dos niveles+ 4 cocas + salp + faldon </v>
          </cell>
        </row>
        <row r="650">
          <cell r="A650" t="str">
            <v xml:space="preserve">Mesón en quasar L= 3,00 m. x 0,60 m. Dos niveles+ 4 cocas + salp + faldon + transporte </v>
          </cell>
        </row>
        <row r="651">
          <cell r="A651" t="str">
            <v xml:space="preserve">Mesón en quasar L= 3,10 m. x 0,60 m. Dos niveles+ 4 cocas + salp + faldon + transporte </v>
          </cell>
        </row>
        <row r="652">
          <cell r="A652" t="str">
            <v>Meson en quasar tanque continuo</v>
          </cell>
        </row>
        <row r="653">
          <cell r="A653" t="str">
            <v>Mesón LAVAESCOBAS quasar de L= 0,57 m. x 0,53 m + salp+ faldon+tanque de 37x387x26 cm.</v>
          </cell>
        </row>
        <row r="654">
          <cell r="A654" t="str">
            <v>Mesón LAVAESCOBAS quasar de L= 0,80 m. x 0,60 m + salp+ faldon+tanque de 60x40x30 cm.</v>
          </cell>
        </row>
        <row r="655">
          <cell r="A655" t="str">
            <v>Mezcal asfaltica parcheo</v>
          </cell>
        </row>
        <row r="656">
          <cell r="A656" t="str">
            <v>Mezcla asfaltica (Rodadura)</v>
          </cell>
        </row>
        <row r="657">
          <cell r="A657" t="str">
            <v>Mezcla cemento y arena</v>
          </cell>
        </row>
        <row r="658">
          <cell r="A658" t="str">
            <v>Moldura en madera 1/4 bocel de L=3,00 m.</v>
          </cell>
        </row>
        <row r="659">
          <cell r="A659" t="str">
            <v>Moldura en madera de 1/4" bosel</v>
          </cell>
        </row>
        <row r="660">
          <cell r="A660" t="str">
            <v>Moldura plastica blanco (toro plastico) 2.40m</v>
          </cell>
        </row>
        <row r="661">
          <cell r="A661" t="str">
            <v>Mortero 0.25:1:4 (Cal:cemento:arena) en obra</v>
          </cell>
        </row>
        <row r="662">
          <cell r="A662" t="str">
            <v>Mortero 0.30:1:3.2 (Cal:cemento:arena) en obra</v>
          </cell>
        </row>
        <row r="663">
          <cell r="A663" t="str">
            <v>Mortero 1:3 en obra</v>
          </cell>
        </row>
        <row r="664">
          <cell r="A664" t="str">
            <v>Mortero 1:4 en obra</v>
          </cell>
        </row>
        <row r="665">
          <cell r="A665" t="str">
            <v>Mortero 1:5 en obra</v>
          </cell>
        </row>
        <row r="666">
          <cell r="A666" t="str">
            <v>Mortero 1:6 en obra.</v>
          </cell>
        </row>
        <row r="667">
          <cell r="A667" t="str">
            <v>Mosaico cristal azul/rojo de 0,15x0,15 (und de 4 piezas de 0,30x0,30m.)</v>
          </cell>
        </row>
        <row r="668">
          <cell r="A668" t="str">
            <v>Niple en acero de carbono de 1/2" x 10 cm</v>
          </cell>
        </row>
        <row r="669">
          <cell r="A669" t="str">
            <v>Niple en acero de carbono de 3/4" x 10 cm.</v>
          </cell>
        </row>
        <row r="670">
          <cell r="A670" t="str">
            <v>Niple en acero de carbono de 3/4" x 5 cm</v>
          </cell>
        </row>
        <row r="671">
          <cell r="A671" t="str">
            <v>Orinal de colgar mediano</v>
          </cell>
        </row>
        <row r="672">
          <cell r="A672" t="str">
            <v>Orinal infantil corona ref. PETITE + transporte</v>
          </cell>
        </row>
        <row r="673">
          <cell r="A673" t="str">
            <v>Orinal infantil corona + transporte</v>
          </cell>
        </row>
        <row r="674">
          <cell r="A674" t="str">
            <v>orinal mediano institucional corona + transporte</v>
          </cell>
        </row>
        <row r="675">
          <cell r="A675" t="str">
            <v>Orinal Santa Fe para fluxometro</v>
          </cell>
        </row>
        <row r="676">
          <cell r="A676" t="str">
            <v>P-1 de 0,60/0,75x2,10  e = 0,10 m. + marco+chapa+antic+pint</v>
          </cell>
        </row>
        <row r="677">
          <cell r="A677" t="str">
            <v>P-2 de 0,80/1,00x2,10  e = 0,10 m. + marco+chapa+antic+pint</v>
          </cell>
        </row>
        <row r="678">
          <cell r="A678" t="str">
            <v>P-2 de 0,80/1,00x2,10  e = 0,15 m. + marco+chapa+antic+pint</v>
          </cell>
        </row>
        <row r="679">
          <cell r="A679" t="str">
            <v>P-2 de 0,80/1,00x2,10  e = 0,20 m. + marco+chapa+antic+pint</v>
          </cell>
        </row>
        <row r="680">
          <cell r="A680" t="str">
            <v>P-3 de 1,20x2,10  e = 0,10/0,20 m. dos alas+ marco+chapa+antic+pint</v>
          </cell>
        </row>
        <row r="681">
          <cell r="A681" t="str">
            <v>Pago derechos de conexión red de gas ante epm</v>
          </cell>
        </row>
        <row r="682">
          <cell r="A682" t="str">
            <v xml:space="preserve">   </v>
          </cell>
        </row>
        <row r="683">
          <cell r="A683" t="str">
            <v>Panel tipo metecno ref A 42 P1000G-4 e= 40 MM. C 28 + poliuretano</v>
          </cell>
        </row>
        <row r="684">
          <cell r="A684" t="str">
            <v>papelera  en porcelana blanca</v>
          </cell>
        </row>
        <row r="685">
          <cell r="A685" t="str">
            <v>Paral 89</v>
          </cell>
        </row>
        <row r="686">
          <cell r="A686" t="str">
            <v>Paral central Y/O exterior 1.80 x 0.155 a 0.204 en acero inoxidable AISI 304, cal 20, e= 3 cm. Incluye transporte</v>
          </cell>
        </row>
        <row r="687">
          <cell r="A687" t="str">
            <v>Paral central Y/O exterior 1.80 x 0.305 a 0.334 en acero inoxidable AISI 304, cal 20, e= 3 cm. Incluye transporte</v>
          </cell>
        </row>
        <row r="688">
          <cell r="A688" t="str">
            <v>Paral extremo 1.8 x 0.105 a 0.154 m. En acero inoxidable AISI 304, cal 20, e= 3 cm Incluye transporte</v>
          </cell>
        </row>
        <row r="689">
          <cell r="A689" t="str">
            <v xml:space="preserve">Paral puerta tubo  en acero inoxidable para puertas baños </v>
          </cell>
        </row>
        <row r="690">
          <cell r="A690" t="str">
            <v>Pasador aleman  de 2"</v>
          </cell>
        </row>
        <row r="691">
          <cell r="A691" t="str">
            <v>Pasamanos curvo para discapacitados de 0.61 por 0.69 m, en acero inoxidable</v>
          </cell>
        </row>
        <row r="692">
          <cell r="A692" t="str">
            <v>Pega PVC + limpiador</v>
          </cell>
        </row>
        <row r="693">
          <cell r="A693" t="str">
            <v>pegacor</v>
          </cell>
        </row>
        <row r="694">
          <cell r="A694" t="str">
            <v>Pegacor bloque de vidrio</v>
          </cell>
        </row>
        <row r="695">
          <cell r="A695" t="str">
            <v>Pegacor gris exteriores - Sumicol</v>
          </cell>
        </row>
        <row r="696">
          <cell r="A696" t="str">
            <v>pegacor latex</v>
          </cell>
        </row>
        <row r="697">
          <cell r="A697" t="str">
            <v>Pegacor max blanco</v>
          </cell>
        </row>
        <row r="698">
          <cell r="A698" t="str">
            <v xml:space="preserve">Pegacor para bloque de vidrio </v>
          </cell>
        </row>
        <row r="699">
          <cell r="A699" t="str">
            <v>Pegante amarillo tipo sacol</v>
          </cell>
        </row>
        <row r="700">
          <cell r="A700" t="str">
            <v>Pegante fino tipo pegaloca</v>
          </cell>
        </row>
        <row r="701">
          <cell r="A701" t="str">
            <v>Peldaño para cilindro MH DE 5/8" galvanizado en caliente</v>
          </cell>
        </row>
        <row r="702">
          <cell r="A702" t="str">
            <v>Perfil adaptador ALN-175 sist VP-3831</v>
          </cell>
        </row>
        <row r="703">
          <cell r="A703" t="str">
            <v>Perfil adaptador ALN-176 sist VP-3831</v>
          </cell>
        </row>
        <row r="704">
          <cell r="A704" t="str">
            <v>Perfil adaptador ALN-177 sist VP-3831</v>
          </cell>
        </row>
        <row r="705">
          <cell r="A705" t="str">
            <v>Perfil cabezal ALN-392 de alumina anodizado nat sist VP-8025</v>
          </cell>
        </row>
        <row r="706">
          <cell r="A706" t="str">
            <v>Perfil en aluminioTee blanca</v>
          </cell>
        </row>
        <row r="707">
          <cell r="A707" t="str">
            <v>Perfil en U de 8 mm.</v>
          </cell>
        </row>
        <row r="708">
          <cell r="A708" t="str">
            <v>Perfil en Z plastico (Dilatacion en Z)</v>
          </cell>
        </row>
        <row r="709">
          <cell r="A709" t="str">
            <v>Perfil enganche ALN-391 de alumina  anodizado nat.sist VP-8025</v>
          </cell>
        </row>
        <row r="710">
          <cell r="A710" t="str">
            <v>Perfil estructural de 2" x 1"  calibre 16</v>
          </cell>
        </row>
        <row r="711">
          <cell r="A711" t="str">
            <v>Perfil estructural de 4" x 4" x 3 mm.</v>
          </cell>
        </row>
        <row r="712">
          <cell r="A712" t="str">
            <v>Perfil jamba ALN-393 de alumina anodizado nat. Sist VP-8025</v>
          </cell>
        </row>
        <row r="713">
          <cell r="A713" t="str">
            <v>perfil mecano para fij red gas</v>
          </cell>
        </row>
        <row r="714">
          <cell r="A714" t="str">
            <v>Perfil Omega 63 Cal 26 de 2,44 m.</v>
          </cell>
        </row>
        <row r="715">
          <cell r="A715" t="str">
            <v>Perfil ranurado sencillo de 0.15m, ref M311A300. marca MECANO</v>
          </cell>
        </row>
        <row r="716">
          <cell r="A716" t="str">
            <v>Perfil ranurado sencillo de DE 2.40m, ref M311A240. marca MECANO</v>
          </cell>
        </row>
        <row r="717">
          <cell r="A717" t="str">
            <v>Perfil sillar ALN-387 de aluminina anodizado natural sist 8025</v>
          </cell>
        </row>
        <row r="718">
          <cell r="A718" t="str">
            <v>Perfil sillar cabezal ALN-173 sist VP-3831</v>
          </cell>
        </row>
        <row r="719">
          <cell r="A719" t="str">
            <v>Perfil vertical paral 39 (Viguetas)</v>
          </cell>
        </row>
        <row r="720">
          <cell r="A720" t="str">
            <v>Perforacion de lamina de 3/8"</v>
          </cell>
        </row>
        <row r="721">
          <cell r="A721" t="str">
            <v>Perno de 1/2"</v>
          </cell>
        </row>
        <row r="722">
          <cell r="A722" t="str">
            <v>Perno de 1/2"+arandela+tuerca</v>
          </cell>
        </row>
        <row r="723">
          <cell r="A723" t="str">
            <v>Perno de acero de 1/2" x 3 3/4"</v>
          </cell>
        </row>
        <row r="724">
          <cell r="A724" t="str">
            <v>Perno de expansión galvanizado según diseño</v>
          </cell>
        </row>
        <row r="725">
          <cell r="A725" t="str">
            <v>Perno de expansion ref TEA08x055 de 3/8". marca MECANO</v>
          </cell>
        </row>
        <row r="726">
          <cell r="A726" t="str">
            <v>Perno expansivo de 1/4" x 21/4"</v>
          </cell>
        </row>
        <row r="727">
          <cell r="A727" t="str">
            <v>Perno expansivo de 3/8 x 3"</v>
          </cell>
        </row>
        <row r="728">
          <cell r="A728" t="str">
            <v>Perno expansivo de 3/8" x 4"</v>
          </cell>
        </row>
        <row r="729">
          <cell r="A729" t="str">
            <v>Perno hembra (Tuerca expansiva para esparrago 3/8")</v>
          </cell>
        </row>
        <row r="730">
          <cell r="A730" t="str">
            <v>Pernos de expancion</v>
          </cell>
        </row>
        <row r="731">
          <cell r="A731" t="str">
            <v>Pernos galvanizados de 1/2-1" Laprox.= 10 cm.</v>
          </cell>
        </row>
        <row r="732">
          <cell r="A732" t="str">
            <v>Pero de agua puesto en obra</v>
          </cell>
        </row>
        <row r="733">
          <cell r="A733" t="str">
            <v>Peroxido de hidrogeno</v>
          </cell>
        </row>
        <row r="734">
          <cell r="A734" t="str">
            <v>perro galvanizado para cable de 3/16"</v>
          </cell>
        </row>
        <row r="735">
          <cell r="A735" t="str">
            <v>Pieamigos en tub galv de 11/2</v>
          </cell>
        </row>
        <row r="736">
          <cell r="A736" t="str">
            <v>Piedra de buenaventura</v>
          </cell>
        </row>
        <row r="737">
          <cell r="A737" t="str">
            <v>Piedra entresuelo con transporte</v>
          </cell>
        </row>
        <row r="738">
          <cell r="A738" t="str">
            <v>Piedra para gaviones + transporte</v>
          </cell>
        </row>
        <row r="739">
          <cell r="A739" t="str">
            <v>Pintoxido</v>
          </cell>
        </row>
        <row r="740">
          <cell r="A740" t="str">
            <v>Pintulux</v>
          </cell>
        </row>
        <row r="741">
          <cell r="A741" t="str">
            <v>Pintulux</v>
          </cell>
        </row>
        <row r="742">
          <cell r="A742" t="str">
            <v>Pintura Acriltex semimate</v>
          </cell>
        </row>
        <row r="743">
          <cell r="A743" t="str">
            <v>Pintura anticorrosiva pintucoad amarillo ocre</v>
          </cell>
        </row>
        <row r="744">
          <cell r="A744" t="str">
            <v>Pintura anticorrosivo</v>
          </cell>
        </row>
        <row r="745">
          <cell r="A745" t="str">
            <v>Pintura base aceite</v>
          </cell>
        </row>
        <row r="746">
          <cell r="A746" t="str">
            <v>Pintura coraza</v>
          </cell>
        </row>
        <row r="747">
          <cell r="A747" t="str">
            <v>Pintura de señalización amarillo ocre (1/32 gal)</v>
          </cell>
        </row>
        <row r="748">
          <cell r="A748" t="str">
            <v>Pintura epoxica + catalizador+disolvente</v>
          </cell>
        </row>
        <row r="749">
          <cell r="A749" t="str">
            <v>Pintura Epoxico Poliamida, Rendimiento 67m2/gl</v>
          </cell>
        </row>
        <row r="750">
          <cell r="A750" t="str">
            <v>Pintura para canchas</v>
          </cell>
        </row>
        <row r="751">
          <cell r="A751" t="str">
            <v>Pintura para demarcacion de placa polideportiva + cinta de enmascarar</v>
          </cell>
        </row>
        <row r="752">
          <cell r="A752" t="str">
            <v>Pintura poliuretano</v>
          </cell>
        </row>
        <row r="753">
          <cell r="A753" t="str">
            <v>Pintura poliuretano negro</v>
          </cell>
        </row>
        <row r="754">
          <cell r="A754" t="str">
            <v>Pintura poliuretano negro + catalizador poliuretano (1:1)</v>
          </cell>
        </row>
        <row r="755">
          <cell r="A755" t="str">
            <v>Pintura reflectiva de aluminio (alumol) de sika</v>
          </cell>
        </row>
        <row r="756">
          <cell r="A756" t="str">
            <v>Pintura tipo trafico par demarcación de placas polid</v>
          </cell>
        </row>
        <row r="757">
          <cell r="A757" t="str">
            <v>Pintura vinilo tipo 1 Viniltex o equivalente</v>
          </cell>
        </row>
        <row r="758">
          <cell r="A758" t="str">
            <v>Pintura electro estatica. Todo costo</v>
          </cell>
        </row>
        <row r="759">
          <cell r="A759" t="str">
            <v>Pipeta de gas de 100 lbas cargada</v>
          </cell>
        </row>
        <row r="760">
          <cell r="A760" t="str">
            <v>Pisavidrios en tuberia cuadrada de 1/2"</v>
          </cell>
        </row>
        <row r="761">
          <cell r="A761" t="str">
            <v>PISO CALAR 42,5 X 42,5</v>
          </cell>
        </row>
        <row r="762">
          <cell r="A762" t="str">
            <v>Piso Deck WPC teca veteado</v>
          </cell>
        </row>
        <row r="763">
          <cell r="A763" t="str">
            <v>Piso Duropiso 33 x 33</v>
          </cell>
        </row>
        <row r="764">
          <cell r="A764" t="str">
            <v>Piso en caucho reciclado Ecoart ref 708</v>
          </cell>
        </row>
        <row r="765">
          <cell r="A765" t="str">
            <v>Piso galaxia de 41,6 x41,6m.</v>
          </cell>
        </row>
        <row r="766">
          <cell r="A766" t="str">
            <v xml:space="preserve">Piso gres 25 x 25 cm tipo almendra </v>
          </cell>
        </row>
        <row r="767">
          <cell r="A767" t="str">
            <v>Piso Duropiso 60x60, blanco de Corona</v>
          </cell>
        </row>
        <row r="768">
          <cell r="A768" t="str">
            <v>Pivote de piso</v>
          </cell>
        </row>
        <row r="769">
          <cell r="A769" t="str">
            <v>Pivote metalico</v>
          </cell>
        </row>
        <row r="770">
          <cell r="A770" t="str">
            <v>Placa gyplac de 1/2"</v>
          </cell>
        </row>
        <row r="771">
          <cell r="A771" t="str">
            <v>Placa gyplac de 1/2" xx</v>
          </cell>
        </row>
        <row r="772">
          <cell r="A772" t="str">
            <v>Placa standar en yeso para paredes y revestimientos de Drywall (1.22*2.44*12.7 m.m (1/2"))</v>
          </cell>
        </row>
        <row r="773">
          <cell r="A773" t="str">
            <v>Planta afuga, para cobertura vegetal</v>
          </cell>
        </row>
        <row r="774">
          <cell r="A774" t="str">
            <v>Planta agapanto cobertura</v>
          </cell>
        </row>
        <row r="775">
          <cell r="A775" t="str">
            <v>Planta Psitacuorum para cobertura vegetal</v>
          </cell>
        </row>
        <row r="776">
          <cell r="A776" t="str">
            <v>Plastico alta densidad</v>
          </cell>
        </row>
        <row r="777">
          <cell r="A777" t="str">
            <v>plastico C. 4</v>
          </cell>
        </row>
        <row r="778">
          <cell r="A778" t="str">
            <v>Plastocrete DM Impermeabilizante para concreto - Sika</v>
          </cell>
        </row>
        <row r="779">
          <cell r="A779" t="str">
            <v>Platina de  15x15x1/8"</v>
          </cell>
        </row>
        <row r="780">
          <cell r="A780" t="str">
            <v>Platina de  2"X1/2"</v>
          </cell>
        </row>
        <row r="781">
          <cell r="A781" t="str">
            <v>Platina de 0,20 x 0,20 m x1/2"</v>
          </cell>
        </row>
        <row r="782">
          <cell r="A782" t="str">
            <v>Platina de 1 1/2" x 3/16"</v>
          </cell>
        </row>
        <row r="783">
          <cell r="A783" t="str">
            <v>Platina de 1.20m x 2,40m x 1" de espesor</v>
          </cell>
        </row>
        <row r="784">
          <cell r="A784" t="str">
            <v>Platina de 1" x 1/8"</v>
          </cell>
        </row>
        <row r="785">
          <cell r="A785" t="str">
            <v>Platina de 1/2" x 1/8"</v>
          </cell>
        </row>
        <row r="786">
          <cell r="A786" t="str">
            <v>Platina de 1/4" diametro 8 cm.</v>
          </cell>
        </row>
        <row r="787">
          <cell r="A787" t="str">
            <v>Platina de 10 x 10 cm x 1/2"</v>
          </cell>
        </row>
        <row r="788">
          <cell r="A788" t="str">
            <v>Platina de 11/2" x 3/16"</v>
          </cell>
        </row>
        <row r="789">
          <cell r="A789" t="str">
            <v>Platina de 2 1/2" x 1/2"</v>
          </cell>
        </row>
        <row r="790">
          <cell r="A790" t="str">
            <v>Platina de 2" x 1/2"</v>
          </cell>
        </row>
        <row r="791">
          <cell r="A791" t="str">
            <v>Platina de 2" x3/16"</v>
          </cell>
        </row>
        <row r="792">
          <cell r="A792" t="str">
            <v>Platina de de 11/2" x 3/16" *</v>
          </cell>
        </row>
        <row r="793">
          <cell r="A793" t="str">
            <v>Platina metalica de 4" x 1/2"</v>
          </cell>
        </row>
        <row r="794">
          <cell r="A794" t="str">
            <v>Platina tipo bota en 3/8"</v>
          </cell>
        </row>
        <row r="795">
          <cell r="A795" t="str">
            <v>Policarbonato alveolar de 8 mm.</v>
          </cell>
        </row>
        <row r="796">
          <cell r="A796" t="str">
            <v>Polietileno negro construccion</v>
          </cell>
        </row>
        <row r="797">
          <cell r="A797" t="str">
            <v>poliuretano + catalizador</v>
          </cell>
        </row>
        <row r="798">
          <cell r="A798" t="str">
            <v>Portacandado para puerta malla</v>
          </cell>
        </row>
        <row r="799">
          <cell r="A799" t="str">
            <v xml:space="preserve">Portacandado para puerta reja </v>
          </cell>
        </row>
        <row r="800">
          <cell r="A800" t="str">
            <v xml:space="preserve">Postes en tub galv de 11/2 </v>
          </cell>
        </row>
        <row r="801">
          <cell r="A801" t="str">
            <v>Pozuelo en acero inoxidable de 500x500x250mm.AISI 304 C18 + trans</v>
          </cell>
        </row>
        <row r="802">
          <cell r="A802" t="str">
            <v>Pozuelo en acero inoxidable de 500x500x300mm.AISI 304 C18 + trans</v>
          </cell>
        </row>
        <row r="803">
          <cell r="A803" t="str">
            <v>Prensaestopa</v>
          </cell>
        </row>
        <row r="804">
          <cell r="A804" t="str">
            <v>Profilan  Fina Plus</v>
          </cell>
        </row>
        <row r="805">
          <cell r="A805" t="str">
            <v>PTS  DE 4" X 4" espesor 3 mm.</v>
          </cell>
        </row>
        <row r="806">
          <cell r="A806" t="str">
            <v>PTS 2" x 1" x 2,5 mm.</v>
          </cell>
        </row>
        <row r="807">
          <cell r="A807" t="str">
            <v>PTS 40x40 calibre 14</v>
          </cell>
        </row>
        <row r="808">
          <cell r="A808" t="str">
            <v>PTS de 40x40x2mm</v>
          </cell>
        </row>
        <row r="809">
          <cell r="A809" t="str">
            <v>PTS de 50x12.5x2.5 mm</v>
          </cell>
        </row>
        <row r="810">
          <cell r="A810" t="str">
            <v>PTS DE 80X40X2,0 mm-</v>
          </cell>
        </row>
        <row r="811">
          <cell r="A811" t="str">
            <v>PTS DE 80X40X2,5 mm-</v>
          </cell>
        </row>
        <row r="812">
          <cell r="A812" t="str">
            <v>PTS de 90X50X3MM</v>
          </cell>
        </row>
        <row r="813">
          <cell r="A813" t="str">
            <v>PTS de 200X100X4MM</v>
          </cell>
        </row>
        <row r="814">
          <cell r="A814" t="str">
            <v>PTS metalico de 100x80x3 mm</v>
          </cell>
        </row>
        <row r="815">
          <cell r="A815" t="str">
            <v>PTS metalico de 80x40x2</v>
          </cell>
        </row>
        <row r="816">
          <cell r="A816" t="str">
            <v>Puerta de 0.50 a 070 x 1.60 m. en acero inoxidable AISI 304, cal 20, e= 3 cm.</v>
          </cell>
        </row>
        <row r="817">
          <cell r="A817" t="str">
            <v>Puerta en madera de 1,53x3,44 todo costo</v>
          </cell>
        </row>
        <row r="818">
          <cell r="A818" t="str">
            <v>Puerta metalica entamborada lisa dos alas batientes  1,40 x 2,10 m. con visor todo costo</v>
          </cell>
        </row>
        <row r="819">
          <cell r="A819" t="str">
            <v>Puerta metalica entamborada lisa P-1 0,80/1,00x2,10 m.,para muro15/20 una ala todo costo</v>
          </cell>
        </row>
        <row r="820">
          <cell r="A820" t="str">
            <v>Puerta metalica entamborada lisa P-1 de 0,60/0,75 x 2,10 m. muro15/20 una ala todo costo</v>
          </cell>
        </row>
        <row r="821">
          <cell r="A821" t="str">
            <v>Pulida bordes vidrios y/o espejos</v>
          </cell>
        </row>
        <row r="822">
          <cell r="A822" t="str">
            <v>Puntilla sin cabeza de 1"</v>
          </cell>
        </row>
        <row r="823">
          <cell r="A823" t="str">
            <v>Purta metalica de 2,00 x 2,10 m. dos alas celosia fija todo costo</v>
          </cell>
        </row>
        <row r="824">
          <cell r="A824" t="str">
            <v>Pvid en aluminio nat de 2,15 x 2,10 corredisa + V temp de 8 mm.</v>
          </cell>
        </row>
        <row r="825">
          <cell r="A825" t="str">
            <v>Reduccion Hierro ductil 4 x 21/2</v>
          </cell>
        </row>
        <row r="826">
          <cell r="A826" t="str">
            <v>Reducciòn PVC-P de 3/4" a 1/2"</v>
          </cell>
        </row>
        <row r="827">
          <cell r="A827" t="str">
            <v>Reducciòn PVC-S DE 4"  a 2"</v>
          </cell>
        </row>
        <row r="828">
          <cell r="A828" t="str">
            <v>Reducciòn PVC-S DE 4"  a 3"</v>
          </cell>
        </row>
        <row r="829">
          <cell r="A829" t="str">
            <v>Reduccion ranurada 1 1/2" x 1 1/4"</v>
          </cell>
        </row>
        <row r="830">
          <cell r="A830" t="str">
            <v>Reduccion ranurada 2 1/2" x 1 1/2"</v>
          </cell>
        </row>
        <row r="831">
          <cell r="A831" t="str">
            <v>Reduccion ranurada 3" x 1 1/2"</v>
          </cell>
        </row>
        <row r="832">
          <cell r="A832" t="str">
            <v>Reduccion roscada 11/2" x 1"</v>
          </cell>
        </row>
        <row r="833">
          <cell r="A833" t="str">
            <v>Reduccion tuerca galvanizada de 2" x 1 1/2"</v>
          </cell>
        </row>
        <row r="834">
          <cell r="A834" t="str">
            <v>Reduccion tuerca galvanizada de 3/4" x 1/2"</v>
          </cell>
        </row>
        <row r="835">
          <cell r="A835" t="str">
            <v>Regulador para gas marca Bryan Donkin . Presion salida 140 milibar</v>
          </cell>
        </row>
        <row r="836">
          <cell r="A836" t="str">
            <v>Regulador GM 3005A. Etapa unica, caudal nominal 4m3/h. para gas , presion de entrada 1-5BAR, presion salida 0.016-0.023BAR</v>
          </cell>
        </row>
        <row r="837">
          <cell r="A837" t="str">
            <v>Regulador para gas marca Humcar modelo R7UE</v>
          </cell>
        </row>
        <row r="838">
          <cell r="A838" t="str">
            <v>Regulador para gas propano, tipo Humcar o equivalente, R-30 GLP</v>
          </cell>
        </row>
        <row r="839">
          <cell r="A839" t="str">
            <v>Regulador GM 3005SE. Segunda etapa, caudal nominal 4m3/h. para gas , presion de entrada 0.7BAR, presion salida 0.016-0.023BAR</v>
          </cell>
        </row>
        <row r="840">
          <cell r="A840" t="str">
            <v>Regulador segunda etapa , P= 70-140 MILIBARES, Q= 6 m3/h</v>
          </cell>
        </row>
        <row r="841">
          <cell r="A841" t="str">
            <v>reistalación  de panel fachada en aluzinc , tipo 333c, Cal. 26 todo costo</v>
          </cell>
        </row>
        <row r="842">
          <cell r="A842" t="str">
            <v>Reja carcamo en madera plastica de 100 x 30 x 2,5 cm.</v>
          </cell>
        </row>
        <row r="843">
          <cell r="A843" t="str">
            <v>Reja carcamo en madera plastica de 100 x 50 x 2,5 cm.</v>
          </cell>
        </row>
        <row r="844">
          <cell r="A844" t="str">
            <v>Reja carcamo en T tipo colrejillas fija de 0,30x3,0m.</v>
          </cell>
        </row>
        <row r="845">
          <cell r="A845" t="str">
            <v>Reja carcamo en T tipo colrejillas removible con marco de 0,30x1,0m.</v>
          </cell>
        </row>
        <row r="846">
          <cell r="A846" t="str">
            <v>Reja para sumidero con marco en angulo de 3/16 x 1 y platina de 3/16" x 1 cada 15 mm a eje</v>
          </cell>
        </row>
        <row r="847">
          <cell r="A847" t="str">
            <v>Reja para suminedo tipo A</v>
          </cell>
        </row>
        <row r="848">
          <cell r="A848" t="str">
            <v>Reja para suminedo tipo B</v>
          </cell>
        </row>
        <row r="849">
          <cell r="A849" t="str">
            <v>Rejilla bronce y aluminio de 4"</v>
          </cell>
        </row>
        <row r="850">
          <cell r="A850" t="str">
            <v>Rejilla combinada Aluminio bronce de 3x2"</v>
          </cell>
        </row>
        <row r="851">
          <cell r="A851" t="str">
            <v>Rejilla de Piso 3x2 Aluminio/bronce</v>
          </cell>
        </row>
        <row r="852">
          <cell r="A852" t="str">
            <v>Rejilla de Piso 4x3 Aluminio/bronce</v>
          </cell>
        </row>
        <row r="853">
          <cell r="A853" t="str">
            <v>Rejilla de piso 5"x4" en bronce</v>
          </cell>
        </row>
        <row r="854">
          <cell r="A854" t="str">
            <v>Rejilla en acero ASTM A-36 de 0.4x.0.9 m</v>
          </cell>
        </row>
        <row r="855">
          <cell r="A855" t="str">
            <v>Rejilla en Acero ASTM A-36 Fabricadas</v>
          </cell>
        </row>
        <row r="856">
          <cell r="A856" t="str">
            <v xml:space="preserve">Rejilla tipo granada de 6" x 4" </v>
          </cell>
        </row>
        <row r="857">
          <cell r="A857" t="str">
            <v>Remate TPO para teja METECNO.</v>
          </cell>
        </row>
        <row r="858">
          <cell r="A858" t="str">
            <v>Remates de cubierta Sandwich</v>
          </cell>
        </row>
        <row r="859">
          <cell r="A859" t="str">
            <v>Repelente de agua transparente antimusgo 10 años. (0.15 kg/m2)</v>
          </cell>
        </row>
        <row r="860">
          <cell r="A860" t="str">
            <v>Resanes de las canchas</v>
          </cell>
        </row>
        <row r="861">
          <cell r="A861" t="str">
            <v>Restauración puertas en madera de 1,25 x 2,56 m. dos alas todo costo</v>
          </cell>
        </row>
        <row r="862">
          <cell r="A862" t="str">
            <v>Riel metalico en U con dos canales en v</v>
          </cell>
        </row>
        <row r="863">
          <cell r="A863" t="str">
            <v xml:space="preserve">Riel metalico guia </v>
          </cell>
        </row>
        <row r="864">
          <cell r="A864" t="str">
            <v>Rodachin colgante</v>
          </cell>
        </row>
        <row r="865">
          <cell r="A865" t="str">
            <v xml:space="preserve">Rodachinas sencillas 8025 ABB </v>
          </cell>
        </row>
        <row r="866">
          <cell r="A866" t="str">
            <v>Ruana en lam galvanizada cal. 26 des=60 cm todo costo</v>
          </cell>
        </row>
        <row r="867">
          <cell r="A867" t="str">
            <v>Ruana galvanizada cal. 24 des=33 cm</v>
          </cell>
        </row>
        <row r="868">
          <cell r="A868" t="str">
            <v>Sanitario bajo consumo</v>
          </cell>
        </row>
        <row r="869">
          <cell r="A869" t="str">
            <v>Sanitario bajo consumo manantial blanco</v>
          </cell>
        </row>
        <row r="870">
          <cell r="A870" t="str">
            <v>Sanitario PMR, línea Aquajet de corona + transp</v>
          </cell>
        </row>
        <row r="871">
          <cell r="A871" t="str">
            <v>Sanitario infantil Corona, color según SEDM, completo con grifería</v>
          </cell>
        </row>
        <row r="872">
          <cell r="A872" t="str">
            <v>Sanitario infantil Corona, color según SEDM, completo con grifería</v>
          </cell>
        </row>
        <row r="873">
          <cell r="A873" t="str">
            <v>Sanitario para fluxometro institucional con asiento consumo 4,8 Lt</v>
          </cell>
        </row>
        <row r="874">
          <cell r="A874" t="str">
            <v>Sanitario prestigio</v>
          </cell>
        </row>
        <row r="875">
          <cell r="A875" t="str">
            <v>Sellador madera ultralac</v>
          </cell>
        </row>
        <row r="876">
          <cell r="A876" t="str">
            <v>Sellalon/yunbolon fondo de junta  de D= 1/2"</v>
          </cell>
        </row>
        <row r="877">
          <cell r="A877" t="str">
            <v>Sellante poliuretano</v>
          </cell>
        </row>
        <row r="878">
          <cell r="A878" t="str">
            <v>Sello elastomerico de 6"</v>
          </cell>
        </row>
        <row r="879">
          <cell r="A879" t="str">
            <v>Sellomax</v>
          </cell>
        </row>
        <row r="880">
          <cell r="A880" t="str">
            <v>Separol ecologico sika</v>
          </cell>
        </row>
        <row r="881">
          <cell r="A881" t="str">
            <v>Separol o equivalente</v>
          </cell>
        </row>
        <row r="882">
          <cell r="A882" t="str">
            <v>Separol sika</v>
          </cell>
        </row>
        <row r="883">
          <cell r="A883" t="str">
            <v>Siamesa de 3" en Hierro Bronce</v>
          </cell>
        </row>
        <row r="884">
          <cell r="A884" t="str">
            <v>Sifon botella cromado</v>
          </cell>
        </row>
        <row r="885">
          <cell r="A885" t="str">
            <v>Sifon botella gris  grival</v>
          </cell>
        </row>
        <row r="886">
          <cell r="A886" t="str">
            <v>Sifon botella lavamanos</v>
          </cell>
        </row>
        <row r="887">
          <cell r="A887" t="str">
            <v>Sifon botella para orinal</v>
          </cell>
        </row>
        <row r="888">
          <cell r="A888" t="str">
            <v>Sifon con tapon roscado de PVC - S de 11/2"</v>
          </cell>
        </row>
        <row r="889">
          <cell r="A889" t="str">
            <v>Sifon en P</v>
          </cell>
        </row>
        <row r="890">
          <cell r="A890" t="str">
            <v>Sifon en T cromado lavamanos</v>
          </cell>
        </row>
        <row r="891">
          <cell r="A891" t="str">
            <v>Sifon flexible</v>
          </cell>
        </row>
        <row r="892">
          <cell r="A892" t="str">
            <v>Sifon PVC-S 135º 3"</v>
          </cell>
        </row>
        <row r="893">
          <cell r="A893" t="str">
            <v>Sifon PVC-S 135º 4"</v>
          </cell>
        </row>
        <row r="894">
          <cell r="A894" t="str">
            <v>Sifon PVC-S d= 1 1/2" con tapon - pavco o equivalente</v>
          </cell>
        </row>
        <row r="895">
          <cell r="A895" t="str">
            <v>Sifon PVC-S de 2" con registro</v>
          </cell>
        </row>
        <row r="896">
          <cell r="A896" t="str">
            <v>Sika 1- impermeabilizante integral - morteros y concretos</v>
          </cell>
        </row>
        <row r="897">
          <cell r="A897" t="str">
            <v>Sika Anchorfix - 4</v>
          </cell>
        </row>
        <row r="898">
          <cell r="A898" t="str">
            <v>Sika flex de 300 cm3.</v>
          </cell>
        </row>
        <row r="899">
          <cell r="A899" t="str">
            <v>Sika fluid o equivalente (Rend. 250 gr x bto) x 25 Kg</v>
          </cell>
        </row>
        <row r="900">
          <cell r="A900" t="str">
            <v>Sika rod -espuma de poliolefina de 6 mm.</v>
          </cell>
        </row>
        <row r="901">
          <cell r="A901" t="str">
            <v xml:space="preserve">Sika Transparente 10 años </v>
          </cell>
        </row>
        <row r="902">
          <cell r="A902" t="str">
            <v xml:space="preserve">Sika Transparente 5 años </v>
          </cell>
        </row>
        <row r="903">
          <cell r="A903" t="str">
            <v xml:space="preserve">Sika Viscobond </v>
          </cell>
        </row>
        <row r="904">
          <cell r="A904" t="str">
            <v>Sikadur 32 primer</v>
          </cell>
        </row>
        <row r="905">
          <cell r="A905" t="str">
            <v>Sikadur 42 anclaje</v>
          </cell>
        </row>
        <row r="906">
          <cell r="A906" t="str">
            <v>Sikafiber AD</v>
          </cell>
        </row>
        <row r="907">
          <cell r="A907" t="str">
            <v>Sikafiber PP/PE - 700/55</v>
          </cell>
        </row>
        <row r="908">
          <cell r="A908" t="str">
            <v>Sikaflex 1-A (cartucho x 300 cc)</v>
          </cell>
        </row>
        <row r="909">
          <cell r="A909" t="str">
            <v>Silicona antihongos por 280 mm</v>
          </cell>
        </row>
        <row r="910">
          <cell r="A910" t="str">
            <v>Siliconite</v>
          </cell>
        </row>
        <row r="911">
          <cell r="A911" t="str">
            <v>Sillar prefabricado Muro de 15 cm l=40 cm</v>
          </cell>
        </row>
        <row r="912">
          <cell r="A912" t="str">
            <v>Sistema especial de recubrimiento para estructura metalica item 10,46 todo costo</v>
          </cell>
        </row>
        <row r="913">
          <cell r="A913" t="str">
            <v>sistema impermeabilizacion con poliuretano todo costo</v>
          </cell>
        </row>
        <row r="914">
          <cell r="A914" t="str">
            <v>Soldadura 6011 x 1/8</v>
          </cell>
        </row>
        <row r="915">
          <cell r="A915" t="str">
            <v>Soldadura 7018</v>
          </cell>
        </row>
        <row r="916">
          <cell r="A916" t="str">
            <v>Soldadura de antimonio (1/2 lb)</v>
          </cell>
        </row>
        <row r="917">
          <cell r="A917" t="str">
            <v>Soldadura de estaño 40-60 para cobre.</v>
          </cell>
        </row>
        <row r="918">
          <cell r="A918" t="str">
            <v>Soldadura electrica</v>
          </cell>
        </row>
        <row r="919">
          <cell r="A919" t="str">
            <v>Soldadura PVC (Union simple)</v>
          </cell>
        </row>
        <row r="920">
          <cell r="A920" t="str">
            <v>Soldadura PVC liquida (1/4) - Pavco o equivalente -</v>
          </cell>
        </row>
        <row r="921">
          <cell r="A921" t="str">
            <v xml:space="preserve">Solera 21/2" x 6 comercial </v>
          </cell>
        </row>
        <row r="922">
          <cell r="A922" t="str">
            <v>Soporte 2B en cercha lateral, soporte para tubo de 1 1/2"</v>
          </cell>
        </row>
        <row r="923">
          <cell r="A923" t="str">
            <v>Soporte de fijación para lav minusvalidos</v>
          </cell>
        </row>
        <row r="924">
          <cell r="A924" t="str">
            <v>Soporte de pared para domo beige marca LG</v>
          </cell>
        </row>
        <row r="925">
          <cell r="A925" t="str">
            <v>Soporte en paral vaciado en aluminio liso</v>
          </cell>
        </row>
        <row r="926">
          <cell r="A926" t="str">
            <v>Soporte tipo C cercha. soporte para tubo de 1 1/4"</v>
          </cell>
        </row>
        <row r="927">
          <cell r="A927" t="str">
            <v>Soporte tipo C en concreto. soporte para tubo de 1"</v>
          </cell>
        </row>
        <row r="928">
          <cell r="A928" t="str">
            <v>Spliter una entrada dos salidas</v>
          </cell>
        </row>
        <row r="929">
          <cell r="A929" t="str">
            <v>Steeldeck cal 20 de 2"</v>
          </cell>
        </row>
        <row r="930">
          <cell r="A930" t="str">
            <v>Steeldeck cal 22 de 2"</v>
          </cell>
        </row>
        <row r="931">
          <cell r="A931" t="str">
            <v>Stockosorb</v>
          </cell>
        </row>
        <row r="932">
          <cell r="A932" t="str">
            <v>Sub Base Granular con transporte</v>
          </cell>
        </row>
        <row r="933">
          <cell r="A933" t="str">
            <v>Subbase granular puesta en obra</v>
          </cell>
        </row>
        <row r="934">
          <cell r="A934" t="str">
            <v>Sum. Transporte e instalción de pelicula control solar con grado de reducción del 77 % y 99% rayos UV todo costo</v>
          </cell>
        </row>
        <row r="935">
          <cell r="A935" t="str">
            <v>Sum. Ventana en aluminio de 0,60 x 0,60 m.s stema 8025+vidrio templado de 6 mm. A todo costo</v>
          </cell>
        </row>
        <row r="936">
          <cell r="A936" t="str">
            <v>Sum. Y colo portico en madera de 91 mm. X 41 mm. De L= 5,50 ml a todo costo</v>
          </cell>
        </row>
        <row r="937">
          <cell r="A937" t="str">
            <v>Sum. y colocación de  teja de policarbonato trapezoidal ref.+  estructura con varillon inmunizado de 8 cm x 4 cm ubicado cada 60 cm a todo costo</v>
          </cell>
        </row>
        <row r="938">
          <cell r="A938" t="str">
            <v>Sum. Y colocTeja standing seam C. 26 de 38.1 mm todo costo</v>
          </cell>
        </row>
        <row r="939">
          <cell r="A939" t="str">
            <v>Sum., transporte e instalación de panel fachada en aluzinc , tipo 333c, Cal. 26 todo costo</v>
          </cell>
        </row>
        <row r="940">
          <cell r="A940" t="str">
            <v xml:space="preserve">Suminist, transp e  instalación meson en grano natural + salpicadero+faldon +estructuctura de soporte a todo costo </v>
          </cell>
        </row>
        <row r="941">
          <cell r="A941" t="str">
            <v>Suministro e instalación de basurera acero inoxidable, pivotantes, con dos anclajes.</v>
          </cell>
        </row>
        <row r="942">
          <cell r="A942" t="str">
            <v>Suministro, transporte e inst de puerta en celosia fija de ,0,80 x 2,10 m todo costo item 9,16</v>
          </cell>
        </row>
        <row r="943">
          <cell r="A943" t="str">
            <v>Suministro, transporte e inst de puerta entamboradao de 0,80/1,00 x 2,10 m todo costo</v>
          </cell>
        </row>
        <row r="944">
          <cell r="A944" t="str">
            <v>Suministro, transporte e inst de puerta reja de 1,30 x 2,80 m todo costo item 9,3,5</v>
          </cell>
        </row>
        <row r="945">
          <cell r="A945" t="str">
            <v>Suministro, transporte e instalación de persiana en aluminio todo costo</v>
          </cell>
        </row>
        <row r="946">
          <cell r="A946" t="str">
            <v>Suministro, transporte e instalación de puerta metálica corrediza   de 1,20 x 2.10 m. e = 15/20 cm. Todo costo item 9,3,6</v>
          </cell>
        </row>
        <row r="947">
          <cell r="A947" t="str">
            <v>Suministro, transporte e instalación de puerta metálica de 0,60/0,75 x 1,60 una ala para unidades sanitarias. e = 15/20 cm. Todo costo item 9,3,11</v>
          </cell>
        </row>
        <row r="948">
          <cell r="A948" t="str">
            <v>Suministro, transporte e instalación de puerta metálica, , entamborada lisa, rellena con porón (poliuretano expandido),  de 1,20 x 2.10 m. e = 15/20 cm. dos alas todo costo</v>
          </cell>
        </row>
        <row r="949">
          <cell r="A949" t="str">
            <v>Suministro, transporte e instalación de puerta metálica, un (1) ala batiente en lámina cold rolled calibre 18, entamborada lisa,   De 1,20 x 2,10 m. todo costo</v>
          </cell>
        </row>
        <row r="950">
          <cell r="A950" t="str">
            <v>Suministro, transporte e instalación de puerta reja metálica  pivotante.  De 0,90 x 2,10 m todo costo</v>
          </cell>
        </row>
        <row r="951">
          <cell r="A951" t="str">
            <v>Suministro, transporte e instalación de puerta reja metálica de dos alas pivotanteso. de 1,95 x 2,10 m.todo costo</v>
          </cell>
        </row>
        <row r="952">
          <cell r="A952" t="str">
            <v>Suministro, transporte e instalacion T.C.</v>
          </cell>
        </row>
        <row r="953">
          <cell r="A953" t="str">
            <v>Suministro, transporte y colocación de Puerta  de 1,80 x 2,10m, compuesta por dos alas pivotantes en lámina Cal 18, sin troquelar, entamboradas,  . todo costo (ver item 9,3,3)</v>
          </cell>
        </row>
        <row r="954">
          <cell r="A954" t="str">
            <v>Super  T formalets de 1,83 x 2,44 m.</v>
          </cell>
        </row>
        <row r="955">
          <cell r="A955" t="str">
            <v>Super board de 10 mm.</v>
          </cell>
        </row>
        <row r="956">
          <cell r="A956" t="str">
            <v>Super board de 14 mm.</v>
          </cell>
        </row>
        <row r="957">
          <cell r="A957" t="str">
            <v>Super board de 8 mm.</v>
          </cell>
        </row>
        <row r="958">
          <cell r="A958" t="str">
            <v>Super T de 19 mm. de 1,53 x 2,44 m.</v>
          </cell>
        </row>
        <row r="959">
          <cell r="A959" t="str">
            <v>Superboard de 10 mm.</v>
          </cell>
        </row>
        <row r="960">
          <cell r="A960" t="str">
            <v>Superboard de 14 mm</v>
          </cell>
        </row>
        <row r="961">
          <cell r="A961" t="str">
            <v>Superboard de 6 mm.</v>
          </cell>
        </row>
        <row r="962">
          <cell r="A962" t="str">
            <v>Superboard de 8 mm.</v>
          </cell>
        </row>
        <row r="963">
          <cell r="A963" t="str">
            <v>Switch de flujo tipo paleta</v>
          </cell>
        </row>
        <row r="964">
          <cell r="A964" t="str">
            <v>Tabique mayor de 1,23m a 1,44m x 1,60m. Para unid sanit</v>
          </cell>
        </row>
        <row r="965">
          <cell r="A965" t="str">
            <v>Tabique paral 1.60 x 1.23-1.44 en acero inoxidable AISI 304, cal 20, e= 3 cm. Incluye transporte</v>
          </cell>
        </row>
        <row r="966">
          <cell r="A966" t="str">
            <v>Tabla madera comun (18 x 1.5 cm)</v>
          </cell>
        </row>
        <row r="967">
          <cell r="A967" t="str">
            <v xml:space="preserve">Tabla madera común de 1,7 cm x 20cm x 3,0m. </v>
          </cell>
        </row>
        <row r="968">
          <cell r="A968" t="str">
            <v xml:space="preserve">Tabla madera común de 2,5  cm x 20cm x 3,0m. </v>
          </cell>
        </row>
        <row r="969">
          <cell r="A969" t="str">
            <v>Tablero lamina acerada cudriculada magnetica ecologica</v>
          </cell>
        </row>
        <row r="970">
          <cell r="A970" t="str">
            <v>Tablero lamina acerda blanca de 1,20 x 4,80 m.+ transp.</v>
          </cell>
        </row>
        <row r="971">
          <cell r="A971" t="str">
            <v>Tablero magnetico acerado blanco cuadriculado</v>
          </cell>
        </row>
        <row r="972">
          <cell r="A972" t="str">
            <v>Tablero magnetico acerado verde cuadriculado</v>
          </cell>
        </row>
        <row r="973">
          <cell r="A973" t="str">
            <v>Tableta de gres tipo tradicion de 30 x 30 moro/sahara</v>
          </cell>
        </row>
        <row r="974">
          <cell r="A974" t="str">
            <v>Tableta Gres etrusca Sahara de 0,07 x 0,25 m</v>
          </cell>
        </row>
        <row r="975">
          <cell r="A975" t="str">
            <v>Tableta romana de 18,5 x 9 cm.</v>
          </cell>
        </row>
        <row r="976">
          <cell r="A976" t="str">
            <v>Tableta tipo gres de 0,10 x 0,20 m.</v>
          </cell>
        </row>
        <row r="977">
          <cell r="A977" t="str">
            <v>Tablilla en zapan 8mm x 8cm</v>
          </cell>
        </row>
        <row r="978">
          <cell r="A978" t="str">
            <v>Tablilla pino cipres</v>
          </cell>
        </row>
        <row r="979">
          <cell r="A979" t="str">
            <v>tablilla zapan de 10 cm x 1,7 cm</v>
          </cell>
        </row>
        <row r="980">
          <cell r="A980" t="str">
            <v>Tablilla zapan machiembrada de 100 mm. X 18 mm.</v>
          </cell>
        </row>
        <row r="981">
          <cell r="A981" t="str">
            <v>Tablon alfa 30 x 30 cm.</v>
          </cell>
        </row>
        <row r="982">
          <cell r="A982" t="str">
            <v>Tablon sevilla de 20,5 x 41 cm.</v>
          </cell>
        </row>
        <row r="983">
          <cell r="A983" t="str">
            <v>Tablon vitrificado  antid liso de 25 x25</v>
          </cell>
        </row>
        <row r="984">
          <cell r="A984" t="str">
            <v>Tapa metalica de 20x20cm para caja polivalvula de red de gas en lamina de 6.35mm</v>
          </cell>
        </row>
        <row r="985">
          <cell r="A985" t="str">
            <v>Tapa para MH D= 1.2 m</v>
          </cell>
        </row>
        <row r="986">
          <cell r="A986" t="str">
            <v>Tapa plastica para registro 20 x 20</v>
          </cell>
        </row>
        <row r="987">
          <cell r="A987" t="str">
            <v>Tapa shut en acero inox + tranp</v>
          </cell>
        </row>
        <row r="988">
          <cell r="A988" t="str">
            <v>Tapon de Cobre, d= 1".</v>
          </cell>
        </row>
        <row r="989">
          <cell r="A989" t="str">
            <v>Tapon de Cobre, d= 1/2".</v>
          </cell>
        </row>
        <row r="990">
          <cell r="A990" t="str">
            <v>Tapon de Cobre, d= 11/4.</v>
          </cell>
        </row>
        <row r="991">
          <cell r="A991" t="str">
            <v>Tapon de Cobre, d= 3/4".</v>
          </cell>
        </row>
        <row r="992">
          <cell r="A992" t="str">
            <v>Tapon de prueba de 2"</v>
          </cell>
        </row>
        <row r="993">
          <cell r="A993" t="str">
            <v>Tapon de prueba de 3"</v>
          </cell>
        </row>
        <row r="994">
          <cell r="A994" t="str">
            <v>Tapon de prueba de 4"</v>
          </cell>
        </row>
        <row r="995">
          <cell r="A995" t="str">
            <v>Tapon en lamina galv de 1,9 "</v>
          </cell>
        </row>
        <row r="996">
          <cell r="A996" t="str">
            <v>Tapon en polietileno de 25mm</v>
          </cell>
        </row>
        <row r="997">
          <cell r="A997" t="str">
            <v>Tapon macho galvanizado 1/2", con tuerca</v>
          </cell>
        </row>
        <row r="998">
          <cell r="A998" t="str">
            <v>Tapon macho galvanizado 3/4" con tuerca</v>
          </cell>
        </row>
        <row r="999">
          <cell r="A999" t="str">
            <v>Tapon macho galvanizado de 1"</v>
          </cell>
        </row>
        <row r="1000">
          <cell r="A1000" t="str">
            <v>Tapon macho galvanizado de 1/2"</v>
          </cell>
        </row>
        <row r="1001">
          <cell r="A1001" t="str">
            <v>Tapon macho galvanizado de 3/4"</v>
          </cell>
        </row>
        <row r="1002">
          <cell r="A1002" t="str">
            <v>Tapon metalico para tuberia negra de 11/2"</v>
          </cell>
        </row>
        <row r="1003">
          <cell r="A1003" t="str">
            <v>Tapon para tuberia galvanizada de 1,9"</v>
          </cell>
        </row>
        <row r="1004">
          <cell r="A1004" t="str">
            <v>Tapon prueba PVC-S d= 2" - Pavco o equivalente</v>
          </cell>
        </row>
        <row r="1005">
          <cell r="A1005" t="str">
            <v>Tapon prueba PVC-S d= 3" - Pavco o equivalente</v>
          </cell>
        </row>
        <row r="1006">
          <cell r="A1006" t="str">
            <v>Tapon prueba PVC-S d= 4" - Pavco o equivalente</v>
          </cell>
        </row>
        <row r="1007">
          <cell r="A1007" t="str">
            <v>Tapon PVC-Filtro 100 mm. - Pavco o equivalente</v>
          </cell>
        </row>
        <row r="1008">
          <cell r="A1008" t="str">
            <v>Tapon PVC-P ROSCADO d= 1" - Pavco o equivalente</v>
          </cell>
        </row>
        <row r="1009">
          <cell r="A1009" t="str">
            <v>Tapon PVC-P ROSCADO d= 1/2" - Pavco o equivalente</v>
          </cell>
        </row>
        <row r="1010">
          <cell r="A1010" t="str">
            <v>Tapon PVC-P ROSCADO d= 1/2" - Pavco o equivalente</v>
          </cell>
        </row>
        <row r="1011">
          <cell r="A1011" t="str">
            <v>Tapón PVC-P soldado 1"</v>
          </cell>
        </row>
        <row r="1012">
          <cell r="A1012" t="str">
            <v>Tapon rosca para brida de fijacion</v>
          </cell>
        </row>
        <row r="1013">
          <cell r="A1013" t="str">
            <v>Tapon tuberia gal 11/2"</v>
          </cell>
        </row>
        <row r="1014">
          <cell r="A1014" t="str">
            <v>Tapon tuberia gal 21/2"</v>
          </cell>
        </row>
        <row r="1015">
          <cell r="A1015" t="str">
            <v>Taps 9 dbls</v>
          </cell>
        </row>
        <row r="1016">
          <cell r="A1016" t="str">
            <v>Teclado lcd para serie power</v>
          </cell>
        </row>
        <row r="1017">
          <cell r="A1017" t="str">
            <v>Tee de cobre de 1"</v>
          </cell>
        </row>
        <row r="1018">
          <cell r="A1018" t="str">
            <v>Tee de cobre para agua caliente de 1/2"</v>
          </cell>
        </row>
        <row r="1019">
          <cell r="A1019" t="str">
            <v>Tee de cobre para agua caliente de 3/4"</v>
          </cell>
        </row>
        <row r="1020">
          <cell r="A1020" t="str">
            <v>Tee de Cu Ø= 1/2"</v>
          </cell>
        </row>
        <row r="1021">
          <cell r="A1021" t="str">
            <v>Tee de Cu Ø= 11/4"</v>
          </cell>
        </row>
        <row r="1022">
          <cell r="A1022" t="str">
            <v>Tee de Cu Ø= 3/4"</v>
          </cell>
        </row>
        <row r="1023">
          <cell r="A1023" t="str">
            <v>Tee en acero galvanizado de 1/2"</v>
          </cell>
        </row>
        <row r="1024">
          <cell r="A1024" t="str">
            <v>Tee en acero galvanizado de 3/4"</v>
          </cell>
        </row>
        <row r="1025">
          <cell r="A1025" t="str">
            <v>Tee en polietileno de 25mm</v>
          </cell>
        </row>
        <row r="1026">
          <cell r="A1026" t="str">
            <v>Tee galv 1 1/2"</v>
          </cell>
        </row>
        <row r="1027">
          <cell r="A1027" t="str">
            <v>Tee Hierro Ductil 4"</v>
          </cell>
        </row>
        <row r="1028">
          <cell r="A1028" t="str">
            <v>Tee Hierro ductil reducida de 4" x 2 1/2"</v>
          </cell>
        </row>
        <row r="1029">
          <cell r="A1029" t="str">
            <v>Tee Hierro ductil reducida de 4" x 3"</v>
          </cell>
        </row>
        <row r="1030">
          <cell r="A1030" t="str">
            <v>Tee Partida 3 x 1 1/2"-Collar Derivacion 3 x 1 1/2"</v>
          </cell>
        </row>
        <row r="1031">
          <cell r="A1031" t="str">
            <v>Tee Partida 4 x 1 1/2"-Collar Derivacion 4 x 1 1/2"</v>
          </cell>
        </row>
        <row r="1032">
          <cell r="A1032" t="str">
            <v>Tee PVC-P d= 1 1/2"</v>
          </cell>
        </row>
        <row r="1033">
          <cell r="A1033" t="str">
            <v>Tee PVC-P d= 1"</v>
          </cell>
        </row>
        <row r="1034">
          <cell r="A1034" t="str">
            <v>Tee PVC-P d= 1/2"</v>
          </cell>
        </row>
        <row r="1035">
          <cell r="A1035" t="str">
            <v>Tee PVC-P d= 11/4"</v>
          </cell>
        </row>
        <row r="1036">
          <cell r="A1036" t="str">
            <v>Tee PVC-P d= 2 1/2"</v>
          </cell>
        </row>
        <row r="1037">
          <cell r="A1037" t="str">
            <v>Tee PVC-P d= 3/4"</v>
          </cell>
        </row>
        <row r="1038">
          <cell r="A1038" t="str">
            <v>Tee PVC-P Ø= 2 1/2"</v>
          </cell>
        </row>
        <row r="1039">
          <cell r="A1039" t="str">
            <v>Tee PVC-P Ø= 2"</v>
          </cell>
        </row>
        <row r="1040">
          <cell r="A1040" t="str">
            <v>Tee PVC-P reducida  de 1" a 1/2"</v>
          </cell>
        </row>
        <row r="1041">
          <cell r="A1041" t="str">
            <v>Tee PVC-P reducida  de 3/4" a 1/2"</v>
          </cell>
        </row>
        <row r="1042">
          <cell r="A1042" t="str">
            <v>Tee PVC-Presion, d= 3" - Pavco o equivalente.</v>
          </cell>
        </row>
        <row r="1043">
          <cell r="A1043" t="str">
            <v>Tee PVC-S d= 1 1/2" - Pavco o equivalente.</v>
          </cell>
        </row>
        <row r="1044">
          <cell r="A1044" t="str">
            <v>Tee PVC-S d= 2" - Pavco o equivalente.</v>
          </cell>
        </row>
        <row r="1045">
          <cell r="A1045" t="str">
            <v>Tee PVC-S d= 2"x1 1/2" - Pavco o equivalente.</v>
          </cell>
        </row>
        <row r="1046">
          <cell r="A1046" t="str">
            <v>Tee PVC-S d= 3" - Pavco o equivalente.</v>
          </cell>
        </row>
        <row r="1047">
          <cell r="A1047" t="str">
            <v>Tee PVC-S d= 3"x2" - Pavco o equivalente.</v>
          </cell>
        </row>
        <row r="1048">
          <cell r="A1048" t="str">
            <v>Tee PVC-S d= 4" - Pavco o equivalente.</v>
          </cell>
        </row>
        <row r="1049">
          <cell r="A1049" t="str">
            <v>Tee PVC-S d= 4"x2" - Pavco o equivalente.</v>
          </cell>
        </row>
        <row r="1050">
          <cell r="A1050" t="str">
            <v>Tee PVC-S d= 4"x3" - Pavco o equivalente.</v>
          </cell>
        </row>
        <row r="1051">
          <cell r="A1051" t="str">
            <v>Tee PVC-S d= 6" - Pavco o equivalente.</v>
          </cell>
        </row>
        <row r="1052">
          <cell r="A1052" t="str">
            <v>Tee PVC-S d= 6"x4" - Pavco o equivalente.</v>
          </cell>
        </row>
        <row r="1053">
          <cell r="A1053" t="str">
            <v>Tee PVC-S d= 8" - Pavco o equivalente.</v>
          </cell>
        </row>
        <row r="1054">
          <cell r="A1054" t="str">
            <v>Tee PVC-S d= 8"x4" - Pavco o equivalente.</v>
          </cell>
        </row>
        <row r="1055">
          <cell r="A1055" t="str">
            <v>Tee ranurada 1 1/2" ul/fm</v>
          </cell>
        </row>
        <row r="1056">
          <cell r="A1056" t="str">
            <v>Tee ranurada 1 1/2" ul/fm</v>
          </cell>
        </row>
        <row r="1057">
          <cell r="A1057" t="str">
            <v>Tee ranurada 1 1/2x1 1/4" ul/fm</v>
          </cell>
        </row>
        <row r="1058">
          <cell r="A1058" t="str">
            <v>Tee ranurada 1x1/2" ul/fm</v>
          </cell>
        </row>
        <row r="1059">
          <cell r="A1059" t="str">
            <v>Tee ranurada 2 1/2" ul/fm</v>
          </cell>
        </row>
        <row r="1060">
          <cell r="A1060" t="str">
            <v>Tee ranurada 3" ul/fm</v>
          </cell>
        </row>
        <row r="1061">
          <cell r="A1061" t="str">
            <v>Tee ranurada 3x2 1/2" ul/fm</v>
          </cell>
        </row>
        <row r="1062">
          <cell r="A1062" t="str">
            <v xml:space="preserve">Teja Ajota translucida </v>
          </cell>
        </row>
        <row r="1063">
          <cell r="A1063" t="str">
            <v>Teja de barro</v>
          </cell>
        </row>
        <row r="1064">
          <cell r="A1064" t="str">
            <v>Teja de paneles Metecno o su equivalente, ref: TECHMET DRY</v>
          </cell>
        </row>
        <row r="1065">
          <cell r="A1065" t="str">
            <v>Teja eternit</v>
          </cell>
        </row>
        <row r="1066">
          <cell r="A1066" t="str">
            <v>Teja monoroof A-42 P1000 G-4 cal 28 e=0,04 m.</v>
          </cell>
        </row>
        <row r="1067">
          <cell r="A1067" t="str">
            <v>Teja policarbonato trapezoidal A-360</v>
          </cell>
        </row>
        <row r="1068">
          <cell r="A1068" t="str">
            <v xml:space="preserve">Teja shingle </v>
          </cell>
        </row>
        <row r="1069">
          <cell r="A1069" t="str">
            <v>Teja termoacustica Ajover trapezoidal o similar</v>
          </cell>
        </row>
        <row r="1070">
          <cell r="A1070" t="str">
            <v>Teja termoacustica UPVC de 2 mm.</v>
          </cell>
        </row>
        <row r="1071">
          <cell r="A1071" t="str">
            <v>Manto asfaltico irrom de 1,5 mm. 185 gr/cm2</v>
          </cell>
        </row>
        <row r="1072">
          <cell r="A1072" t="str">
            <v>Tela cerramiento obra verde, ancho: 2.10 m.</v>
          </cell>
        </row>
        <row r="1073">
          <cell r="A1073" t="str">
            <v>Tensor trabajo pesado 3/8" x 6"</v>
          </cell>
        </row>
        <row r="1074">
          <cell r="A1074" t="str">
            <v>Thinner</v>
          </cell>
        </row>
        <row r="1075">
          <cell r="A1075" t="str">
            <v>Thinner (gas)</v>
          </cell>
        </row>
        <row r="1076">
          <cell r="A1076" t="str">
            <v>Thinner y/o disolvente</v>
          </cell>
        </row>
        <row r="1077">
          <cell r="A1077" t="str">
            <v>Tierra abonada incluye transporte</v>
          </cell>
        </row>
        <row r="1078">
          <cell r="A1078" t="str">
            <v>tiradera doble fin</v>
          </cell>
        </row>
        <row r="1079">
          <cell r="A1079" t="str">
            <v>toallero en porecela sanit</v>
          </cell>
        </row>
        <row r="1080">
          <cell r="A1080" t="str">
            <v>Toma 110 para mueble laboratorio</v>
          </cell>
        </row>
        <row r="1081">
          <cell r="A1081" t="str">
            <v>Toma 220 para mueble laboratorio</v>
          </cell>
        </row>
        <row r="1082">
          <cell r="A1082" t="str">
            <v>Tornillo</v>
          </cell>
        </row>
        <row r="1083">
          <cell r="A1083" t="str">
            <v>Tornillo + chazo para fijación de ventanas</v>
          </cell>
        </row>
        <row r="1084">
          <cell r="A1084" t="str">
            <v>Tornillo 2"</v>
          </cell>
        </row>
        <row r="1085">
          <cell r="A1085" t="str">
            <v>Tornillo 5 x 11/2" para madera +dama</v>
          </cell>
        </row>
        <row r="1086">
          <cell r="A1086" t="str">
            <v>tornillo autoperforante</v>
          </cell>
        </row>
        <row r="1087">
          <cell r="A1087" t="str">
            <v>Tornillo Autoperforante cabeza hexagonal + arandela +neopreno para fij teja term</v>
          </cell>
        </row>
        <row r="1088">
          <cell r="A1088" t="str">
            <v>Tornillo autoperforante con capuchon fijador de ala</v>
          </cell>
        </row>
        <row r="1089">
          <cell r="A1089" t="str">
            <v>Tornillo autoperforante con capuchon para fijación  de tejas</v>
          </cell>
        </row>
        <row r="1090">
          <cell r="A1090" t="str">
            <v>Tornillo Autoperforante zincado cabeza hexagonal Nº 10-16-3/4" con arandela de neopreno.</v>
          </cell>
        </row>
        <row r="1091">
          <cell r="A1091" t="str">
            <v>Tornillo autoroscante de cubierta</v>
          </cell>
        </row>
        <row r="1092">
          <cell r="A1092" t="str">
            <v>Tornillo autoroscante de remate</v>
          </cell>
        </row>
        <row r="1093">
          <cell r="A1093" t="str">
            <v>Tornillo avellanado para madera de 8 x 11/2"</v>
          </cell>
        </row>
        <row r="1094">
          <cell r="A1094" t="str">
            <v>Tornillo de 7 x 7/16"</v>
          </cell>
        </row>
        <row r="1095">
          <cell r="A1095" t="str">
            <v>Tornillo drywall</v>
          </cell>
        </row>
        <row r="1096">
          <cell r="A1096" t="str">
            <v>Tornillo estándar de 6 x1 "</v>
          </cell>
        </row>
        <row r="1097">
          <cell r="A1097" t="str">
            <v>tornillo extraplano</v>
          </cell>
        </row>
        <row r="1098">
          <cell r="A1098" t="str">
            <v>Tornillo lamina ranurado de 6x1"</v>
          </cell>
        </row>
        <row r="1099">
          <cell r="A1099" t="str">
            <v>Tornillo para placa 1" (6x1) para drywall</v>
          </cell>
        </row>
        <row r="1100">
          <cell r="A1100" t="str">
            <v>Tornillos</v>
          </cell>
        </row>
        <row r="1101">
          <cell r="A1101" t="str">
            <v>tornillos *</v>
          </cell>
        </row>
        <row r="1102">
          <cell r="A1102" t="str">
            <v>Tornillos acerados cabeza redonda/plana de 8*11/2" y 8x 2=</v>
          </cell>
        </row>
        <row r="1103">
          <cell r="A1103" t="str">
            <v>Torre en acero inox para laboratorio + dos mesas movibles en acero inox- longitud total 3,90*470*180mm</v>
          </cell>
        </row>
        <row r="1104">
          <cell r="A1104" t="str">
            <v>Traba quimica fuerza alta para sellos de fuga en tuberia</v>
          </cell>
        </row>
        <row r="1105">
          <cell r="A1105" t="str">
            <v>Traba quimica fuerza media</v>
          </cell>
        </row>
        <row r="1106">
          <cell r="A1106" t="str">
            <v>Tragante doble 4" en lam galv C 24 + acabado todo costo</v>
          </cell>
        </row>
        <row r="1107">
          <cell r="A1107" t="str">
            <v>Trampa de grasas de de 55 x 35 x35 cm en acero inox</v>
          </cell>
        </row>
        <row r="1108">
          <cell r="A1108" t="str">
            <v>Transpote de materiales</v>
          </cell>
        </row>
        <row r="1109">
          <cell r="A1109" t="str">
            <v>Triple 15x15x15</v>
          </cell>
        </row>
        <row r="1110">
          <cell r="A1110" t="str">
            <v>Triturado 3/4" con transporte</v>
          </cell>
        </row>
        <row r="1111">
          <cell r="A1111" t="str">
            <v xml:space="preserve">Triturado de 1" </v>
          </cell>
        </row>
        <row r="1112">
          <cell r="A1112" t="str">
            <v>Triturado de 1/2" con transporte</v>
          </cell>
        </row>
        <row r="1113">
          <cell r="A1113" t="str">
            <v>Triturado para concreto estructural</v>
          </cell>
        </row>
        <row r="1114">
          <cell r="A1114" t="str">
            <v xml:space="preserve">Tuberia  polietileno 25mm </v>
          </cell>
        </row>
        <row r="1115">
          <cell r="A1115" t="str">
            <v>Tuberia Acero Carbono SCH 40 d= 1 1/2"</v>
          </cell>
        </row>
        <row r="1116">
          <cell r="A1116" t="str">
            <v>Tuberia Acero Carbono SCH 40 d= 1 1/4"</v>
          </cell>
        </row>
        <row r="1117">
          <cell r="A1117" t="str">
            <v>Tuberia Acero Carbono SCH 40 d= 1"</v>
          </cell>
        </row>
        <row r="1118">
          <cell r="A1118" t="str">
            <v>Tuberia Acero Carbono SCH 40 d= 2 1/2"</v>
          </cell>
        </row>
        <row r="1119">
          <cell r="A1119" t="str">
            <v>Tuberia Acero Carbono SCH 40 d= 3"</v>
          </cell>
        </row>
        <row r="1120">
          <cell r="A1120" t="str">
            <v>Tuberia Acero Galvanizado 2" Rigid</v>
          </cell>
        </row>
        <row r="1121">
          <cell r="A1121" t="str">
            <v>Tuberia Acero Galvanizado 3" Rigid</v>
          </cell>
        </row>
        <row r="1122">
          <cell r="A1122" t="str">
            <v>Tuberia cobre para agua caliente 1/2"</v>
          </cell>
        </row>
        <row r="1123">
          <cell r="A1123" t="str">
            <v>Tuberia cobre para agua caliente 3/4"</v>
          </cell>
        </row>
        <row r="1124">
          <cell r="A1124" t="str">
            <v>Tuberia cobre Tipo M de 1"</v>
          </cell>
        </row>
        <row r="1125">
          <cell r="A1125" t="str">
            <v>Tuberia Cu rigido Tipo K d= 1"</v>
          </cell>
        </row>
        <row r="1126">
          <cell r="A1126" t="str">
            <v>Tubería de cobre TL de 1/2"</v>
          </cell>
        </row>
        <row r="1127">
          <cell r="A1127" t="str">
            <v>Tubería de cobre TL de 3/4"</v>
          </cell>
        </row>
        <row r="1128">
          <cell r="A1128" t="str">
            <v>Tubería de cobre TL de11/4"</v>
          </cell>
        </row>
        <row r="1129">
          <cell r="A1129" t="str">
            <v>Tuberia en acero de carbono SCH40 de 1/2"</v>
          </cell>
        </row>
        <row r="1130">
          <cell r="A1130" t="str">
            <v>Tuberia en acero de carbono SCH40 de 3/4"</v>
          </cell>
        </row>
        <row r="1131">
          <cell r="A1131" t="str">
            <v>Tuberia estructural  PTS de 80 x 40 x2,5 mm.</v>
          </cell>
        </row>
        <row r="1132">
          <cell r="A1132" t="str">
            <v>Tuberia estructural cerrada PTS de 40x40x2mm.</v>
          </cell>
        </row>
        <row r="1133">
          <cell r="A1133" t="str">
            <v>Tuberia estructural cerrada PTS de 80x40x2mm.ASTM A500 grado C</v>
          </cell>
        </row>
        <row r="1134">
          <cell r="A1134" t="str">
            <v>Tuberia galv de 11/2"</v>
          </cell>
        </row>
        <row r="1135">
          <cell r="A1135" t="str">
            <v>Tuberia galvanizad de 2 pulg</v>
          </cell>
        </row>
        <row r="1136">
          <cell r="A1136" t="str">
            <v>Tuberia galvanizada 1,9 para pieamigos , sup e inferior</v>
          </cell>
        </row>
        <row r="1137">
          <cell r="A1137" t="str">
            <v>Tuberia galvanizada 1,9 para postes, pieamigos , sup e inferior y vientos</v>
          </cell>
        </row>
        <row r="1138">
          <cell r="A1138" t="str">
            <v>Tuberia galvanizada de 1"</v>
          </cell>
        </row>
        <row r="1139">
          <cell r="A1139" t="str">
            <v>Tuberia galvanizada de 2" x 1,90mm.</v>
          </cell>
        </row>
        <row r="1140">
          <cell r="A1140" t="str">
            <v>Tuberia galvanizada de 21/2"</v>
          </cell>
        </row>
        <row r="1141">
          <cell r="A1141" t="str">
            <v>Tuberia galvanizada de 21/2"**</v>
          </cell>
        </row>
        <row r="1142">
          <cell r="A1142" t="str">
            <v>Tuberia galvanizda de 11/2" x 1,90 mm.</v>
          </cell>
        </row>
        <row r="1143">
          <cell r="A1143" t="str">
            <v>Tuberia Hierro Galvanizado d= 1 1/2"</v>
          </cell>
        </row>
        <row r="1144">
          <cell r="A1144" t="str">
            <v>Tuberia negra de 1 1/2" x1,9 mm.</v>
          </cell>
        </row>
        <row r="1145">
          <cell r="A1145" t="str">
            <v>Tuberia negra de 2" de 2,5 mm.</v>
          </cell>
        </row>
        <row r="1146">
          <cell r="A1146" t="str">
            <v>Tuberia pesada galvanizada ASTM A54 de d=1 1/2"</v>
          </cell>
        </row>
        <row r="1147">
          <cell r="A1147" t="str">
            <v>Tuberia PTS de 40x40x2 mm.</v>
          </cell>
        </row>
        <row r="1148">
          <cell r="A1148" t="str">
            <v>Tuberia PVC - Novafort d= 250 mm - Pavco o equivalente.</v>
          </cell>
        </row>
        <row r="1149">
          <cell r="A1149" t="str">
            <v>Tuberia PVC perforada (filtro) de d=100mm  - Pavco o equivalente.</v>
          </cell>
        </row>
        <row r="1150">
          <cell r="A1150" t="str">
            <v>Tuberia PVC- S de 11/2"</v>
          </cell>
        </row>
        <row r="1151">
          <cell r="A1151" t="str">
            <v>Tuberia PVC Sanitaria de d =1 1/2".Pavco o similar</v>
          </cell>
        </row>
        <row r="1152">
          <cell r="A1152" t="str">
            <v>Tuberia PVC-Novafort d= 200 mm. - Pavco o equivalente.</v>
          </cell>
        </row>
        <row r="1153">
          <cell r="A1153" t="str">
            <v>Tubería PVC-Novafort Ø= 160 mm. - Pavco o equivalente.</v>
          </cell>
        </row>
        <row r="1154">
          <cell r="A1154" t="str">
            <v>Tuberia PVC-P RDE 11 400 PSI, d= 3/4" - Pavco o equivalente.</v>
          </cell>
        </row>
        <row r="1155">
          <cell r="A1155" t="str">
            <v>Tuberia PVC-P RDE 11, d= 3/4" - Pavco o equivalente.</v>
          </cell>
        </row>
        <row r="1156">
          <cell r="A1156" t="str">
            <v>Tuberia PVC-P RDE 13.5 315 PSI, d=1" - Pavco o equivalente.</v>
          </cell>
        </row>
        <row r="1157">
          <cell r="A1157" t="str">
            <v xml:space="preserve">Tuberia PVC-P RDE 21 de 6" </v>
          </cell>
        </row>
        <row r="1158">
          <cell r="A1158" t="str">
            <v>Tuberia PVC-P RDE 21, d= 1 1/2" - Pavco o equivalente.</v>
          </cell>
        </row>
        <row r="1159">
          <cell r="A1159" t="str">
            <v>Tuberia PVC-P RDE 21, d= 1 1/4" - Pavco o equivalente.</v>
          </cell>
        </row>
        <row r="1160">
          <cell r="A1160" t="str">
            <v>Tuberia PVC-P RDE 21, d= 2 1/2" - Pavco o equivalente.</v>
          </cell>
        </row>
        <row r="1161">
          <cell r="A1161" t="str">
            <v>Tuberia PVC-P RDE 21, d= 3" - Pavco o equivalente.</v>
          </cell>
        </row>
        <row r="1162">
          <cell r="A1162" t="str">
            <v>Tubería PVC-P RDE 21, Ø= 2 ½" - Pavco o equivalente.</v>
          </cell>
        </row>
        <row r="1163">
          <cell r="A1163" t="str">
            <v>Tubería PVC-P RDE 21, Ø= 2" - Pavco o equivalente.</v>
          </cell>
        </row>
        <row r="1164">
          <cell r="A1164" t="str">
            <v>Tuberia PVC-P RDE 9 500 PSI, d= 1/2" - Pavco o equivalente.</v>
          </cell>
        </row>
        <row r="1165">
          <cell r="A1165" t="str">
            <v>Tuberia PVC-S d= 2" - Pavco o equivalente.</v>
          </cell>
        </row>
        <row r="1166">
          <cell r="A1166" t="str">
            <v>Tuberia PVC-S d= 3" - Pavco o equivalente.</v>
          </cell>
        </row>
        <row r="1167">
          <cell r="A1167" t="str">
            <v>Tuberia PVC-S d= 3" A.LL- Pavco o equivalente.</v>
          </cell>
        </row>
        <row r="1168">
          <cell r="A1168" t="str">
            <v>Tuberia PVC-S d= 4" - Pavco o equivalente.</v>
          </cell>
        </row>
        <row r="1169">
          <cell r="A1169" t="str">
            <v>Tuberia PVC-S d= 6" - Pavco o equivalente.</v>
          </cell>
        </row>
        <row r="1170">
          <cell r="A1170" t="str">
            <v>Tuberia PVC-V d= 2" A.LL- Pavco o equivalente.</v>
          </cell>
        </row>
        <row r="1171">
          <cell r="A1171" t="str">
            <v>Tuberia PVC-V d= 3" A.LL- Pavco o equivalente.</v>
          </cell>
        </row>
        <row r="1172">
          <cell r="A1172" t="str">
            <v>Tuberia PVC-V d= 4" A.LL - Pavco o equivalente.</v>
          </cell>
        </row>
        <row r="1173">
          <cell r="A1173" t="str">
            <v>Tuberia PVC-V d= 6" A.LL - Pavco o equivalente.</v>
          </cell>
        </row>
        <row r="1174">
          <cell r="A1174" t="str">
            <v>Tuberia PVC-V d= 8" A.LL - Pavco o equivalente.</v>
          </cell>
        </row>
        <row r="1175">
          <cell r="A1175" t="str">
            <v>Tubo metalico galvanizado de 3/4"</v>
          </cell>
        </row>
        <row r="1176">
          <cell r="A1176" t="str">
            <v>Tubo negro pasamanos exterior 1-1/2" cal 1,5 mm</v>
          </cell>
        </row>
        <row r="1177">
          <cell r="A1177" t="str">
            <v>Tubo negro pasamanos exterior 1-1/2" cal 2 mm</v>
          </cell>
        </row>
        <row r="1178">
          <cell r="A1178" t="str">
            <v>Tubo negro pasamanos exterior 2" cal 1,5 mm</v>
          </cell>
        </row>
        <row r="1179">
          <cell r="A1179" t="str">
            <v>Tubo negro pasamanos exterior 2" cal 2 mm</v>
          </cell>
        </row>
        <row r="1180">
          <cell r="A1180" t="str">
            <v>Tubo PVC 1"</v>
          </cell>
        </row>
        <row r="1181">
          <cell r="A1181" t="str">
            <v>Tubo PVC 1/2"</v>
          </cell>
        </row>
        <row r="1182">
          <cell r="A1182" t="str">
            <v>Tubo PVC 1-1/2"</v>
          </cell>
        </row>
        <row r="1183">
          <cell r="A1183" t="str">
            <v>Tubo PVC 1-1/4"</v>
          </cell>
        </row>
        <row r="1184">
          <cell r="A1184" t="str">
            <v>Tubo PVC 2"</v>
          </cell>
        </row>
        <row r="1185">
          <cell r="A1185" t="str">
            <v>Tubo PVC 3"</v>
          </cell>
        </row>
        <row r="1186">
          <cell r="A1186" t="str">
            <v>Tubo PVC 3/4"</v>
          </cell>
        </row>
        <row r="1187">
          <cell r="A1187" t="str">
            <v>Tubular rectangular de 5"x2"x3mm</v>
          </cell>
        </row>
        <row r="1188">
          <cell r="A1188" t="str">
            <v>Tuerca, tornillo y arandela para bandeja</v>
          </cell>
        </row>
        <row r="1189">
          <cell r="A1189" t="str">
            <v>Tuercas, platinas, etc</v>
          </cell>
        </row>
        <row r="1190">
          <cell r="A1190" t="str">
            <v>Unidad sanitaria  en  madera pino patula  (según diseño) a  todo costo</v>
          </cell>
        </row>
        <row r="1191">
          <cell r="A1191" t="str">
            <v>union acero galvanizado de 1/2"</v>
          </cell>
        </row>
        <row r="1192">
          <cell r="A1192" t="str">
            <v>Unión Cu de 3/4"</v>
          </cell>
        </row>
        <row r="1193">
          <cell r="A1193" t="str">
            <v>Union en acero galvanizada de 1"</v>
          </cell>
        </row>
        <row r="1194">
          <cell r="A1194" t="str">
            <v>Union en acero galvanizada de 1/2"</v>
          </cell>
        </row>
        <row r="1195">
          <cell r="A1195" t="str">
            <v>Union en acero galvanizada de 3/4"</v>
          </cell>
        </row>
        <row r="1196">
          <cell r="A1196" t="str">
            <v>Union galvanizada 1 1/2"</v>
          </cell>
        </row>
        <row r="1197">
          <cell r="A1197" t="str">
            <v>Unión Lisa Cu de 1/2"</v>
          </cell>
        </row>
        <row r="1198">
          <cell r="A1198" t="str">
            <v>Unión Lisa Cu de 3/4"</v>
          </cell>
        </row>
        <row r="1199">
          <cell r="A1199" t="str">
            <v>Union MGC de 1"</v>
          </cell>
        </row>
        <row r="1200">
          <cell r="A1200" t="str">
            <v>Union MGC de 1-1/2"</v>
          </cell>
        </row>
        <row r="1201">
          <cell r="A1201" t="str">
            <v>Union Platino d= 6" - Pavco o equivalente</v>
          </cell>
        </row>
        <row r="1202">
          <cell r="A1202" t="str">
            <v>Union Platino de reparacion d= 6" - Pavco o equivalente</v>
          </cell>
        </row>
        <row r="1203">
          <cell r="A1203" t="str">
            <v>Union PVC-Filtro 100 mm. - Pavco o equivalente</v>
          </cell>
        </row>
        <row r="1204">
          <cell r="A1204" t="str">
            <v>Union PVC-NOVAFORT d= 200 mm. - Pavco o equivalente.</v>
          </cell>
        </row>
        <row r="1205">
          <cell r="A1205" t="str">
            <v>Union PVC-NOVAFORT d= 250 mm. - Pavco o equivalente.</v>
          </cell>
        </row>
        <row r="1206">
          <cell r="A1206" t="str">
            <v>Unión PVC-NOVAFORT Ø= 160 mm. - Pavco o equivalente.</v>
          </cell>
        </row>
        <row r="1207">
          <cell r="A1207" t="str">
            <v>Union PVC-Presion, d= 1 1/2" - Pavco o equivalente.</v>
          </cell>
        </row>
        <row r="1208">
          <cell r="A1208" t="str">
            <v>Union PVC-Presion, d= 1" - Pavco o equivalente.</v>
          </cell>
        </row>
        <row r="1209">
          <cell r="A1209" t="str">
            <v>Union PVC-Presion, d= 1/2" - Pavco o equivalente.</v>
          </cell>
        </row>
        <row r="1210">
          <cell r="A1210" t="str">
            <v>Union PVC-Presion, d= 2 1/2" - Pavco o equivalente.</v>
          </cell>
        </row>
        <row r="1211">
          <cell r="A1211" t="str">
            <v>Union PVC-Presion, d= 3" - Pavco o equivalente.</v>
          </cell>
        </row>
        <row r="1212">
          <cell r="A1212" t="str">
            <v>Union PVC-Presion, d= 3/4" - Pavco o equivalente.</v>
          </cell>
        </row>
        <row r="1213">
          <cell r="A1213" t="str">
            <v>Unión PVC-Presión, Ø= 2 1/2" - Pavco o equivalente.</v>
          </cell>
        </row>
        <row r="1214">
          <cell r="A1214" t="str">
            <v>Unión PVC-Presión, Ø= 2" - Pavco o equivalente.</v>
          </cell>
        </row>
        <row r="1215">
          <cell r="A1215" t="str">
            <v>Union PVC-S d= 1 1/2" - Pavco o equivalente</v>
          </cell>
        </row>
        <row r="1216">
          <cell r="A1216" t="str">
            <v>Union PVC-S d= 2" - Pavco o equivalente</v>
          </cell>
        </row>
        <row r="1217">
          <cell r="A1217" t="str">
            <v>Union PVC-S d= 3" - Pavco o equivalente</v>
          </cell>
        </row>
        <row r="1218">
          <cell r="A1218" t="str">
            <v>Union PVC-S d= 4" - Pavco o equivalente</v>
          </cell>
        </row>
        <row r="1219">
          <cell r="A1219" t="str">
            <v>Union PVC-S d= 6" - Pavco o equivalente</v>
          </cell>
        </row>
        <row r="1220">
          <cell r="A1220" t="str">
            <v>Union PVC-S d= 8" - Pavco o equivalente</v>
          </cell>
        </row>
        <row r="1221">
          <cell r="A1221" t="str">
            <v>Unión universal Cu de 1/2"</v>
          </cell>
        </row>
        <row r="1222">
          <cell r="A1222" t="str">
            <v>Union universal macho de 1/2"</v>
          </cell>
        </row>
        <row r="1223">
          <cell r="A1223" t="str">
            <v>Unión universal macho de 3/4"</v>
          </cell>
        </row>
        <row r="1224">
          <cell r="A1224" t="str">
            <v>Union Vitauli  de d= 6"</v>
          </cell>
        </row>
        <row r="1225">
          <cell r="A1225" t="str">
            <v>Universal cobre de 1 1/2"</v>
          </cell>
        </row>
        <row r="1226">
          <cell r="A1226" t="str">
            <v>Universal cobre de 1"</v>
          </cell>
        </row>
        <row r="1227">
          <cell r="A1227" t="str">
            <v>universal cobre de 3/4"</v>
          </cell>
        </row>
        <row r="1228">
          <cell r="A1228" t="str">
            <v>Universal Hierro Galvanizado d= 1 1/2"</v>
          </cell>
        </row>
        <row r="1229">
          <cell r="A1229" t="str">
            <v>V combinada + persiana 35%+ vidrio fijo o alas corredisas</v>
          </cell>
        </row>
        <row r="1230">
          <cell r="A1230" t="str">
            <v>V tipo persiana en aluminio</v>
          </cell>
        </row>
        <row r="1231">
          <cell r="A1231" t="str">
            <v>Valvula  Bronce 11/2" UL/FM para gabinete contra incendio</v>
          </cell>
        </row>
        <row r="1232">
          <cell r="A1232" t="str">
            <v>Valvula BRIDA 6"</v>
          </cell>
        </row>
        <row r="1233">
          <cell r="A1233" t="str">
            <v>Valvula Compuerta bronce 1 1/2" RW</v>
          </cell>
        </row>
        <row r="1234">
          <cell r="A1234" t="str">
            <v>Valvula Compuerta Bronce 1" RW</v>
          </cell>
        </row>
        <row r="1235">
          <cell r="A1235" t="str">
            <v>Valvula Compuerta Bronce 1/2" RW</v>
          </cell>
        </row>
        <row r="1236">
          <cell r="A1236" t="str">
            <v>Valvula Compuerta Bronce 3/4" RW</v>
          </cell>
        </row>
        <row r="1237">
          <cell r="A1237" t="str">
            <v>Valvula de bola para drenaje de 2" en redes contra incendio.</v>
          </cell>
        </row>
        <row r="1238">
          <cell r="A1238" t="str">
            <v>Válvula de cheque d=50mm</v>
          </cell>
        </row>
        <row r="1239">
          <cell r="A1239" t="str">
            <v>Valvula de incorporacion de 1 1/2"</v>
          </cell>
        </row>
        <row r="1240">
          <cell r="A1240" t="str">
            <v>Valvula de incorporacion de 1"</v>
          </cell>
        </row>
        <row r="1241">
          <cell r="A1241" t="str">
            <v>Valvula de prueba segun la NFPA13</v>
          </cell>
        </row>
        <row r="1242">
          <cell r="A1242" t="str">
            <v xml:space="preserve">Valvula de regulacion metalica </v>
          </cell>
        </row>
        <row r="1243">
          <cell r="A1243" t="str">
            <v>Valvula de regulacion metalica tipo cruceta de 1/2" para santinario y/o lavamanos</v>
          </cell>
        </row>
        <row r="1244">
          <cell r="A1244" t="str">
            <v>Valvula desaireadora automatica de 1/2"</v>
          </cell>
        </row>
        <row r="1245">
          <cell r="A1245" t="str">
            <v>Valvula esferica de 1/2" de maneral largo</v>
          </cell>
        </row>
        <row r="1246">
          <cell r="A1246" t="str">
            <v>Valvula esferica de 1/2", maneral tipo mariposa</v>
          </cell>
        </row>
        <row r="1247">
          <cell r="A1247" t="str">
            <v>Valvula esferica de 3/4" de maneral largo</v>
          </cell>
        </row>
        <row r="1248">
          <cell r="A1248" t="str">
            <v>Válvula P/L d=50mm</v>
          </cell>
        </row>
        <row r="1249">
          <cell r="A1249" t="str">
            <v>vareta impermeabilizante</v>
          </cell>
        </row>
        <row r="1250">
          <cell r="A1250" t="str">
            <v>Varilla aluminio 3 mm</v>
          </cell>
        </row>
        <row r="1251">
          <cell r="A1251" t="str">
            <v>Varilla Copperw. 5/8"*2.4m</v>
          </cell>
        </row>
        <row r="1252">
          <cell r="A1252" t="str">
            <v>Varilla cuadra de 5/8"</v>
          </cell>
        </row>
        <row r="1253">
          <cell r="A1253" t="str">
            <v>Varilla de 3/8" de corrugada de 60000 PSI</v>
          </cell>
        </row>
        <row r="1254">
          <cell r="A1254" t="str">
            <v>Varilla de dilatacion de aluminio 4 mm.</v>
          </cell>
        </row>
        <row r="1255">
          <cell r="A1255" t="str">
            <v>Varilla de dilatacion plastica de espesor 4 mm.</v>
          </cell>
        </row>
        <row r="1256">
          <cell r="A1256" t="str">
            <v>Varilla de dilatacion PVC tipo wing</v>
          </cell>
        </row>
        <row r="1257">
          <cell r="A1257" t="str">
            <v>Varilla dilatacion en bronce 3 mm</v>
          </cell>
        </row>
        <row r="1258">
          <cell r="A1258" t="str">
            <v>Varilla lisa de 3/4"</v>
          </cell>
        </row>
        <row r="1259">
          <cell r="A1259" t="str">
            <v>Varilla lisa de 5/8" de 60.000 Psi</v>
          </cell>
        </row>
        <row r="1260">
          <cell r="A1260" t="str">
            <v>Varilla plastica de  e=4 m para dilataciòn</v>
          </cell>
        </row>
        <row r="1261">
          <cell r="A1261" t="str">
            <v>Varilla PVC Intermatex</v>
          </cell>
        </row>
        <row r="1262">
          <cell r="A1262" t="str">
            <v>Varilla roscada de 5/8" x 50cm + tuerca + arandela</v>
          </cell>
        </row>
        <row r="1263">
          <cell r="A1263" t="str">
            <v>Varilla tipo wing en aluminio anodizado color blanco</v>
          </cell>
        </row>
        <row r="1264">
          <cell r="A1264" t="str">
            <v>Varilla win en aluminio</v>
          </cell>
        </row>
        <row r="1265">
          <cell r="A1265" t="str">
            <v xml:space="preserve">Vent. Corrediza + malla mosquitera en acero inoxidable </v>
          </cell>
        </row>
        <row r="1266">
          <cell r="A1266" t="str">
            <v xml:space="preserve">Ventana aluminio tipo guillotina para entrega alimentosen  restaurante escolar  todo costo </v>
          </cell>
        </row>
        <row r="1267">
          <cell r="A1267" t="str">
            <v>ventana alumnio</v>
          </cell>
        </row>
        <row r="1268">
          <cell r="A1268" t="str">
            <v>ventana en aluminio item 9,52 todo costo</v>
          </cell>
        </row>
        <row r="1269">
          <cell r="A1269" t="str">
            <v>Malla mosquitera 14 x 14 mm en acero inoxidable</v>
          </cell>
        </row>
        <row r="1270">
          <cell r="A1270" t="str">
            <v>Ventana en aluminio item 9.31 vidrio templado todo costo</v>
          </cell>
        </row>
        <row r="1271">
          <cell r="A1271" t="str">
            <v>Ventana en aluminio sist 8025+ malla mosquitera todo costo</v>
          </cell>
        </row>
        <row r="1272">
          <cell r="A1272" t="str">
            <v>Ventana en aluminio sist 8025 item 9,53, todo costo</v>
          </cell>
        </row>
        <row r="1273">
          <cell r="A1273" t="str">
            <v>Ventana con cuerpos fijos y corredizos en aluminio y vidrio laminado de 6 mm en sistema 8025</v>
          </cell>
        </row>
        <row r="1274">
          <cell r="A1274" t="str">
            <v>Celosía/persiana fija de aluminio anodizado natural</v>
          </cell>
        </row>
        <row r="1275">
          <cell r="A1275" t="str">
            <v>Ventana pleglable restaurante y tienda escolar (todo costo)</v>
          </cell>
        </row>
        <row r="1276">
          <cell r="A1276" t="str">
            <v>Vibrador eléctrico o gasolina con extensión encauchetada de aprox. 20 mts</v>
          </cell>
        </row>
        <row r="1277">
          <cell r="A1277" t="str">
            <v>Vidrio de 4 mm. + transporte</v>
          </cell>
        </row>
        <row r="1278">
          <cell r="A1278" t="str">
            <v>Vidrio templado de 10 mm. + transpo</v>
          </cell>
        </row>
        <row r="1279">
          <cell r="A1279" t="str">
            <v>Vidrio templado de 5 mm para gabinete contra incendio de 77x99</v>
          </cell>
        </row>
        <row r="1280">
          <cell r="A1280" t="str">
            <v>vidrio templado de 6 mm</v>
          </cell>
        </row>
        <row r="1281">
          <cell r="A1281" t="str">
            <v>Vitriflex + catalizador</v>
          </cell>
        </row>
        <row r="1282">
          <cell r="A1282" t="str">
            <v xml:space="preserve">Wash preimer </v>
          </cell>
        </row>
        <row r="1283">
          <cell r="A1283" t="str">
            <v>Weld outlet 1/2"</v>
          </cell>
        </row>
        <row r="1284">
          <cell r="A1284" t="str">
            <v>Yee PVC-S d= 2" - Pavco o equivalente.</v>
          </cell>
        </row>
        <row r="1285">
          <cell r="A1285" t="str">
            <v>Yee PVC-S d= 3" - Pavco o equivalente.</v>
          </cell>
        </row>
        <row r="1286">
          <cell r="A1286" t="str">
            <v>Yee PVC-S d= 4" - Pavco o equivalente.</v>
          </cell>
        </row>
        <row r="1287">
          <cell r="A1287" t="str">
            <v>Yee PVC-S d= 6" - Pavco o equivalente.</v>
          </cell>
        </row>
        <row r="1288">
          <cell r="A1288" t="str">
            <v>Yee PVC-S d= 8" - Pavco o equivalente.</v>
          </cell>
        </row>
        <row r="1289">
          <cell r="A1289" t="str">
            <v>Yee PVC-S Reducida d= 3X2" pavco o equivalente</v>
          </cell>
        </row>
        <row r="1290">
          <cell r="A1290" t="str">
            <v>Yee PVC-S Reducida d= 4X2" pavco o equivalente</v>
          </cell>
        </row>
        <row r="1291">
          <cell r="A1291" t="str">
            <v>Yee PVC-S Reducida d= 4X3" pavco o equivalente</v>
          </cell>
        </row>
        <row r="1292">
          <cell r="A1292" t="str">
            <v>Yee PVC-S Reducida d= 6X4" pavco o equivalente</v>
          </cell>
        </row>
        <row r="1293">
          <cell r="A1293" t="str">
            <v>Yee PVC-S Reducida d= 8X4" pavco o equivalente</v>
          </cell>
        </row>
        <row r="1294">
          <cell r="A1294" t="str">
            <v>Zocalo en grano de 30 cm. x 7,5 cm</v>
          </cell>
        </row>
      </sheetData>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MENU"/>
      <sheetName val="LISTADO PROVINCIAS"/>
      <sheetName val="ÍNDICE"/>
      <sheetName val="MATERIALES"/>
      <sheetName val="EQUIPOS"/>
      <sheetName val="TRANSPORTE"/>
      <sheetName val="MANO DE OBRA"/>
      <sheetName val="GEOSINT."/>
      <sheetName val="200.1.1"/>
      <sheetName val="200.1.2"/>
      <sheetName val="200.2.1"/>
      <sheetName val="200.2.2"/>
      <sheetName val="201.7"/>
      <sheetName val="201.8"/>
      <sheetName val="201.9"/>
      <sheetName val="201.10"/>
      <sheetName val="201.11"/>
      <sheetName val="201.14"/>
      <sheetName val="201.15"/>
      <sheetName val="201.16"/>
      <sheetName val="201.19"/>
      <sheetName val="201.20"/>
      <sheetName val="201.21"/>
      <sheetName val="203.1"/>
      <sheetName val="203.2"/>
      <sheetName val="203.3"/>
      <sheetName val="203.4"/>
      <sheetName val="203.5"/>
      <sheetName val="203.6"/>
      <sheetName val="203.7"/>
      <sheetName val="203.8"/>
      <sheetName val="203.9"/>
      <sheetName val="203.10"/>
      <sheetName val="203.11"/>
      <sheetName val="203.12"/>
      <sheetName val="210.1.1"/>
      <sheetName val="210.1.2"/>
      <sheetName val="210.2.1"/>
      <sheetName val="210.2.2"/>
      <sheetName val="210.2.3"/>
      <sheetName val="210.2.4"/>
      <sheetName val="211.1"/>
      <sheetName val="220.1"/>
      <sheetName val="221.1"/>
      <sheetName val="221.2"/>
      <sheetName val="223.1"/>
      <sheetName val="223.2"/>
      <sheetName val="223.3.1"/>
      <sheetName val="223.3.2.1"/>
      <sheetName val="223.3.2.2"/>
      <sheetName val="223.3.2.3"/>
      <sheetName val="223.3.3"/>
      <sheetName val="230.1"/>
      <sheetName val="231.1.1"/>
      <sheetName val="231.1.2"/>
      <sheetName val="232.1"/>
      <sheetName val="233.1"/>
      <sheetName val="233.10"/>
      <sheetName val="234.1"/>
      <sheetName val="235.1"/>
      <sheetName val="235.10"/>
      <sheetName val="235.11"/>
      <sheetName val="236.1"/>
      <sheetName val="236.10"/>
      <sheetName val="236.11"/>
      <sheetName val="237.1.1"/>
      <sheetName val="237.1.2.1"/>
      <sheetName val="237.1.2.2"/>
      <sheetName val="237.1.3.1"/>
      <sheetName val="237.1.3.2"/>
      <sheetName val="237.1.3.3"/>
      <sheetName val="237.1.3.4"/>
      <sheetName val="237.1.4.1"/>
      <sheetName val="237.1.4.2"/>
      <sheetName val="237.1.5.1"/>
      <sheetName val="237.1.5.2"/>
      <sheetName val="237.1.5.3"/>
      <sheetName val="237.1.5.4"/>
      <sheetName val="310.1"/>
      <sheetName val="311.1"/>
      <sheetName val="312.1"/>
      <sheetName val="312.2"/>
      <sheetName val="312.3"/>
      <sheetName val="312.4"/>
      <sheetName val="320.1.1"/>
      <sheetName val="320.1.2"/>
      <sheetName val="320.2.1"/>
      <sheetName val="320.2.2"/>
      <sheetName val="320.3.1"/>
      <sheetName val="320.3.2"/>
      <sheetName val="320.4.1"/>
      <sheetName val="320.4.2"/>
      <sheetName val="320.5.1"/>
      <sheetName val="320.5.2"/>
      <sheetName val="320.6.1"/>
      <sheetName val="320.6.2"/>
      <sheetName val="321.1"/>
      <sheetName val="321.2"/>
      <sheetName val="323.1"/>
      <sheetName val="323.2.1"/>
      <sheetName val="323.2.2"/>
      <sheetName val="323.3.1"/>
      <sheetName val="323.3.2"/>
      <sheetName val="323.4"/>
      <sheetName val="323.5.1"/>
      <sheetName val="323.5.2"/>
      <sheetName val="323.6.1"/>
      <sheetName val="323.6.2"/>
      <sheetName val="330.1.1"/>
      <sheetName val="330.1.2"/>
      <sheetName val="330.2.1"/>
      <sheetName val="330.2.2"/>
      <sheetName val="330.3.1"/>
      <sheetName val="330.3.2"/>
      <sheetName val="330.4.1"/>
      <sheetName val="330.4.2"/>
      <sheetName val="330.5.1"/>
      <sheetName val="330.5.2"/>
      <sheetName val="330.6.1"/>
      <sheetName val="330.6.2"/>
      <sheetName val="340.1"/>
      <sheetName val="340.2"/>
      <sheetName val="340.3"/>
      <sheetName val="341.1"/>
      <sheetName val="341.2"/>
      <sheetName val="350.1"/>
      <sheetName val="350.2"/>
      <sheetName val="350.3"/>
      <sheetName val="350.4"/>
      <sheetName val="350.5"/>
      <sheetName val="350.6"/>
      <sheetName val="350.7"/>
      <sheetName val="350.8"/>
      <sheetName val="350.9"/>
      <sheetName val="410.1"/>
      <sheetName val="410.2"/>
      <sheetName val="410.3"/>
      <sheetName val="411.1"/>
      <sheetName val="411.2"/>
      <sheetName val="411.3"/>
      <sheetName val="411.4"/>
      <sheetName val="411.5"/>
      <sheetName val="411.6"/>
      <sheetName val="413.1"/>
      <sheetName val="413.2"/>
      <sheetName val="413.3"/>
      <sheetName val="414.1"/>
      <sheetName val="414.2"/>
      <sheetName val="414.3"/>
      <sheetName val="414.4"/>
      <sheetName val="414.5"/>
      <sheetName val="414.6"/>
      <sheetName val="415.1"/>
      <sheetName val="415.2"/>
      <sheetName val="415.3"/>
      <sheetName val="415.4"/>
      <sheetName val="418.1"/>
      <sheetName val="420.1"/>
      <sheetName val="420.2"/>
      <sheetName val="420.3"/>
      <sheetName val="421.1"/>
      <sheetName val="421.2"/>
      <sheetName val="421.3"/>
      <sheetName val="421.4"/>
      <sheetName val="430.1.1"/>
      <sheetName val="430.1.2"/>
      <sheetName val="430.2.1"/>
      <sheetName val="430.2.2"/>
      <sheetName val="430.3.2"/>
      <sheetName val="430.3.1"/>
      <sheetName val="430.4.1"/>
      <sheetName val="430.4.2"/>
      <sheetName val="432.1"/>
      <sheetName val="432.2"/>
      <sheetName val="433.1"/>
      <sheetName val="433.2"/>
      <sheetName val="433.3"/>
      <sheetName val="433.4"/>
      <sheetName val="433.5"/>
      <sheetName val="433.6"/>
      <sheetName val="433.7"/>
      <sheetName val="433.8"/>
      <sheetName val="440.1"/>
      <sheetName val="440.2"/>
      <sheetName val="440.3"/>
      <sheetName val="440.4.1"/>
      <sheetName val="440.4.2"/>
      <sheetName val="440.5"/>
      <sheetName val="440.6"/>
      <sheetName val="440.7"/>
      <sheetName val="440.8"/>
      <sheetName val="442.1"/>
      <sheetName val="442.2"/>
      <sheetName val="442.3"/>
      <sheetName val="442.4"/>
      <sheetName val="450.1"/>
      <sheetName val="450.1P"/>
      <sheetName val="450.2"/>
      <sheetName val="450.2P"/>
      <sheetName val="450.3"/>
      <sheetName val="450.3P"/>
      <sheetName val="450.4"/>
      <sheetName val="450.4P"/>
      <sheetName val="450.5"/>
      <sheetName val="450.5P"/>
      <sheetName val="450.6"/>
      <sheetName val="450.6P"/>
      <sheetName val="450.7"/>
      <sheetName val="450.7P"/>
      <sheetName val="450.8"/>
      <sheetName val="450.10"/>
      <sheetName val="450.11"/>
      <sheetName val="450.12"/>
      <sheetName val="450.13"/>
      <sheetName val="451.1"/>
      <sheetName val="451.1P"/>
      <sheetName val="451.2"/>
      <sheetName val="451.2P"/>
      <sheetName val="451.3"/>
      <sheetName val="451.3P"/>
      <sheetName val="451.4"/>
      <sheetName val="452.1"/>
      <sheetName val="452.1P"/>
      <sheetName val="452.2"/>
      <sheetName val="452.2P"/>
      <sheetName val="452.3"/>
      <sheetName val="452.3P"/>
      <sheetName val="452.4"/>
      <sheetName val="452.4P"/>
      <sheetName val="453.1"/>
      <sheetName val="453.1P"/>
      <sheetName val="457.1"/>
      <sheetName val="457.2"/>
      <sheetName val="457.3"/>
      <sheetName val="460.1.1"/>
      <sheetName val="460.1.2"/>
      <sheetName val="460.2"/>
      <sheetName val="461.1"/>
      <sheetName val="461.2"/>
      <sheetName val="462.1.1"/>
      <sheetName val="462.1.2"/>
      <sheetName val="462.2.1 "/>
      <sheetName val="462.2.2"/>
      <sheetName val="464.1.1"/>
      <sheetName val="464.1.2"/>
      <sheetName val="465.1"/>
      <sheetName val="465.2"/>
      <sheetName val="466.1"/>
      <sheetName val="466.2"/>
      <sheetName val="467.1"/>
      <sheetName val="467.2"/>
      <sheetName val="467.3"/>
      <sheetName val="500.1.1"/>
      <sheetName val="500.1.2"/>
      <sheetName val="500.2"/>
      <sheetName val="501.1"/>
      <sheetName val="501.10"/>
      <sheetName val="501.20"/>
      <sheetName val="505.1"/>
      <sheetName val="510.1"/>
      <sheetName val="600.1.1"/>
      <sheetName val="600.2.1"/>
      <sheetName val="600.2.2"/>
      <sheetName val="600.2.3"/>
      <sheetName val="600.2.4"/>
      <sheetName val="610.1"/>
      <sheetName val="610.2"/>
      <sheetName val="610.3"/>
      <sheetName val="610.4"/>
      <sheetName val="610.5"/>
      <sheetName val="610.6"/>
      <sheetName val="610.7"/>
      <sheetName val="610.8"/>
      <sheetName val="610.9"/>
      <sheetName val="610.10"/>
      <sheetName val="611.1.1"/>
      <sheetName val="611.1.2"/>
      <sheetName val="611.1.3"/>
      <sheetName val="611.1.4"/>
      <sheetName val="620.1"/>
      <sheetName val="620.2"/>
      <sheetName val="620.3"/>
      <sheetName val="621.1.1"/>
      <sheetName val="621.1.2"/>
      <sheetName val="621.2"/>
      <sheetName val="621.3"/>
      <sheetName val="621.4"/>
      <sheetName val="621.5"/>
      <sheetName val="621.5P"/>
      <sheetName val="621.6"/>
      <sheetName val="621.7"/>
      <sheetName val="621.8"/>
      <sheetName val="622.1"/>
      <sheetName val="622.2"/>
      <sheetName val="622.3"/>
      <sheetName val="622.4"/>
      <sheetName val="622.5"/>
      <sheetName val="623.1"/>
      <sheetName val="623.2"/>
      <sheetName val="630.1.1"/>
      <sheetName val="630.1.2"/>
      <sheetName val="630.1.3.1"/>
      <sheetName val="630.1.3.2"/>
      <sheetName val="630.1.4.1"/>
      <sheetName val="630.1.4.2"/>
      <sheetName val="630.1.5.1"/>
      <sheetName val="630.1.6"/>
      <sheetName val="630.1.7"/>
      <sheetName val="632.1.1"/>
      <sheetName val="632.1.2"/>
      <sheetName val="640.1"/>
      <sheetName val="640.2"/>
      <sheetName val="641.1"/>
      <sheetName val="642.1"/>
      <sheetName val="642.2.1"/>
      <sheetName val="642.2.2"/>
      <sheetName val="650.2"/>
      <sheetName val="650.3"/>
      <sheetName val="650.4"/>
      <sheetName val="660.1.1"/>
      <sheetName val="660.1.2"/>
      <sheetName val="660.1.3"/>
      <sheetName val="660.1.4"/>
      <sheetName val="661.1.1"/>
      <sheetName val="661.1.2"/>
      <sheetName val="661.1.3"/>
      <sheetName val="662.1"/>
      <sheetName val="662.2"/>
      <sheetName val="663.1"/>
      <sheetName val="670.1"/>
      <sheetName val="670.2"/>
      <sheetName val="670.3"/>
      <sheetName val="670.5"/>
      <sheetName val="670.5P"/>
      <sheetName val="671.1"/>
      <sheetName val="671.2"/>
      <sheetName val="671.3"/>
      <sheetName val="671.4"/>
      <sheetName val="672.1"/>
      <sheetName val="672.2"/>
      <sheetName val="672.3"/>
      <sheetName val="672.4"/>
      <sheetName val="673.1.1"/>
      <sheetName val="673.1.2"/>
      <sheetName val="673.2"/>
      <sheetName val="673.3.1"/>
      <sheetName val="673.3.2"/>
      <sheetName val="673.3.3"/>
      <sheetName val="674.1"/>
      <sheetName val="674.2"/>
      <sheetName val="680.1"/>
      <sheetName val="680.2"/>
      <sheetName val="680.3"/>
      <sheetName val="681.1"/>
      <sheetName val="681.2"/>
      <sheetName val="681.3"/>
      <sheetName val="681.4"/>
      <sheetName val="681.5"/>
      <sheetName val="683.1"/>
      <sheetName val="683.2"/>
      <sheetName val="683.3"/>
      <sheetName val="683.4"/>
      <sheetName val="683.5"/>
      <sheetName val="683.6"/>
      <sheetName val="685.8.1"/>
      <sheetName val="685.8.2.1"/>
      <sheetName val="685.8.2.2"/>
      <sheetName val="686.1"/>
      <sheetName val="686.2"/>
      <sheetName val="690.1.1"/>
      <sheetName val="690.1.2"/>
      <sheetName val="690.1.3"/>
      <sheetName val="700.1"/>
      <sheetName val="700.2"/>
      <sheetName val="700.3"/>
      <sheetName val="700.4"/>
      <sheetName val="701.1.1"/>
      <sheetName val="701.1.2"/>
      <sheetName val="702.1.1"/>
      <sheetName val="703.1.1"/>
      <sheetName val="703.1.2"/>
      <sheetName val="703.1.3"/>
      <sheetName val="703.2.1"/>
      <sheetName val="703.2.2"/>
      <sheetName val="703.2.3"/>
      <sheetName val="703.3"/>
      <sheetName val="703.4"/>
      <sheetName val="703.5"/>
      <sheetName val="710.1.1"/>
      <sheetName val="710.1.2"/>
      <sheetName val="710.1.3"/>
      <sheetName val="710.1.4"/>
      <sheetName val="710.1.5"/>
      <sheetName val="710.2.1"/>
      <sheetName val="710.2.2"/>
      <sheetName val="710.2.3"/>
      <sheetName val="730.1"/>
      <sheetName val="730.2"/>
      <sheetName val="730.3"/>
      <sheetName val="730.4"/>
      <sheetName val="731.1"/>
      <sheetName val="731.2"/>
      <sheetName val="732.1"/>
      <sheetName val="740.1"/>
      <sheetName val="741.1.1"/>
      <sheetName val="741.1.2"/>
      <sheetName val="800.1"/>
      <sheetName val="800.2"/>
      <sheetName val="800.3"/>
      <sheetName val="800.4"/>
      <sheetName val="801.1"/>
      <sheetName val="802.1"/>
      <sheetName val="802.2"/>
      <sheetName val="802.3"/>
      <sheetName val="802.4"/>
      <sheetName val="802.5"/>
      <sheetName val="802.6"/>
      <sheetName val="802.7"/>
      <sheetName val="802.8"/>
      <sheetName val="810.1"/>
      <sheetName val="810.2"/>
      <sheetName val="810.3"/>
      <sheetName val="811.1.1"/>
      <sheetName val="811.1.2"/>
      <sheetName val="812.1"/>
      <sheetName val="812.2"/>
      <sheetName val="812.3"/>
      <sheetName val="812.4"/>
      <sheetName val="820.1.1"/>
      <sheetName val="820.1.2"/>
      <sheetName val="820.1.3"/>
      <sheetName val="820.1.4"/>
      <sheetName val="840.1"/>
      <sheetName val="840.2"/>
      <sheetName val="840.3"/>
      <sheetName val="840.4"/>
      <sheetName val="840.5"/>
      <sheetName val="840.6"/>
      <sheetName val="840.7"/>
      <sheetName val="840.8"/>
      <sheetName val="850.1"/>
      <sheetName val="850.2"/>
      <sheetName val="850.3"/>
      <sheetName val="850.4"/>
      <sheetName val="850.15"/>
      <sheetName val="850.16"/>
      <sheetName val="900.1"/>
      <sheetName val="900.2.1"/>
      <sheetName val="900.2.2"/>
      <sheetName val="900.2.3"/>
      <sheetName val="900.3.1"/>
      <sheetName val="900.3.2"/>
      <sheetName val="900.3.3"/>
    </sheetNames>
    <sheetDataSet>
      <sheetData sheetId="0" refreshError="1"/>
      <sheetData sheetId="1" refreshError="1"/>
      <sheetData sheetId="2" refreshError="1"/>
      <sheetData sheetId="3" refreshError="1"/>
      <sheetData sheetId="4">
        <row r="6">
          <cell r="C6" t="str">
            <v>B0010045</v>
          </cell>
          <cell r="D6" t="str">
            <v>kg</v>
          </cell>
          <cell r="E6" t="str">
            <v>Abrasivo para sandblasting (arena sílica, de cuarzo y/o abrasivo sintético)</v>
          </cell>
          <cell r="F6">
            <v>2986.2597045569191</v>
          </cell>
        </row>
        <row r="7">
          <cell r="C7" t="str">
            <v>B0020001</v>
          </cell>
          <cell r="D7" t="str">
            <v>kg</v>
          </cell>
          <cell r="E7" t="str">
            <v>Acero A-36 para estructura metálica</v>
          </cell>
          <cell r="F7">
            <v>5828.1071825532254</v>
          </cell>
        </row>
        <row r="8">
          <cell r="C8" t="str">
            <v>B0020004</v>
          </cell>
          <cell r="D8" t="str">
            <v>kg</v>
          </cell>
          <cell r="E8" t="str">
            <v>Acero A-37</v>
          </cell>
          <cell r="F8">
            <v>5828.1071825532254</v>
          </cell>
        </row>
        <row r="9">
          <cell r="C9" t="str">
            <v>B0020002</v>
          </cell>
          <cell r="D9" t="str">
            <v>kg</v>
          </cell>
          <cell r="E9" t="str">
            <v>Acero A-40</v>
          </cell>
          <cell r="F9">
            <v>4719.9927723829278</v>
          </cell>
        </row>
        <row r="10">
          <cell r="C10" t="str">
            <v>B0020003</v>
          </cell>
          <cell r="D10" t="str">
            <v>kg</v>
          </cell>
          <cell r="E10" t="str">
            <v>Acero de refuerzo PDR-60, Fy: 4200 kg/cm2</v>
          </cell>
          <cell r="F10">
            <v>4020.6053027353046</v>
          </cell>
        </row>
        <row r="11">
          <cell r="C11" t="str">
            <v>B0014905</v>
          </cell>
          <cell r="D11" t="str">
            <v>kg</v>
          </cell>
          <cell r="E11" t="str">
            <v>Adhesivo bituminoso para tacha</v>
          </cell>
          <cell r="F11">
            <v>103066.77214528603</v>
          </cell>
        </row>
        <row r="12">
          <cell r="C12" t="str">
            <v>B0014896</v>
          </cell>
          <cell r="D12" t="str">
            <v>kg</v>
          </cell>
          <cell r="E12" t="str">
            <v>Adhesivo epoxico para pega de concreto endurecido  y concreto fresco</v>
          </cell>
          <cell r="F12">
            <v>98059.654283870084</v>
          </cell>
        </row>
        <row r="13">
          <cell r="C13" t="str">
            <v>B003003</v>
          </cell>
          <cell r="D13" t="str">
            <v>kg</v>
          </cell>
          <cell r="E13" t="str">
            <v>Aditivo acelerante de fraguado para concreto hidraulico</v>
          </cell>
          <cell r="F13">
            <v>17951.408490310467</v>
          </cell>
        </row>
        <row r="14">
          <cell r="C14" t="str">
            <v>B0014899</v>
          </cell>
          <cell r="D14" t="str">
            <v>kg</v>
          </cell>
          <cell r="E14" t="str">
            <v>Aditivo acuoso acelerante de fraguado y resistencia del concreto</v>
          </cell>
          <cell r="F14">
            <v>18089.475423353124</v>
          </cell>
        </row>
        <row r="15">
          <cell r="C15" t="str">
            <v>B0030001</v>
          </cell>
          <cell r="D15" t="str">
            <v>kg</v>
          </cell>
          <cell r="E15" t="str">
            <v>Aditivo curador para pilotes</v>
          </cell>
          <cell r="F15">
            <v>13331.129423785076</v>
          </cell>
        </row>
        <row r="16">
          <cell r="C16" t="str">
            <v>B003004</v>
          </cell>
          <cell r="D16" t="str">
            <v>kg</v>
          </cell>
          <cell r="E16" t="str">
            <v xml:space="preserve">Aditivo inclusor de aire para concreto </v>
          </cell>
          <cell r="F16">
            <v>3244.5729265023524</v>
          </cell>
        </row>
        <row r="17">
          <cell r="C17" t="str">
            <v>B003007</v>
          </cell>
          <cell r="D17" t="str">
            <v>kg</v>
          </cell>
          <cell r="E17" t="str">
            <v>Aditivo para modificar la reología</v>
          </cell>
          <cell r="F17">
            <v>12272.616270458069</v>
          </cell>
        </row>
        <row r="18">
          <cell r="C18" t="str">
            <v>B003009</v>
          </cell>
          <cell r="D18" t="str">
            <v>kg</v>
          </cell>
          <cell r="E18" t="str">
            <v>Aditivo retardante de fraguado</v>
          </cell>
          <cell r="F18">
            <v>8866.9330268968406</v>
          </cell>
        </row>
        <row r="19">
          <cell r="C19" t="str">
            <v>B003010</v>
          </cell>
          <cell r="D19" t="str">
            <v>kg</v>
          </cell>
          <cell r="E19" t="str">
            <v>Aditivos mejoradores de adherencia</v>
          </cell>
          <cell r="F19">
            <v>19182.408624413456</v>
          </cell>
        </row>
        <row r="20">
          <cell r="C20" t="str">
            <v>B0043090</v>
          </cell>
          <cell r="D20" t="str">
            <v>u</v>
          </cell>
          <cell r="E20" t="str">
            <v>Adoquín grama 20cm x 20cm e=8cm</v>
          </cell>
          <cell r="F20">
            <v>9930.9889434258148</v>
          </cell>
        </row>
        <row r="21">
          <cell r="C21" t="str">
            <v>B0043080</v>
          </cell>
          <cell r="D21" t="str">
            <v>m2</v>
          </cell>
          <cell r="E21" t="str">
            <v>Adoquín rectangular biselado de 10cm x 20cm e=8cm</v>
          </cell>
          <cell r="F21">
            <v>67234.645641826937</v>
          </cell>
        </row>
        <row r="22">
          <cell r="C22" t="str">
            <v>B0053101</v>
          </cell>
          <cell r="D22" t="str">
            <v>m3</v>
          </cell>
          <cell r="E22" t="str">
            <v>Agregado fino para concreto (tamaño máximo 4,75mm - arena natural o trituración de roca, gravas, y/o escorias)</v>
          </cell>
          <cell r="F22">
            <v>78959.666666666672</v>
          </cell>
        </row>
        <row r="23">
          <cell r="C23" t="str">
            <v>B0053161</v>
          </cell>
          <cell r="D23" t="str">
            <v>m3</v>
          </cell>
          <cell r="E23" t="str">
            <v>Agregado fino para lechada asfáltica (trituración de piedra de cantera o grava natural - cantidad max de arena: 25% total de la mezcla de agregados)</v>
          </cell>
          <cell r="F23">
            <v>63254.953061924673</v>
          </cell>
        </row>
        <row r="24">
          <cell r="C24" t="str">
            <v>B0053192</v>
          </cell>
          <cell r="D24" t="str">
            <v>m3</v>
          </cell>
          <cell r="E24" t="str">
            <v>Agregado fino para mezcla asfáltica (arena de trituración de roca de cantera o de grava natural y arena natural - cantidad máxima de arena natural: 50% del agregado fino)</v>
          </cell>
          <cell r="F24">
            <v>63254.953061924673</v>
          </cell>
        </row>
        <row r="25">
          <cell r="C25" t="str">
            <v>B0053102</v>
          </cell>
          <cell r="D25" t="str">
            <v>m3</v>
          </cell>
          <cell r="E25" t="str">
            <v>Agregado fino tamaño No. 2 -  NTC 2240</v>
          </cell>
          <cell r="F25">
            <v>63254.953061924673</v>
          </cell>
        </row>
        <row r="26">
          <cell r="C26" t="str">
            <v>B0053103</v>
          </cell>
          <cell r="D26" t="str">
            <v>m3</v>
          </cell>
          <cell r="E26" t="str">
            <v>Agregado grueso (grava, grava triturada y/o roca triturada)</v>
          </cell>
          <cell r="F26">
            <v>69900</v>
          </cell>
        </row>
        <row r="27">
          <cell r="C27" t="str">
            <v>B0053193</v>
          </cell>
          <cell r="D27" t="str">
            <v>m3</v>
          </cell>
          <cell r="E27" t="str">
            <v>Agregado grueso para mezcla asfáltica (trituración de roca y/o de grava)</v>
          </cell>
          <cell r="F27">
            <v>76856.919207711559</v>
          </cell>
        </row>
        <row r="28">
          <cell r="C28" t="str">
            <v>B0053100</v>
          </cell>
          <cell r="D28" t="str">
            <v>m3</v>
          </cell>
          <cell r="E28" t="str">
            <v>Agregado para concreto hidráulico</v>
          </cell>
          <cell r="F28">
            <v>72850</v>
          </cell>
        </row>
        <row r="29">
          <cell r="C29" t="str">
            <v>B0053160</v>
          </cell>
          <cell r="D29" t="str">
            <v>m3</v>
          </cell>
          <cell r="E29" t="str">
            <v>Agregado para lechada asfáltica gradación tipo LA 10</v>
          </cell>
          <cell r="F29">
            <v>73460.794228218409</v>
          </cell>
        </row>
        <row r="30">
          <cell r="C30" t="str">
            <v>B0053150</v>
          </cell>
          <cell r="D30" t="str">
            <v>m3</v>
          </cell>
          <cell r="E30" t="str">
            <v>Agregado para lechada asfáltica gradación tipo LA 13</v>
          </cell>
          <cell r="F30">
            <v>73460.794228218409</v>
          </cell>
        </row>
        <row r="31">
          <cell r="C31" t="str">
            <v>B0053180</v>
          </cell>
          <cell r="D31" t="str">
            <v>m3</v>
          </cell>
          <cell r="E31" t="str">
            <v>Agregado para lechada asfáltica gradación tipo LA 3</v>
          </cell>
          <cell r="F31">
            <v>73460.794228218409</v>
          </cell>
        </row>
        <row r="32">
          <cell r="C32" t="str">
            <v>B0053170</v>
          </cell>
          <cell r="D32" t="str">
            <v>m3</v>
          </cell>
          <cell r="E32" t="str">
            <v>Agregado para lechada asfáltica gradación tipo LA 5</v>
          </cell>
          <cell r="F32">
            <v>73460.794228218409</v>
          </cell>
        </row>
        <row r="33">
          <cell r="C33" t="str">
            <v>B0053111</v>
          </cell>
          <cell r="D33" t="str">
            <v>m3</v>
          </cell>
          <cell r="E33" t="str">
            <v>Agregado para tratamiento superficial doble tipo TSD-10</v>
          </cell>
          <cell r="F33">
            <v>73460.794228218409</v>
          </cell>
        </row>
        <row r="34">
          <cell r="C34" t="str">
            <v>B0053112</v>
          </cell>
          <cell r="D34" t="str">
            <v>m3</v>
          </cell>
          <cell r="E34" t="str">
            <v>Agregado para tratamiento superficial doble tipo TSD-25</v>
          </cell>
          <cell r="F34">
            <v>73460.794228218409</v>
          </cell>
        </row>
        <row r="35">
          <cell r="C35" t="str">
            <v>B0053121</v>
          </cell>
          <cell r="D35" t="str">
            <v>m3</v>
          </cell>
          <cell r="E35" t="str">
            <v>Agregado para tratamiento superficial tipo TSS-13 / TSD-13</v>
          </cell>
          <cell r="F35">
            <v>73460.794228218409</v>
          </cell>
        </row>
        <row r="36">
          <cell r="C36" t="str">
            <v>B0053122</v>
          </cell>
          <cell r="D36" t="str">
            <v>m3</v>
          </cell>
          <cell r="E36" t="str">
            <v>Agregado para tratamiento superficial tipo TSS-19/TSD-19</v>
          </cell>
          <cell r="F36">
            <v>73460.794228218409</v>
          </cell>
        </row>
        <row r="37">
          <cell r="C37" t="str">
            <v>B0053194</v>
          </cell>
          <cell r="D37" t="str">
            <v>m3</v>
          </cell>
          <cell r="E37" t="str">
            <v>Agregado pétreo para mezcla asfáltica tipo MAF-19</v>
          </cell>
          <cell r="F37">
            <v>73460.794228218409</v>
          </cell>
        </row>
        <row r="38">
          <cell r="C38" t="str">
            <v>B0053195</v>
          </cell>
          <cell r="D38" t="str">
            <v>m3</v>
          </cell>
          <cell r="E38" t="str">
            <v>Agregado pétreo para mezcla asfáltica tipo MAF-25</v>
          </cell>
          <cell r="F38">
            <v>73460.794228218409</v>
          </cell>
        </row>
        <row r="39">
          <cell r="C39" t="str">
            <v>B0053196</v>
          </cell>
          <cell r="D39" t="str">
            <v>m3</v>
          </cell>
          <cell r="E39" t="str">
            <v>Agregado pétreo para mezcla asfáltica tipo MAF-38</v>
          </cell>
          <cell r="F39">
            <v>73460.794228218409</v>
          </cell>
        </row>
        <row r="40">
          <cell r="C40" t="str">
            <v>B0053197</v>
          </cell>
          <cell r="D40" t="str">
            <v>m3</v>
          </cell>
          <cell r="E40" t="str">
            <v>Agregado pétreo para mezcla asfáltica tipo MDF-19</v>
          </cell>
          <cell r="F40">
            <v>73460.794228218409</v>
          </cell>
        </row>
        <row r="41">
          <cell r="C41" t="str">
            <v>B0053198</v>
          </cell>
          <cell r="D41" t="str">
            <v>m3</v>
          </cell>
          <cell r="E41" t="str">
            <v>Agregado pétreo para mezcla asfáltica tipo MDF-25</v>
          </cell>
          <cell r="F41">
            <v>73460.794228218409</v>
          </cell>
        </row>
        <row r="42">
          <cell r="C42" t="str">
            <v>B0053199</v>
          </cell>
          <cell r="D42" t="str">
            <v>m3</v>
          </cell>
          <cell r="E42" t="str">
            <v>Agregado pétreo para mezcla asfáltica tipo MDF-38</v>
          </cell>
          <cell r="F42">
            <v>73460.794228218409</v>
          </cell>
        </row>
        <row r="43">
          <cell r="C43" t="str">
            <v>B0053191</v>
          </cell>
          <cell r="D43" t="str">
            <v>m3</v>
          </cell>
          <cell r="E43" t="str">
            <v>Agregado pétreo para triturar (crudo) para mezcla asfáltica</v>
          </cell>
          <cell r="F43">
            <v>63254.953061924673</v>
          </cell>
        </row>
        <row r="44">
          <cell r="C44" t="str">
            <v>B0063200</v>
          </cell>
          <cell r="D44" t="str">
            <v>L</v>
          </cell>
          <cell r="E44" t="str">
            <v>Agua</v>
          </cell>
          <cell r="F44">
            <v>88.766430254936409</v>
          </cell>
        </row>
        <row r="45">
          <cell r="C45" t="str">
            <v>B0073210</v>
          </cell>
          <cell r="D45" t="str">
            <v>m</v>
          </cell>
          <cell r="E45" t="str">
            <v>Alambre de púa calibre 12 (350 m)</v>
          </cell>
          <cell r="F45">
            <v>868</v>
          </cell>
        </row>
        <row r="46">
          <cell r="C46" t="str">
            <v>B0073223</v>
          </cell>
          <cell r="D46" t="str">
            <v>kg</v>
          </cell>
          <cell r="E46" t="str">
            <v>Alambre dulce galvanizado calibre 9</v>
          </cell>
          <cell r="F46">
            <v>10225.917715375061</v>
          </cell>
        </row>
        <row r="47">
          <cell r="C47" t="str">
            <v>B0073211</v>
          </cell>
          <cell r="D47" t="str">
            <v>kg</v>
          </cell>
          <cell r="E47" t="str">
            <v>Alambre galvanizado aleación Zn-5A1-Mm y PVC</v>
          </cell>
          <cell r="F47">
            <v>12030.491429853008</v>
          </cell>
        </row>
        <row r="48">
          <cell r="C48" t="str">
            <v>B0073220</v>
          </cell>
          <cell r="D48" t="str">
            <v>kg</v>
          </cell>
          <cell r="E48" t="str">
            <v>Alambre galvanizado calibre 12</v>
          </cell>
          <cell r="F48">
            <v>12900</v>
          </cell>
        </row>
        <row r="49">
          <cell r="C49" t="str">
            <v>B0073221</v>
          </cell>
          <cell r="D49" t="str">
            <v>kg</v>
          </cell>
          <cell r="E49" t="str">
            <v>Alambre galvanizado zinc y PVC</v>
          </cell>
          <cell r="F49">
            <v>8301.0390865985773</v>
          </cell>
        </row>
        <row r="50">
          <cell r="C50" t="str">
            <v>B0073230</v>
          </cell>
          <cell r="D50" t="str">
            <v>kg</v>
          </cell>
          <cell r="E50" t="str">
            <v>Alambre negro para amarre calibre 18</v>
          </cell>
          <cell r="F50">
            <v>11900</v>
          </cell>
        </row>
        <row r="51">
          <cell r="C51" t="str">
            <v>B031001</v>
          </cell>
          <cell r="D51" t="str">
            <v>u</v>
          </cell>
          <cell r="E51" t="str">
            <v>Almohadillas de neopreno para puentes dureza 60 (35cmx45cmx5cm con laminas de 3mm)</v>
          </cell>
          <cell r="F51">
            <v>866753.52410110109</v>
          </cell>
        </row>
        <row r="52">
          <cell r="C52" t="str">
            <v>B031002</v>
          </cell>
          <cell r="D52" t="str">
            <v>u</v>
          </cell>
          <cell r="E52" t="str">
            <v>Almohadillas simples de neopreno para apoyo de panel de concreto</v>
          </cell>
          <cell r="F52">
            <v>707506.28881131893</v>
          </cell>
        </row>
        <row r="53">
          <cell r="C53" t="str">
            <v>B026011</v>
          </cell>
          <cell r="D53" t="str">
            <v>u</v>
          </cell>
          <cell r="E53" t="str">
            <v>Amortiguador de impacto (para defensas metálicas)</v>
          </cell>
          <cell r="F53">
            <v>52692.126556111965</v>
          </cell>
        </row>
        <row r="54">
          <cell r="C54" t="str">
            <v>B0113260</v>
          </cell>
          <cell r="D54" t="str">
            <v>u</v>
          </cell>
          <cell r="E54" t="str">
            <v>Anclaje para fijación del manto de refuerzo de vegetacion.</v>
          </cell>
          <cell r="F54">
            <v>1886.3599048130034</v>
          </cell>
        </row>
        <row r="55">
          <cell r="C55" t="str">
            <v>B0013770</v>
          </cell>
          <cell r="D55" t="str">
            <v>u</v>
          </cell>
          <cell r="E55" t="str">
            <v>Anclajes o cuñas para el tensionamiento</v>
          </cell>
          <cell r="F55">
            <v>7359.3372458039421</v>
          </cell>
        </row>
        <row r="56">
          <cell r="C56" t="str">
            <v>B0013270</v>
          </cell>
          <cell r="D56" t="str">
            <v>kg</v>
          </cell>
          <cell r="E56" t="str">
            <v>Anfo</v>
          </cell>
          <cell r="F56">
            <v>8477.3785698432675</v>
          </cell>
        </row>
        <row r="57">
          <cell r="C57" t="str">
            <v>B0013280</v>
          </cell>
          <cell r="D57" t="str">
            <v>m</v>
          </cell>
          <cell r="E57" t="str">
            <v>Angulo de 1-1/2" x 1/4" (cerramiento en malla)</v>
          </cell>
          <cell r="F57">
            <v>28643.152482562895</v>
          </cell>
        </row>
        <row r="58">
          <cell r="C58" t="str">
            <v>B031003</v>
          </cell>
          <cell r="D58" t="str">
            <v>u</v>
          </cell>
          <cell r="E58" t="str">
            <v>Apoyo elástomérico para puentes tipo 3, reforzado con acero o tela, dureza 60. (alto: 25-35cm, lados: 35-70cm)</v>
          </cell>
          <cell r="F58">
            <v>915027.33680995996</v>
          </cell>
        </row>
        <row r="59">
          <cell r="C59" t="str">
            <v>B0303300</v>
          </cell>
          <cell r="D59" t="str">
            <v>u</v>
          </cell>
          <cell r="E59" t="str">
            <v>Árbol tipo protector de 0.60 m (especie nativa)</v>
          </cell>
          <cell r="F59">
            <v>12891.40364543915</v>
          </cell>
        </row>
        <row r="60">
          <cell r="C60" t="str">
            <v>B0303310</v>
          </cell>
          <cell r="D60" t="str">
            <v>u</v>
          </cell>
          <cell r="E60" t="str">
            <v>Árbol tipo paisajístico de 1.20m (especie nativa)</v>
          </cell>
          <cell r="F60">
            <v>32228.509113597869</v>
          </cell>
        </row>
        <row r="61">
          <cell r="C61" t="str">
            <v>B0093320</v>
          </cell>
          <cell r="D61" t="str">
            <v>m3</v>
          </cell>
          <cell r="E61" t="str">
            <v>Arena fina de rio para sello de juntas</v>
          </cell>
          <cell r="F61">
            <v>62328.348605586922</v>
          </cell>
        </row>
        <row r="62">
          <cell r="C62" t="str">
            <v>B009111</v>
          </cell>
          <cell r="D62" t="str">
            <v>m3</v>
          </cell>
          <cell r="E62" t="str">
            <v>Arena de trituración y/o arena natural</v>
          </cell>
          <cell r="F62">
            <v>49352</v>
          </cell>
        </row>
        <row r="63">
          <cell r="C63" t="str">
            <v>B0093350</v>
          </cell>
          <cell r="D63" t="str">
            <v>m3</v>
          </cell>
          <cell r="E63" t="str">
            <v>Arena lavada</v>
          </cell>
          <cell r="F63">
            <v>72000</v>
          </cell>
        </row>
        <row r="64">
          <cell r="C64" t="str">
            <v>B0093330</v>
          </cell>
          <cell r="D64" t="str">
            <v>m3</v>
          </cell>
          <cell r="E64" t="str">
            <v>Arena media de rio para capa de soporte</v>
          </cell>
          <cell r="F64">
            <v>62328.348605586922</v>
          </cell>
        </row>
        <row r="65">
          <cell r="C65" t="str">
            <v>B0013281</v>
          </cell>
          <cell r="D65" t="str">
            <v>m</v>
          </cell>
          <cell r="E65" t="str">
            <v>Armadura de acero galvanizado A-663</v>
          </cell>
          <cell r="F65">
            <v>5828.1071825532254</v>
          </cell>
        </row>
        <row r="66">
          <cell r="C66" t="str">
            <v>B008010</v>
          </cell>
          <cell r="D66" t="str">
            <v>gl</v>
          </cell>
          <cell r="E66" t="str">
            <v>Asfalto líquido MC 70</v>
          </cell>
          <cell r="F66">
            <v>19837.768816343669</v>
          </cell>
        </row>
        <row r="67">
          <cell r="C67" t="str">
            <v>B008011</v>
          </cell>
          <cell r="D67" t="str">
            <v>gl</v>
          </cell>
          <cell r="E67" t="str">
            <v>Asfalto líquido MC-30</v>
          </cell>
          <cell r="F67">
            <v>18034.335287585156</v>
          </cell>
        </row>
        <row r="68">
          <cell r="C68" t="str">
            <v>B008009</v>
          </cell>
          <cell r="D68" t="str">
            <v>gl</v>
          </cell>
          <cell r="E68" t="str">
            <v>Asfalto líquido RC 250</v>
          </cell>
          <cell r="F68">
            <v>18034.335287585156</v>
          </cell>
        </row>
        <row r="69">
          <cell r="C69" t="str">
            <v>B0010090</v>
          </cell>
          <cell r="D69" t="str">
            <v>u</v>
          </cell>
          <cell r="E69" t="str">
            <v xml:space="preserve">Baño portátil sencillo </v>
          </cell>
          <cell r="F69">
            <v>4189706.184767724</v>
          </cell>
        </row>
        <row r="70">
          <cell r="C70" t="str">
            <v>B0013381</v>
          </cell>
          <cell r="D70" t="str">
            <v>kg</v>
          </cell>
          <cell r="E70" t="str">
            <v>Barras de amarre corrugadas fy= 420 MPa</v>
          </cell>
          <cell r="F70">
            <v>4593.3367390552112</v>
          </cell>
        </row>
        <row r="71">
          <cell r="C71" t="str">
            <v>B0013380</v>
          </cell>
          <cell r="D71" t="str">
            <v>kg</v>
          </cell>
          <cell r="E71" t="str">
            <v>Barras de transferencia de carga (1'')</v>
          </cell>
          <cell r="F71">
            <v>4593.3367390552112</v>
          </cell>
        </row>
        <row r="72">
          <cell r="C72" t="str">
            <v>B0013390</v>
          </cell>
          <cell r="D72" t="str">
            <v>kg</v>
          </cell>
          <cell r="E72" t="str">
            <v>Barras de unión de 1/2"</v>
          </cell>
          <cell r="F72">
            <v>4593.3367390552112</v>
          </cell>
        </row>
        <row r="73">
          <cell r="C73" t="str">
            <v>B0010016</v>
          </cell>
          <cell r="D73" t="str">
            <v>u</v>
          </cell>
          <cell r="E73" t="str">
            <v>Barrera tipo maletín plástico de 2,00x1,40x0,50 m</v>
          </cell>
          <cell r="F73">
            <v>540743.2407111919</v>
          </cell>
        </row>
        <row r="74">
          <cell r="C74" t="str">
            <v>B0013410</v>
          </cell>
          <cell r="D74" t="str">
            <v>kg</v>
          </cell>
          <cell r="E74" t="str">
            <v>Bentonita</v>
          </cell>
          <cell r="F74">
            <v>8600.4279491239304</v>
          </cell>
        </row>
        <row r="75">
          <cell r="C75" t="str">
            <v>B0013430</v>
          </cell>
          <cell r="D75" t="str">
            <v>m3</v>
          </cell>
          <cell r="E75" t="str">
            <v>Bolsacreto de 1m3</v>
          </cell>
          <cell r="F75">
            <v>40871.714428075909</v>
          </cell>
        </row>
        <row r="76">
          <cell r="C76" t="str">
            <v>B0013437</v>
          </cell>
          <cell r="D76" t="str">
            <v>u</v>
          </cell>
          <cell r="E76" t="str">
            <v>Bordillo o sardinel prefabricado en concreto de 21 MPa</v>
          </cell>
          <cell r="F76">
            <v>40566.203245710756</v>
          </cell>
        </row>
        <row r="77">
          <cell r="C77" t="str">
            <v>B0013438</v>
          </cell>
          <cell r="D77" t="str">
            <v>u</v>
          </cell>
          <cell r="E77" t="str">
            <v>Bordillo prefabricado en concreto Ref.A80 NTC-4109, 0,20 x 0,35 x 0.80 m</v>
          </cell>
          <cell r="F77">
            <v>40566.203245710756</v>
          </cell>
        </row>
        <row r="78">
          <cell r="C78" t="str">
            <v>B0013436</v>
          </cell>
          <cell r="D78" t="str">
            <v>u</v>
          </cell>
          <cell r="E78" t="str">
            <v>Bordillo prefabricado en concreto Ref.A85 NTC-4109, 0,20 x 0,35 x 0.80 m</v>
          </cell>
          <cell r="F78">
            <v>40566.203245710756</v>
          </cell>
        </row>
        <row r="79">
          <cell r="C79" t="str">
            <v>B0013432</v>
          </cell>
          <cell r="D79" t="str">
            <v>u</v>
          </cell>
          <cell r="E79" t="str">
            <v>Botella de gas propano (40 lb) (5% de oxígeno)</v>
          </cell>
          <cell r="F79">
            <v>107385.39236650809</v>
          </cell>
        </row>
        <row r="80">
          <cell r="C80" t="str">
            <v>B0013434</v>
          </cell>
          <cell r="D80" t="str">
            <v>u</v>
          </cell>
          <cell r="E80" t="str">
            <v>Botella de oxígeno (1800 lb)</v>
          </cell>
          <cell r="F80">
            <v>148508.96999545899</v>
          </cell>
        </row>
        <row r="81">
          <cell r="C81" t="str">
            <v>B0320001</v>
          </cell>
          <cell r="D81" t="str">
            <v>m</v>
          </cell>
          <cell r="E81" t="str">
            <v>Cable de 1/2" (para anclajes)</v>
          </cell>
          <cell r="F81">
            <v>11066.672550081119</v>
          </cell>
        </row>
        <row r="82">
          <cell r="C82" t="str">
            <v>B0013451</v>
          </cell>
          <cell r="D82" t="str">
            <v>kg</v>
          </cell>
          <cell r="E82" t="str">
            <v>Cal hidratada</v>
          </cell>
          <cell r="F82">
            <v>1023.3196213749596</v>
          </cell>
        </row>
        <row r="83">
          <cell r="C83" t="str">
            <v>B0013450</v>
          </cell>
          <cell r="D83" t="str">
            <v>kg</v>
          </cell>
          <cell r="E83" t="str">
            <v>Cal viva</v>
          </cell>
          <cell r="F83">
            <v>992.63808069881429</v>
          </cell>
        </row>
        <row r="84">
          <cell r="C84" t="str">
            <v>B0013460</v>
          </cell>
          <cell r="D84" t="str">
            <v>kg</v>
          </cell>
          <cell r="E84" t="str">
            <v>Camisa metálica para pilote calibre 36</v>
          </cell>
          <cell r="F84">
            <v>14163.283764970993</v>
          </cell>
        </row>
        <row r="85">
          <cell r="C85" t="str">
            <v>B0013461</v>
          </cell>
          <cell r="D85" t="str">
            <v>kg</v>
          </cell>
          <cell r="E85" t="str">
            <v>Camisa metalica para pilote D=1 m calibre 36</v>
          </cell>
          <cell r="F85">
            <v>14163.283764970993</v>
          </cell>
        </row>
        <row r="86">
          <cell r="C86" t="str">
            <v>B0010060</v>
          </cell>
          <cell r="D86" t="str">
            <v>u</v>
          </cell>
          <cell r="E86" t="str">
            <v>Canal drenante prefabricado (polímeros) para aguas lluvias  (0.32x0.40x1.0m)</v>
          </cell>
          <cell r="F86">
            <v>2307489.3355934569</v>
          </cell>
        </row>
        <row r="87">
          <cell r="C87" t="str">
            <v>B0010061</v>
          </cell>
          <cell r="D87" t="str">
            <v>u</v>
          </cell>
          <cell r="E87" t="str">
            <v>Canal drenante prefabricado en concreto, para aguas lluvias C-32 (0.32x0.40x1.0m)</v>
          </cell>
          <cell r="F87">
            <v>31150.518284883659</v>
          </cell>
        </row>
        <row r="88">
          <cell r="C88" t="str">
            <v>B0010062</v>
          </cell>
          <cell r="D88" t="str">
            <v>u</v>
          </cell>
          <cell r="E88" t="str">
            <v>Canal drenante prefabricado en concreto, para aguas lluvias C-45 (0.45x0.40x1.0m)</v>
          </cell>
          <cell r="F88">
            <v>34676.992052983696</v>
          </cell>
        </row>
        <row r="89">
          <cell r="C89" t="str">
            <v>B0013480</v>
          </cell>
          <cell r="D89" t="str">
            <v>u</v>
          </cell>
          <cell r="E89" t="str">
            <v>Captafaro de cara rectangular o trapezoide en metal, plástico u otros. L1:15cm - L2:5.5cm - H:8cm</v>
          </cell>
          <cell r="F89">
            <v>10313.122916351324</v>
          </cell>
        </row>
        <row r="90">
          <cell r="C90" t="str">
            <v>B0013484</v>
          </cell>
          <cell r="D90" t="str">
            <v>u</v>
          </cell>
          <cell r="E90" t="str">
            <v>Celda especial de carga Osterberg (prueba pilotes)</v>
          </cell>
          <cell r="F90" t="str">
            <v>No disponible</v>
          </cell>
        </row>
        <row r="91">
          <cell r="C91" t="str">
            <v>B0103501</v>
          </cell>
          <cell r="D91" t="str">
            <v>kg</v>
          </cell>
          <cell r="E91" t="str">
            <v>Cemento Asfáltico de penetración 40-50</v>
          </cell>
          <cell r="F91">
            <v>2857.3104800550577</v>
          </cell>
        </row>
        <row r="92">
          <cell r="C92" t="str">
            <v>B0103490</v>
          </cell>
          <cell r="D92" t="str">
            <v>kg</v>
          </cell>
          <cell r="E92" t="str">
            <v>Cemento Asfáltico de penetración 60-70</v>
          </cell>
          <cell r="F92">
            <v>2722.8488104054081</v>
          </cell>
        </row>
        <row r="93">
          <cell r="C93" t="str">
            <v>B0103500</v>
          </cell>
          <cell r="D93" t="str">
            <v>kg</v>
          </cell>
          <cell r="E93" t="str">
            <v>Cemento Asfáltico de penetración 80-100</v>
          </cell>
          <cell r="F93">
            <v>2739.6565191116138</v>
          </cell>
        </row>
        <row r="94">
          <cell r="C94" t="str">
            <v>B0103551</v>
          </cell>
          <cell r="D94" t="str">
            <v>kg</v>
          </cell>
          <cell r="E94" t="str">
            <v>Cemento asfáltico modificado con GCR tipo I</v>
          </cell>
          <cell r="F94">
            <v>3344.7340325350378</v>
          </cell>
        </row>
        <row r="95">
          <cell r="C95" t="str">
            <v>B0103552</v>
          </cell>
          <cell r="D95" t="str">
            <v>kg</v>
          </cell>
          <cell r="E95" t="str">
            <v>Cemento asfáltico modificado con GCR tipo II</v>
          </cell>
          <cell r="F95">
            <v>3344.7340325350378</v>
          </cell>
        </row>
        <row r="96">
          <cell r="C96" t="str">
            <v>B0103553</v>
          </cell>
          <cell r="D96" t="str">
            <v>kg</v>
          </cell>
          <cell r="E96" t="str">
            <v>Cemento asfáltico modificado con GCR tipo III</v>
          </cell>
          <cell r="F96">
            <v>3344.7340325350378</v>
          </cell>
        </row>
        <row r="97">
          <cell r="C97" t="str">
            <v>B0103510</v>
          </cell>
          <cell r="D97" t="str">
            <v>kg</v>
          </cell>
          <cell r="E97" t="str">
            <v>Cemento asfáltico modificado con polímeros CAM-1 (tipo I)</v>
          </cell>
          <cell r="F97">
            <v>3457.3456808666201</v>
          </cell>
        </row>
        <row r="98">
          <cell r="C98" t="str">
            <v>B0103520</v>
          </cell>
          <cell r="D98" t="str">
            <v>kg</v>
          </cell>
          <cell r="E98" t="str">
            <v>Cemento asfáltico modificado con polímeros CAM-2 (tipo II)</v>
          </cell>
          <cell r="F98">
            <v>3457.3456808666201</v>
          </cell>
        </row>
        <row r="99">
          <cell r="C99" t="str">
            <v>B0103530</v>
          </cell>
          <cell r="D99" t="str">
            <v>kg</v>
          </cell>
          <cell r="E99" t="str">
            <v>Cemento asfáltico modificado con polímeros CAM-3 (tipo III)</v>
          </cell>
          <cell r="F99">
            <v>3563.2342457157192</v>
          </cell>
        </row>
        <row r="100">
          <cell r="C100" t="str">
            <v>B0103540</v>
          </cell>
          <cell r="D100" t="str">
            <v>kg</v>
          </cell>
          <cell r="E100" t="str">
            <v>Cemento asfáltico modificado con polímeros CAM-4 (tipo IV)</v>
          </cell>
          <cell r="F100">
            <v>3563.2342457157192</v>
          </cell>
        </row>
        <row r="101">
          <cell r="C101" t="str">
            <v>B0103550</v>
          </cell>
          <cell r="D101" t="str">
            <v>kg</v>
          </cell>
          <cell r="E101" t="str">
            <v>Cemento asfáltico modificado con polímeros CAM-5 (tipo V)</v>
          </cell>
          <cell r="F101">
            <v>3697.6959153653697</v>
          </cell>
        </row>
        <row r="102">
          <cell r="C102" t="str">
            <v>B0103554</v>
          </cell>
          <cell r="D102" t="str">
            <v>kg</v>
          </cell>
          <cell r="E102" t="str">
            <v>Cemento asfáltico modificado con polímeros CAM-6 (tipo VI)</v>
          </cell>
          <cell r="F102">
            <v>3697.6959153653697</v>
          </cell>
        </row>
        <row r="103">
          <cell r="C103" t="str">
            <v>B0103558</v>
          </cell>
          <cell r="D103" t="str">
            <v>kg</v>
          </cell>
          <cell r="E103" t="str">
            <v>Cemento hidráulico adicionado, ASTM C595 tipo IP</v>
          </cell>
          <cell r="F103">
            <v>696.48027133008213</v>
          </cell>
        </row>
        <row r="104">
          <cell r="C104" t="str">
            <v>B0103560</v>
          </cell>
          <cell r="D104" t="str">
            <v>kg</v>
          </cell>
          <cell r="E104" t="str">
            <v>Cemento hidráulico NTC 121 tipo ARS</v>
          </cell>
          <cell r="F104">
            <v>732.5051129506038</v>
          </cell>
        </row>
        <row r="105">
          <cell r="C105" t="str">
            <v>B0103561</v>
          </cell>
          <cell r="D105" t="str">
            <v>kg</v>
          </cell>
          <cell r="E105" t="str">
            <v>Cemento hidráulico NTC 121 tipo ART</v>
          </cell>
          <cell r="F105">
            <v>813.08067537517036</v>
          </cell>
        </row>
        <row r="106">
          <cell r="C106" t="str">
            <v>B0103563</v>
          </cell>
          <cell r="D106" t="str">
            <v>kg</v>
          </cell>
          <cell r="E106" t="str">
            <v>Cemento hidráulico NTC 121 tipo MRS</v>
          </cell>
          <cell r="F106">
            <v>732.5051129506038</v>
          </cell>
        </row>
        <row r="107">
          <cell r="C107" t="str">
            <v>B0103569</v>
          </cell>
          <cell r="D107" t="str">
            <v>kg</v>
          </cell>
          <cell r="E107" t="str">
            <v>Cemento hidráulico NTC 121 tipo UG</v>
          </cell>
          <cell r="F107">
            <v>696.48027133008213</v>
          </cell>
        </row>
        <row r="108">
          <cell r="C108" t="str">
            <v>B0103564</v>
          </cell>
          <cell r="D108" t="str">
            <v>kg</v>
          </cell>
          <cell r="E108" t="str">
            <v>Cemento portland ASTM C150 tipo I</v>
          </cell>
          <cell r="F108">
            <v>732.5051129506038</v>
          </cell>
        </row>
        <row r="109">
          <cell r="C109" t="str">
            <v>B0303570</v>
          </cell>
          <cell r="D109" t="str">
            <v>m2</v>
          </cell>
          <cell r="E109" t="str">
            <v>Cespedones</v>
          </cell>
          <cell r="F109">
            <v>11860.091353804015</v>
          </cell>
        </row>
        <row r="110">
          <cell r="C110" t="str">
            <v>B0013580</v>
          </cell>
          <cell r="D110" t="str">
            <v>kg</v>
          </cell>
          <cell r="E110" t="str">
            <v>Cicatrizante hormonal para remoción de especies vegetales</v>
          </cell>
          <cell r="F110">
            <v>39963.351300861359</v>
          </cell>
        </row>
        <row r="111">
          <cell r="C111" t="str">
            <v>B0013602</v>
          </cell>
          <cell r="D111" t="str">
            <v>m</v>
          </cell>
          <cell r="E111" t="str">
            <v>Cinta de poliuretano para sello / empaque de juntas verticales entre páneles de concreto</v>
          </cell>
          <cell r="F111">
            <v>123692.63123587928</v>
          </cell>
        </row>
        <row r="112">
          <cell r="C112" t="str">
            <v>B0013590</v>
          </cell>
          <cell r="D112" t="str">
            <v>m</v>
          </cell>
          <cell r="E112" t="str">
            <v>Cinta PVC 0,22 para sello de juntas</v>
          </cell>
          <cell r="F112">
            <v>56630.002503867363</v>
          </cell>
        </row>
        <row r="113">
          <cell r="C113" t="str">
            <v>B0013772</v>
          </cell>
          <cell r="D113" t="str">
            <v>kg</v>
          </cell>
          <cell r="E113" t="str">
            <v>Cloruro de calcio en esferas (Pellets) al 90%</v>
          </cell>
          <cell r="F113">
            <v>5690.1849978240571</v>
          </cell>
        </row>
        <row r="114">
          <cell r="C114" t="str">
            <v>B0013771</v>
          </cell>
          <cell r="D114" t="str">
            <v>kg</v>
          </cell>
          <cell r="E114" t="str">
            <v>Cloruro de calcio en hojuelas (Flakes) al 77%</v>
          </cell>
          <cell r="F114">
            <v>6519.421314466018</v>
          </cell>
        </row>
        <row r="115">
          <cell r="C115" t="str">
            <v>B0014066</v>
          </cell>
          <cell r="D115" t="str">
            <v>gl</v>
          </cell>
          <cell r="E115" t="str">
            <v>Combustible ACPM</v>
          </cell>
          <cell r="F115">
            <v>11595.321513980793</v>
          </cell>
        </row>
        <row r="116">
          <cell r="C116" t="str">
            <v>B0133681</v>
          </cell>
          <cell r="D116" t="str">
            <v>m3</v>
          </cell>
          <cell r="E116" t="str">
            <v>Concreto hidráulico para pavimento MR-36 (3.5 MPa)</v>
          </cell>
          <cell r="F116">
            <v>502467.04769821599</v>
          </cell>
        </row>
        <row r="117">
          <cell r="C117" t="str">
            <v>B0133690</v>
          </cell>
          <cell r="D117" t="str">
            <v>m3</v>
          </cell>
          <cell r="E117" t="str">
            <v>Concreto hidráulico para pavimento MR-39 (3.8 MPa)</v>
          </cell>
          <cell r="F117">
            <v>524015.54292705323</v>
          </cell>
        </row>
        <row r="118">
          <cell r="C118" t="str">
            <v>B0133691</v>
          </cell>
          <cell r="D118" t="str">
            <v>m3</v>
          </cell>
          <cell r="E118" t="str">
            <v>Concreto hidráulico para pavimento MR-41 (4.0 MPa)</v>
          </cell>
          <cell r="F118">
            <v>548290.35893543309</v>
          </cell>
        </row>
        <row r="119">
          <cell r="C119" t="str">
            <v>B0133710</v>
          </cell>
          <cell r="D119" t="str">
            <v>m3</v>
          </cell>
          <cell r="E119" t="str">
            <v>Concreto hidráulico para pavimento MR-43 (4.2 MPa)</v>
          </cell>
          <cell r="F119">
            <v>571035.77548211848</v>
          </cell>
        </row>
        <row r="120">
          <cell r="C120" t="str">
            <v>B0133700</v>
          </cell>
          <cell r="D120" t="str">
            <v>m3</v>
          </cell>
          <cell r="E120" t="str">
            <v>Concreto hidráulico para pavimento MR-43 (4.2 MPa) - Fastrack: acelerado a 24 horas</v>
          </cell>
          <cell r="F120">
            <v>697071.06871716178</v>
          </cell>
        </row>
        <row r="121">
          <cell r="C121" t="str">
            <v>B0133720</v>
          </cell>
          <cell r="D121" t="str">
            <v>m3</v>
          </cell>
          <cell r="E121" t="str">
            <v>Concreto hidráulico para pavimento MR-50</v>
          </cell>
          <cell r="F121">
            <v>624276.60891676124</v>
          </cell>
        </row>
        <row r="122">
          <cell r="C122" t="str">
            <v>B0123660</v>
          </cell>
          <cell r="D122" t="str">
            <v>m3</v>
          </cell>
          <cell r="E122" t="str">
            <v>Concreto resistencia 14 MPa</v>
          </cell>
          <cell r="F122">
            <v>495075.67614337779</v>
          </cell>
        </row>
        <row r="123">
          <cell r="C123" t="str">
            <v>B0123650</v>
          </cell>
          <cell r="D123" t="str">
            <v>m3</v>
          </cell>
          <cell r="E123" t="str">
            <v>Concreto resistencia 21 MPa</v>
          </cell>
          <cell r="F123">
            <v>478131.6485681663</v>
          </cell>
        </row>
        <row r="124">
          <cell r="C124" t="str">
            <v>B0123620</v>
          </cell>
          <cell r="D124" t="str">
            <v>m3</v>
          </cell>
          <cell r="E124" t="str">
            <v>Concreto resistencia 28 MPa</v>
          </cell>
          <cell r="F124">
            <v>521200.4221492834</v>
          </cell>
        </row>
        <row r="125">
          <cell r="C125" t="str">
            <v>B0123640</v>
          </cell>
          <cell r="D125" t="str">
            <v>m3</v>
          </cell>
          <cell r="E125" t="str">
            <v>Concreto resistencia 32 MPa</v>
          </cell>
          <cell r="F125">
            <v>620453.46995744377</v>
          </cell>
        </row>
        <row r="126">
          <cell r="C126" t="str">
            <v>B0123630</v>
          </cell>
          <cell r="D126" t="str">
            <v>m3</v>
          </cell>
          <cell r="E126" t="str">
            <v>Concreto resistencia 35 MPa</v>
          </cell>
          <cell r="F126">
            <v>658635.2219548251</v>
          </cell>
        </row>
        <row r="127">
          <cell r="C127" t="str">
            <v>B0013730</v>
          </cell>
          <cell r="D127" t="str">
            <v>m</v>
          </cell>
          <cell r="E127" t="str">
            <v>Cordón detonante</v>
          </cell>
          <cell r="F127">
            <v>2484.41181433051</v>
          </cell>
        </row>
        <row r="128">
          <cell r="C128" t="str">
            <v>B0013761</v>
          </cell>
          <cell r="D128" t="str">
            <v>u</v>
          </cell>
          <cell r="E128" t="str">
            <v>Cuneta prefabricada de concreto perfil U y/o V NTC-4109 (0.20 x 0.30 x 1.0 m)</v>
          </cell>
          <cell r="F128">
            <v>76208.273619897838</v>
          </cell>
        </row>
        <row r="129">
          <cell r="C129" t="str">
            <v>B0013775</v>
          </cell>
          <cell r="D129" t="str">
            <v>u</v>
          </cell>
          <cell r="E129" t="str">
            <v>Defensa de concreto prefabricada bidireccional de 0.80x1.50m</v>
          </cell>
          <cell r="F129">
            <v>658670.06844070065</v>
          </cell>
        </row>
        <row r="130">
          <cell r="C130" t="str">
            <v>B0013773</v>
          </cell>
          <cell r="D130" t="str">
            <v>u</v>
          </cell>
          <cell r="E130" t="str">
            <v xml:space="preserve">Defensa metálica de 4,0 m galvanizada </v>
          </cell>
          <cell r="F130">
            <v>729098.42682887346</v>
          </cell>
        </row>
        <row r="131">
          <cell r="C131" t="str">
            <v>B0013774</v>
          </cell>
          <cell r="D131" t="str">
            <v>m</v>
          </cell>
          <cell r="E131" t="str">
            <v>Defensa metálica galvanizada</v>
          </cell>
          <cell r="F131">
            <v>164959.84074474146</v>
          </cell>
        </row>
        <row r="132">
          <cell r="C132" t="str">
            <v>B0013780</v>
          </cell>
          <cell r="D132" t="str">
            <v>u</v>
          </cell>
          <cell r="E132" t="str">
            <v>Delineador de corona (hito de arista) tipo: A en lámina galvanizada calibre 16 de 1.55x0.25 m con elementos retroreflectivo tipo III</v>
          </cell>
          <cell r="F132">
            <v>47131.383069926123</v>
          </cell>
        </row>
        <row r="133">
          <cell r="C133" t="str">
            <v>B0013782</v>
          </cell>
          <cell r="D133" t="str">
            <v>u</v>
          </cell>
          <cell r="E133" t="str">
            <v>Delineador de corona (hito de arista) tipo: circular en lámina galvanizada calibre 16 de 1.55x0.25 m con elementos retroreflectivo tipo III</v>
          </cell>
          <cell r="F133">
            <v>47131.383069926123</v>
          </cell>
        </row>
        <row r="134">
          <cell r="C134" t="str">
            <v>B0013783</v>
          </cell>
          <cell r="D134" t="str">
            <v>u</v>
          </cell>
          <cell r="E134" t="str">
            <v>Delineador de corona (hito de arista) tipo: rectangular en lámina galvanizada calibre 16 de 1.55x0.25 m con elementos retroreflectivo tipo III</v>
          </cell>
          <cell r="F134">
            <v>47131.383069926123</v>
          </cell>
        </row>
        <row r="135">
          <cell r="C135" t="str">
            <v>B0013784</v>
          </cell>
          <cell r="D135" t="str">
            <v>u</v>
          </cell>
          <cell r="E135" t="str">
            <v>Delineador flexible de 1.20 m con elementos retroreflectivo tipo III</v>
          </cell>
          <cell r="F135">
            <v>50624.932939152139</v>
          </cell>
        </row>
        <row r="136">
          <cell r="C136" t="str">
            <v>B0013790</v>
          </cell>
          <cell r="D136" t="str">
            <v>m3</v>
          </cell>
          <cell r="E136" t="str">
            <v>Derecho de explotación y/o disposición de materiales</v>
          </cell>
          <cell r="F136">
            <v>7563.3865187791489</v>
          </cell>
        </row>
        <row r="137">
          <cell r="C137" t="str">
            <v>B0013791</v>
          </cell>
          <cell r="D137" t="str">
            <v>m3</v>
          </cell>
          <cell r="E137" t="str">
            <v>Derechos de conformación y/o disposición de materiales sobrantes (Incluye todos los costos inherentes a las posibles obras requeridas en los sitios de disposición de sobrantes)</v>
          </cell>
          <cell r="F137">
            <v>7563.3865187791489</v>
          </cell>
        </row>
        <row r="138">
          <cell r="C138" t="str">
            <v>B014001</v>
          </cell>
          <cell r="D138" t="str">
            <v>gl</v>
          </cell>
          <cell r="E138" t="str">
            <v>Disolvente para pintura (TINNER)</v>
          </cell>
          <cell r="F138">
            <v>40079.373933670322</v>
          </cell>
        </row>
        <row r="139">
          <cell r="C139" t="str">
            <v>B014002</v>
          </cell>
          <cell r="D139" t="str">
            <v>gl</v>
          </cell>
          <cell r="E139" t="str">
            <v>Disolvente para pintura de demarcacion vial (XILOL)</v>
          </cell>
          <cell r="F139">
            <v>42412.717993494807</v>
          </cell>
        </row>
        <row r="140">
          <cell r="C140" t="str">
            <v>B0013830</v>
          </cell>
          <cell r="D140" t="str">
            <v>m</v>
          </cell>
          <cell r="E140" t="str">
            <v>Ductos para tensionamiento</v>
          </cell>
          <cell r="F140">
            <v>13928.514071532092</v>
          </cell>
        </row>
        <row r="141">
          <cell r="C141" t="str">
            <v>B0014895</v>
          </cell>
          <cell r="D141" t="str">
            <v>kg</v>
          </cell>
          <cell r="E141" t="str">
            <v>Emulsión acrílica para recubrimiento y protección de estructuras de concreto en microfisuras y agentes ambientales</v>
          </cell>
          <cell r="F141">
            <v>28256.925478510984</v>
          </cell>
        </row>
        <row r="142">
          <cell r="C142" t="str">
            <v>B0063290</v>
          </cell>
          <cell r="D142" t="str">
            <v>kg</v>
          </cell>
          <cell r="E142" t="str">
            <v>Emulsion acuosa de parafina para curado de concreto, que evite la pérdida prematura de humedad de concretos y morteros</v>
          </cell>
          <cell r="F142">
            <v>7904.6219732739228</v>
          </cell>
        </row>
        <row r="143">
          <cell r="C143" t="str">
            <v>B020011</v>
          </cell>
          <cell r="D143" t="str">
            <v>L</v>
          </cell>
          <cell r="E143" t="str">
            <v>Emulsión asfáltica CRL-40 (CRL-0)</v>
          </cell>
          <cell r="F143">
            <v>2487</v>
          </cell>
        </row>
        <row r="144">
          <cell r="C144" t="str">
            <v>B020013</v>
          </cell>
          <cell r="D144" t="str">
            <v>L</v>
          </cell>
          <cell r="E144" t="str">
            <v>Emulsión asfáltica CRL-57 (CRL-1)</v>
          </cell>
          <cell r="F144">
            <v>2487</v>
          </cell>
        </row>
        <row r="145">
          <cell r="C145" t="str">
            <v>B020014</v>
          </cell>
          <cell r="D145" t="str">
            <v>L</v>
          </cell>
          <cell r="E145" t="str">
            <v>Emulsión asfáltica CRL-57h (CRL-1h)</v>
          </cell>
          <cell r="F145">
            <v>2487</v>
          </cell>
        </row>
        <row r="146">
          <cell r="C146" t="str">
            <v>B020005</v>
          </cell>
          <cell r="D146" t="str">
            <v>L</v>
          </cell>
          <cell r="E146" t="str">
            <v>Emulsión asfáltica de rotura media (CRM-65)</v>
          </cell>
          <cell r="F146">
            <v>2338.7291079062611</v>
          </cell>
        </row>
        <row r="147">
          <cell r="C147" t="str">
            <v>B020007</v>
          </cell>
          <cell r="D147" t="str">
            <v>L</v>
          </cell>
          <cell r="E147" t="str">
            <v>Emulsión asfáltica CRR-60 (CRR-1)</v>
          </cell>
          <cell r="F147">
            <v>2487</v>
          </cell>
        </row>
        <row r="148">
          <cell r="C148" t="str">
            <v>B020008</v>
          </cell>
          <cell r="D148" t="str">
            <v>L</v>
          </cell>
          <cell r="E148" t="str">
            <v>Emulsión asfáltica CRR-65 (CRR-2)</v>
          </cell>
          <cell r="F148">
            <v>2487</v>
          </cell>
        </row>
        <row r="149">
          <cell r="C149" t="str">
            <v>B020015</v>
          </cell>
          <cell r="D149" t="str">
            <v>L</v>
          </cell>
          <cell r="E149" t="str">
            <v>Emulsión asfáltica de rotura lenta modificada con polímeros CRL-57hm (CRL-1hm)</v>
          </cell>
          <cell r="F149">
            <v>2369.8869275750776</v>
          </cell>
        </row>
        <row r="150">
          <cell r="C150" t="str">
            <v>B020016</v>
          </cell>
          <cell r="D150" t="str">
            <v>L</v>
          </cell>
          <cell r="E150" t="str">
            <v>Emulsión asfáltica de rotura media modificada con polímeros CRM-60m (CRM-m)</v>
          </cell>
          <cell r="F150">
            <v>2338.7291079062611</v>
          </cell>
        </row>
        <row r="151">
          <cell r="C151" t="str">
            <v>B020006</v>
          </cell>
          <cell r="D151" t="str">
            <v>L</v>
          </cell>
          <cell r="E151" t="str">
            <v>Emulsión asfáltica de rotura rápida modificada con polímeros CRR-60m (CRR-1m)</v>
          </cell>
          <cell r="F151">
            <v>2571.5794320495515</v>
          </cell>
        </row>
        <row r="152">
          <cell r="C152" t="str">
            <v>B020009</v>
          </cell>
          <cell r="D152" t="str">
            <v>L</v>
          </cell>
          <cell r="E152" t="str">
            <v>Emulsión asfáltica de rotura rápida modificada con polímeros CRR-65m (CRR-2m)</v>
          </cell>
          <cell r="F152">
            <v>2759.9057331718318</v>
          </cell>
        </row>
        <row r="153">
          <cell r="C153" t="str">
            <v>B0014897</v>
          </cell>
          <cell r="D153" t="str">
            <v>kg</v>
          </cell>
          <cell r="E153" t="str">
            <v xml:space="preserve">Emulsión de resina  acrílica o mortero cementoso modificado con polímeros para el recubrimiento protector contra la oxidación de acero de refuerzo. </v>
          </cell>
          <cell r="F153">
            <v>25722.572207344983</v>
          </cell>
        </row>
        <row r="154">
          <cell r="C154" t="str">
            <v>B0014772</v>
          </cell>
          <cell r="D154" t="str">
            <v>kg</v>
          </cell>
          <cell r="E154" t="str">
            <v>Emulsión plastificante para adicionar al concreto con accion impermeabilizante</v>
          </cell>
          <cell r="F154">
            <v>23778.171604180094</v>
          </cell>
        </row>
        <row r="155">
          <cell r="C155" t="str">
            <v>B0013960</v>
          </cell>
          <cell r="D155" t="str">
            <v>m</v>
          </cell>
          <cell r="E155" t="str">
            <v xml:space="preserve">Estacón en madera, diámetro mayor a 10 cm, L=2 m </v>
          </cell>
          <cell r="F155">
            <v>17018.363151850433</v>
          </cell>
        </row>
        <row r="156">
          <cell r="C156" t="str">
            <v>B0013971</v>
          </cell>
          <cell r="D156" t="str">
            <v>u</v>
          </cell>
          <cell r="E156" t="str">
            <v>Estoperol en resina de 10 cm x 2.5 cm</v>
          </cell>
          <cell r="F156">
            <v>7749.6673014557455</v>
          </cell>
        </row>
        <row r="157">
          <cell r="C157" t="str">
            <v>B0013970</v>
          </cell>
          <cell r="D157" t="str">
            <v>u</v>
          </cell>
          <cell r="E157" t="str">
            <v>Estoperol en resina de 11 cm x 3 cm</v>
          </cell>
          <cell r="F157">
            <v>8417.4420102894928</v>
          </cell>
        </row>
        <row r="158">
          <cell r="C158" t="str">
            <v>B0013980</v>
          </cell>
          <cell r="D158" t="str">
            <v>lb</v>
          </cell>
          <cell r="E158" t="str">
            <v>Explosivos 75% (INDUGEL)</v>
          </cell>
          <cell r="F158">
            <v>9645.3474301682472</v>
          </cell>
        </row>
        <row r="159">
          <cell r="C159" t="str">
            <v>B0013991</v>
          </cell>
          <cell r="D159" t="str">
            <v>L</v>
          </cell>
          <cell r="E159" t="str">
            <v>Fertilizante orgánico mineral</v>
          </cell>
          <cell r="F159">
            <v>30939.368749053952</v>
          </cell>
        </row>
        <row r="160">
          <cell r="C160" t="str">
            <v>B021000</v>
          </cell>
          <cell r="D160" t="str">
            <v>m2</v>
          </cell>
          <cell r="E160" t="str">
            <v>Formaleta de madera para concreto</v>
          </cell>
          <cell r="F160">
            <v>13886.511599600175</v>
          </cell>
        </row>
        <row r="161">
          <cell r="C161" t="str">
            <v>B021009</v>
          </cell>
          <cell r="D161" t="str">
            <v>m2</v>
          </cell>
          <cell r="E161" t="str">
            <v>Formaleta para cuneta y/o bordillo de concreto</v>
          </cell>
          <cell r="F161">
            <v>8450.0900372035139</v>
          </cell>
        </row>
        <row r="162">
          <cell r="C162" t="str">
            <v>B021010</v>
          </cell>
          <cell r="D162" t="str">
            <v>m2</v>
          </cell>
          <cell r="E162" t="str">
            <v>Formaleta para gaviones</v>
          </cell>
          <cell r="F162">
            <v>14772.884680425721</v>
          </cell>
        </row>
        <row r="163">
          <cell r="C163" t="str">
            <v>B021005</v>
          </cell>
          <cell r="D163" t="str">
            <v>m2</v>
          </cell>
          <cell r="E163" t="str">
            <v>Formaleta para muros</v>
          </cell>
          <cell r="F163">
            <v>16988.817382489578</v>
          </cell>
        </row>
        <row r="164">
          <cell r="C164" t="str">
            <v>B0014040</v>
          </cell>
          <cell r="D164" t="str">
            <v>u</v>
          </cell>
          <cell r="E164" t="str">
            <v>Fulminantes común, con tiempos de retardo de explosión para voladuras controladas</v>
          </cell>
          <cell r="F164">
            <v>859.45422454473817</v>
          </cell>
        </row>
        <row r="165">
          <cell r="C165" t="str">
            <v>B0014050</v>
          </cell>
          <cell r="D165" t="str">
            <v>kg</v>
          </cell>
          <cell r="E165" t="str">
            <v>Fundente</v>
          </cell>
          <cell r="F165">
            <v>51307.786508847807</v>
          </cell>
        </row>
        <row r="166">
          <cell r="C166" t="str">
            <v>B0014060</v>
          </cell>
          <cell r="D166" t="str">
            <v>kg</v>
          </cell>
          <cell r="E166" t="str">
            <v>Gas propano</v>
          </cell>
          <cell r="F166">
            <v>4941.2750172968272</v>
          </cell>
        </row>
        <row r="167">
          <cell r="C167" t="str">
            <v>B0014065</v>
          </cell>
          <cell r="D167" t="str">
            <v>gl</v>
          </cell>
          <cell r="E167" t="str">
            <v>Gasolina corriente</v>
          </cell>
          <cell r="F167">
            <v>11927.756190413724</v>
          </cell>
        </row>
        <row r="168">
          <cell r="C168" t="str">
            <v>B0010050</v>
          </cell>
          <cell r="D168" t="str">
            <v>m2</v>
          </cell>
          <cell r="E168" t="str">
            <v xml:space="preserve">Geocelda para estabilización de suelos </v>
          </cell>
          <cell r="F168">
            <v>54015.890880136132</v>
          </cell>
        </row>
        <row r="169">
          <cell r="C169" t="str">
            <v>B028002</v>
          </cell>
          <cell r="D169" t="str">
            <v>m</v>
          </cell>
          <cell r="E169" t="str">
            <v>Geodren planar diámetro 100 mm y h=0.50</v>
          </cell>
          <cell r="F169">
            <v>29893.335757619319</v>
          </cell>
        </row>
        <row r="170">
          <cell r="C170" t="str">
            <v>B028003</v>
          </cell>
          <cell r="D170" t="str">
            <v>m</v>
          </cell>
          <cell r="E170" t="str">
            <v>Geodren planar diámetro  100 mm y h=1.00</v>
          </cell>
          <cell r="F170">
            <v>56079.228882431802</v>
          </cell>
        </row>
        <row r="171">
          <cell r="C171" t="str">
            <v>B028004</v>
          </cell>
          <cell r="D171" t="str">
            <v>m</v>
          </cell>
          <cell r="E171" t="str">
            <v>Geodren planar diámetro  100 mm y h=2.00</v>
          </cell>
          <cell r="F171">
            <v>109849.34697106681</v>
          </cell>
        </row>
        <row r="172">
          <cell r="C172" t="str">
            <v>B0014112</v>
          </cell>
          <cell r="D172" t="str">
            <v>m2</v>
          </cell>
          <cell r="E172" t="str">
            <v>Geomalla biaxial de polipropileno con resistencia última a la tensión de 20 kN/m</v>
          </cell>
          <cell r="F172">
            <v>12560.261165125663</v>
          </cell>
        </row>
        <row r="173">
          <cell r="C173" t="str">
            <v>B0014113</v>
          </cell>
          <cell r="D173" t="str">
            <v>m2</v>
          </cell>
          <cell r="E173" t="str">
            <v>Geomalla biaxial de polipropileno con resistencia última a la tensión de 30 kN/m</v>
          </cell>
          <cell r="F173">
            <v>18216.436212733712</v>
          </cell>
        </row>
        <row r="174">
          <cell r="C174" t="str">
            <v>B0014114</v>
          </cell>
          <cell r="D174" t="str">
            <v>m2</v>
          </cell>
          <cell r="E174" t="str">
            <v>Geomalla biaxial para refuerzo de pavimentos asfálticos</v>
          </cell>
          <cell r="F174">
            <v>15365.316393121217</v>
          </cell>
        </row>
        <row r="175">
          <cell r="C175" t="str">
            <v>B026010</v>
          </cell>
          <cell r="D175" t="str">
            <v>m2</v>
          </cell>
          <cell r="E175" t="str">
            <v>Geomalla en fibra de vidrio</v>
          </cell>
          <cell r="F175">
            <v>12571.10515274251</v>
          </cell>
        </row>
        <row r="176">
          <cell r="C176" t="str">
            <v>B0264115</v>
          </cell>
          <cell r="D176" t="str">
            <v>m2</v>
          </cell>
          <cell r="E176" t="str">
            <v>Geomalla uniaxial de poliester de alta tenacidad con resistencia última a la tensión de 55 kN/m aproximadamente</v>
          </cell>
          <cell r="F176">
            <v>10072.818524379469</v>
          </cell>
        </row>
        <row r="177">
          <cell r="C177" t="str">
            <v>B0264116</v>
          </cell>
          <cell r="D177" t="str">
            <v>m2</v>
          </cell>
          <cell r="E177" t="str">
            <v>Geomalla uniaxial de poliéster de alta tenacidad con resistencia última a la tensión de 115 kN/m aproximadamente</v>
          </cell>
          <cell r="F177">
            <v>16475.033688179974</v>
          </cell>
        </row>
        <row r="178">
          <cell r="C178" t="str">
            <v>B025002</v>
          </cell>
          <cell r="D178" t="str">
            <v>m2</v>
          </cell>
          <cell r="E178" t="str">
            <v>Geotextil no tejido de polipoprileno con resistencia a la tensión Grab de 980 N, resistencia al punzonamiento de 2,8 kN y resistencia al rasgado trapezoidal de 350 N aproximadamente.</v>
          </cell>
          <cell r="F178">
            <v>12448.53282823898</v>
          </cell>
        </row>
        <row r="179">
          <cell r="C179" t="str">
            <v>B025008</v>
          </cell>
          <cell r="D179" t="str">
            <v>m2</v>
          </cell>
          <cell r="E179" t="str">
            <v>Geotextil no tejido para repavimentación con resistencia a la tensión Grab mínima de 450 N</v>
          </cell>
          <cell r="F179">
            <v>6510.7792226464926</v>
          </cell>
        </row>
        <row r="180">
          <cell r="C180" t="str">
            <v>B025005</v>
          </cell>
          <cell r="D180" t="str">
            <v>m2</v>
          </cell>
          <cell r="E180" t="str">
            <v>Geotextil no tejido con resistencia a la tensión Grab de 700 N aproximadamente</v>
          </cell>
          <cell r="F180">
            <v>7490.9200603729432</v>
          </cell>
        </row>
        <row r="181">
          <cell r="C181" t="str">
            <v>B025006</v>
          </cell>
          <cell r="D181" t="str">
            <v>m2</v>
          </cell>
          <cell r="E181" t="str">
            <v>Geotextil no tejido con resistencia a la tensión Grab de 720 N aproximadamente</v>
          </cell>
          <cell r="F181">
            <v>9088.3001036350324</v>
          </cell>
        </row>
        <row r="182">
          <cell r="C182" t="str">
            <v>B025101</v>
          </cell>
          <cell r="D182" t="str">
            <v>m2</v>
          </cell>
          <cell r="E182" t="str">
            <v xml:space="preserve">Geotextil tejido de alto modulo con resistencia mínima a la rotura método Grab de 1400 N (MD) y 1500 N (TD) </v>
          </cell>
          <cell r="F182">
            <v>7682.6581965606083</v>
          </cell>
        </row>
        <row r="183">
          <cell r="C183" t="str">
            <v>B025011</v>
          </cell>
          <cell r="D183" t="str">
            <v>m2</v>
          </cell>
          <cell r="E183" t="str">
            <v>Geotextil tejido con resistencia a la tensión Grab mínima de 1100 N</v>
          </cell>
          <cell r="F183">
            <v>6983.9959468904826</v>
          </cell>
        </row>
        <row r="184">
          <cell r="C184" t="str">
            <v>B025001</v>
          </cell>
          <cell r="D184" t="str">
            <v>m2</v>
          </cell>
          <cell r="E184" t="str">
            <v>Geotextil tejido con resistencia a la tensión Grab mínima de 1400 N</v>
          </cell>
          <cell r="F184">
            <v>7792.5355303119886</v>
          </cell>
        </row>
        <row r="185">
          <cell r="C185" t="str">
            <v>B025100</v>
          </cell>
          <cell r="D185" t="str">
            <v>m2</v>
          </cell>
          <cell r="E185" t="str">
            <v>Geotextil uniaxial con resistencia ultima a la tensión aproximada de MD de 170 Kn/m y TD de 50 kN/m.</v>
          </cell>
          <cell r="F185">
            <v>25608.860655202036</v>
          </cell>
        </row>
        <row r="186">
          <cell r="C186" t="str">
            <v>B0014180</v>
          </cell>
          <cell r="D186" t="str">
            <v>kg</v>
          </cell>
          <cell r="E186" t="str">
            <v>Grapas para poste de madera</v>
          </cell>
          <cell r="F186">
            <v>9634.5149259529735</v>
          </cell>
        </row>
        <row r="187">
          <cell r="C187" t="str">
            <v>B0014184</v>
          </cell>
          <cell r="D187" t="str">
            <v>u</v>
          </cell>
          <cell r="E187" t="str">
            <v>Grata de limpieza ondulada,  trenzada o torcida</v>
          </cell>
          <cell r="F187">
            <v>16629.9107026165</v>
          </cell>
        </row>
        <row r="188">
          <cell r="C188" t="str">
            <v>B0014181</v>
          </cell>
          <cell r="D188" t="str">
            <v>m3</v>
          </cell>
          <cell r="E188" t="str">
            <v>Gravilla para relleno de estructuras</v>
          </cell>
          <cell r="F188">
            <v>66629.046495657065</v>
          </cell>
        </row>
        <row r="189">
          <cell r="C189" t="str">
            <v>B0010030</v>
          </cell>
          <cell r="D189" t="str">
            <v>m</v>
          </cell>
          <cell r="E189" t="str">
            <v>Hilo de poliéster o polipropileno para costura</v>
          </cell>
          <cell r="F189">
            <v>50680.561437169839</v>
          </cell>
        </row>
        <row r="190">
          <cell r="C190" t="str">
            <v>B0014192</v>
          </cell>
          <cell r="D190" t="str">
            <v>gl</v>
          </cell>
          <cell r="E190" t="str">
            <v>Impermeabilizante líquido acrílico y/o poliuretano para concreto</v>
          </cell>
          <cell r="F190">
            <v>10737.250096286265</v>
          </cell>
        </row>
        <row r="191">
          <cell r="C191" t="str">
            <v>B0014191</v>
          </cell>
          <cell r="D191" t="str">
            <v>m2</v>
          </cell>
          <cell r="E191" t="str">
            <v>Impermeabilización con membrana para concreto</v>
          </cell>
          <cell r="F191">
            <v>93105.584548455168</v>
          </cell>
        </row>
        <row r="192">
          <cell r="C192" t="str">
            <v>B0014190</v>
          </cell>
          <cell r="D192" t="str">
            <v>kg</v>
          </cell>
          <cell r="E192" t="str">
            <v xml:space="preserve">Imprimante y puente adhesivo epoxico </v>
          </cell>
          <cell r="F192">
            <v>97463.426865268542</v>
          </cell>
        </row>
        <row r="193">
          <cell r="C193" t="str">
            <v>B0010025</v>
          </cell>
          <cell r="D193" t="str">
            <v>u</v>
          </cell>
          <cell r="E193" t="str">
            <v>Lámina HR calibre 36 de 4"x 8"</v>
          </cell>
          <cell r="F193">
            <v>8983.5341877129067</v>
          </cell>
        </row>
        <row r="194">
          <cell r="C194" t="str">
            <v>B0014200</v>
          </cell>
          <cell r="D194" t="str">
            <v>m2</v>
          </cell>
          <cell r="E194" t="str">
            <v>Láminas impermeabilizantes de concreto con película asfáltica y polímeros de polipropileno</v>
          </cell>
          <cell r="F194">
            <v>4188.0303022938151</v>
          </cell>
        </row>
        <row r="195">
          <cell r="C195" t="str">
            <v>B0014210</v>
          </cell>
          <cell r="D195" t="str">
            <v>L</v>
          </cell>
          <cell r="E195" t="str">
            <v>Lechada para ductos (tensionamiento)</v>
          </cell>
          <cell r="F195">
            <v>1344.8044141726295</v>
          </cell>
        </row>
        <row r="196">
          <cell r="C196" t="str">
            <v>B0014220</v>
          </cell>
          <cell r="D196" t="str">
            <v>u</v>
          </cell>
          <cell r="E196" t="str">
            <v>Limpiador 1/4 de galón (anclajes)</v>
          </cell>
          <cell r="F196">
            <v>32099.595077143484</v>
          </cell>
        </row>
        <row r="197">
          <cell r="C197" t="str">
            <v>B0014230</v>
          </cell>
          <cell r="D197" t="str">
            <v>m</v>
          </cell>
          <cell r="E197" t="str">
            <v>Listón en guadua para empradizar</v>
          </cell>
          <cell r="F197">
            <v>4821.3849633942418</v>
          </cell>
        </row>
        <row r="198">
          <cell r="C198" t="str">
            <v>B0014228</v>
          </cell>
          <cell r="D198" t="str">
            <v>u</v>
          </cell>
          <cell r="E198" t="str">
            <v>Listones o postes de madera para cerco de proteccion de árbol</v>
          </cell>
          <cell r="F198">
            <v>4219.1358647295865</v>
          </cell>
        </row>
        <row r="199">
          <cell r="C199" t="str">
            <v>B0014229</v>
          </cell>
          <cell r="D199" t="str">
            <v>u</v>
          </cell>
          <cell r="E199" t="str">
            <v>Listones o postes de madera para tutor de árbol (dimensiones)</v>
          </cell>
          <cell r="F199">
            <v>4620.9583280371644</v>
          </cell>
        </row>
        <row r="200">
          <cell r="C200" t="str">
            <v>B033006</v>
          </cell>
          <cell r="D200" t="str">
            <v>u</v>
          </cell>
          <cell r="E200" t="str">
            <v>Malla ciclónica para gaviones con zinc galvanizado y plastificada con PVC cal 12 (2m3)</v>
          </cell>
          <cell r="F200">
            <v>218704.30788787355</v>
          </cell>
        </row>
        <row r="201">
          <cell r="C201" t="str">
            <v>B033005</v>
          </cell>
          <cell r="D201" t="str">
            <v>u</v>
          </cell>
          <cell r="E201" t="str">
            <v>Malla ciclónica para gaviones galvanizada aleación Zn-5A1-MM cal 12 (2m3)</v>
          </cell>
          <cell r="F201">
            <v>218704.30788787355</v>
          </cell>
        </row>
        <row r="202">
          <cell r="C202" t="str">
            <v>B033009</v>
          </cell>
          <cell r="D202" t="str">
            <v>u</v>
          </cell>
          <cell r="E202" t="str">
            <v>Malla ciclónica para gaviones galvanizada aleación Zn-5A1-MM y plastificada con PVC cal 12 (2m3)</v>
          </cell>
          <cell r="F202">
            <v>192874.73803359165</v>
          </cell>
        </row>
        <row r="203">
          <cell r="C203" t="str">
            <v>B033010</v>
          </cell>
          <cell r="D203" t="str">
            <v>m2</v>
          </cell>
          <cell r="E203" t="str">
            <v>Malla electrosoldada de 5/16 e= 10 cm</v>
          </cell>
          <cell r="F203">
            <v>8157.0795914936607</v>
          </cell>
        </row>
        <row r="204">
          <cell r="C204" t="str">
            <v>B033008</v>
          </cell>
          <cell r="D204" t="str">
            <v>m2</v>
          </cell>
          <cell r="E204" t="str">
            <v>Malla electrosoldada de 5/16 e= 15 cm</v>
          </cell>
          <cell r="F204">
            <v>9904.2267140558506</v>
          </cell>
        </row>
        <row r="205">
          <cell r="C205" t="str">
            <v>B033001</v>
          </cell>
          <cell r="D205" t="str">
            <v>m2</v>
          </cell>
          <cell r="E205" t="str">
            <v>Malla eslabonada galvanizada calibre 12</v>
          </cell>
          <cell r="F205">
            <v>15959.503548574556</v>
          </cell>
        </row>
        <row r="206">
          <cell r="C206" t="str">
            <v>B033003</v>
          </cell>
          <cell r="D206" t="str">
            <v>u</v>
          </cell>
          <cell r="E206" t="str">
            <v>Malla para colchogaviones, espesor 0,30m</v>
          </cell>
          <cell r="F206">
            <v>97013.684422716586</v>
          </cell>
        </row>
        <row r="207">
          <cell r="C207" t="str">
            <v>B033002</v>
          </cell>
          <cell r="D207" t="str">
            <v>u</v>
          </cell>
          <cell r="E207" t="str">
            <v>Malla para gaviones clase 1 con zinc galvanizado (2m3)</v>
          </cell>
          <cell r="F207">
            <v>159595.03548574552</v>
          </cell>
        </row>
        <row r="208">
          <cell r="C208" t="str">
            <v>B033012</v>
          </cell>
          <cell r="D208" t="str">
            <v>m2</v>
          </cell>
          <cell r="E208" t="str">
            <v xml:space="preserve">Malla triple torsión </v>
          </cell>
          <cell r="F208">
            <v>15959.503548574556</v>
          </cell>
        </row>
        <row r="209">
          <cell r="C209" t="str">
            <v>B0014254</v>
          </cell>
          <cell r="D209" t="str">
            <v>m</v>
          </cell>
          <cell r="E209" t="str">
            <v>Manguera de alta presión</v>
          </cell>
          <cell r="F209">
            <v>19498.248013726719</v>
          </cell>
        </row>
        <row r="210">
          <cell r="C210" t="str">
            <v>B0014260</v>
          </cell>
          <cell r="D210" t="str">
            <v>m</v>
          </cell>
          <cell r="E210" t="str">
            <v>Manguera de polietileno de 3"</v>
          </cell>
          <cell r="F210">
            <v>9453.7046009244714</v>
          </cell>
        </row>
        <row r="211">
          <cell r="C211" t="str">
            <v>B0014265</v>
          </cell>
          <cell r="D211" t="str">
            <v>m2</v>
          </cell>
          <cell r="E211" t="str">
            <v>Manto de refuerzo de vegetación - cesped tipo 5A, 5B y/o 5C</v>
          </cell>
          <cell r="F211">
            <v>22984.061877619271</v>
          </cell>
        </row>
        <row r="212">
          <cell r="C212" t="str">
            <v>B0014264</v>
          </cell>
          <cell r="D212" t="str">
            <v>m2</v>
          </cell>
          <cell r="E212" t="str">
            <v>Manto de refuerzo de vegetación tipo 5D</v>
          </cell>
          <cell r="F212">
            <v>24577.502096165179</v>
          </cell>
        </row>
        <row r="213">
          <cell r="C213" t="str">
            <v>B0014267</v>
          </cell>
          <cell r="D213" t="str">
            <v>m2</v>
          </cell>
          <cell r="E213" t="str">
            <v>Manto para control de erosión (MCE)</v>
          </cell>
          <cell r="F213">
            <v>5975.4008195471406</v>
          </cell>
        </row>
        <row r="214">
          <cell r="C214" t="str">
            <v>B0014262</v>
          </cell>
          <cell r="D214" t="str">
            <v>m2</v>
          </cell>
          <cell r="E214" t="str">
            <v xml:space="preserve">Manto para control de erosión de doble red de corta duración tipo 2D </v>
          </cell>
          <cell r="F214">
            <v>5975.4008195471406</v>
          </cell>
        </row>
        <row r="215">
          <cell r="C215" t="str">
            <v>B0014263</v>
          </cell>
          <cell r="D215" t="str">
            <v>m2</v>
          </cell>
          <cell r="E215" t="str">
            <v>Manto para control de erosión tipo 3B</v>
          </cell>
          <cell r="F215">
            <v>5975.4008195471406</v>
          </cell>
        </row>
        <row r="216">
          <cell r="C216" t="str">
            <v>B0014261</v>
          </cell>
          <cell r="D216" t="str">
            <v>M2</v>
          </cell>
          <cell r="E216" t="str">
            <v>Manto para control de erosión tipo 4</v>
          </cell>
          <cell r="F216">
            <v>72532.173024964519</v>
          </cell>
        </row>
        <row r="217">
          <cell r="C217" t="str">
            <v>B0014266</v>
          </cell>
          <cell r="D217" t="str">
            <v>m2</v>
          </cell>
          <cell r="E217" t="str">
            <v xml:space="preserve">Manto permanente para refuerzo de la vegetación (TRM) </v>
          </cell>
          <cell r="F217">
            <v>12279.120365443026</v>
          </cell>
        </row>
        <row r="218">
          <cell r="C218" t="str">
            <v>B0014270</v>
          </cell>
          <cell r="D218" t="str">
            <v>m3</v>
          </cell>
          <cell r="E218" t="str">
            <v>Material de afirmado CBR ≥ 15%</v>
          </cell>
          <cell r="F218">
            <v>52500</v>
          </cell>
        </row>
        <row r="219">
          <cell r="C219" t="str">
            <v>B0014301</v>
          </cell>
          <cell r="D219" t="str">
            <v>m3</v>
          </cell>
          <cell r="E219" t="str">
            <v>Material de base clase A (NT3) gradación fina BG 25</v>
          </cell>
          <cell r="F219">
            <v>77000</v>
          </cell>
        </row>
        <row r="220">
          <cell r="C220" t="str">
            <v>B0014302</v>
          </cell>
          <cell r="D220" t="str">
            <v>m3</v>
          </cell>
          <cell r="E220" t="str">
            <v>Material de base clase A (NT3) gradación fina BG 38</v>
          </cell>
          <cell r="F220">
            <v>77101</v>
          </cell>
        </row>
        <row r="221">
          <cell r="C221" t="str">
            <v>B0014303</v>
          </cell>
          <cell r="D221" t="str">
            <v>m3</v>
          </cell>
          <cell r="E221" t="str">
            <v>Material de base clase A (NT3) gradación gruesa BG 27</v>
          </cell>
          <cell r="F221">
            <v>77000</v>
          </cell>
        </row>
        <row r="222">
          <cell r="C222" t="str">
            <v>B0014304</v>
          </cell>
          <cell r="D222" t="str">
            <v>m3</v>
          </cell>
          <cell r="E222" t="str">
            <v>Material de base clase A (NT3) gradación gruesa BG 40</v>
          </cell>
          <cell r="F222">
            <v>78946.5</v>
          </cell>
        </row>
        <row r="223">
          <cell r="C223" t="str">
            <v>B0014305</v>
          </cell>
          <cell r="D223" t="str">
            <v>m3</v>
          </cell>
          <cell r="E223" t="str">
            <v>Material de base clase B (NT2) gradación fina BG 25</v>
          </cell>
          <cell r="F223">
            <v>77000</v>
          </cell>
        </row>
        <row r="224">
          <cell r="C224" t="str">
            <v>B0014306</v>
          </cell>
          <cell r="D224" t="str">
            <v>m3</v>
          </cell>
          <cell r="E224" t="str">
            <v>Material de base clase B (NT2) gradación fina BG 38</v>
          </cell>
          <cell r="F224">
            <v>77101</v>
          </cell>
        </row>
        <row r="225">
          <cell r="C225" t="str">
            <v>B0014307</v>
          </cell>
          <cell r="D225" t="str">
            <v>m3</v>
          </cell>
          <cell r="E225" t="str">
            <v>Material de base clase B (NT2) gradación gruesa BG 27</v>
          </cell>
          <cell r="F225">
            <v>77000</v>
          </cell>
        </row>
        <row r="226">
          <cell r="C226" t="str">
            <v>B0014308</v>
          </cell>
          <cell r="D226" t="str">
            <v>m3</v>
          </cell>
          <cell r="E226" t="str">
            <v>Material de base clase B (NT2) gradación gruesa BG 40</v>
          </cell>
          <cell r="F226">
            <v>78946.5</v>
          </cell>
        </row>
        <row r="227">
          <cell r="C227" t="str">
            <v>B0014309</v>
          </cell>
          <cell r="D227" t="str">
            <v>m3</v>
          </cell>
          <cell r="E227" t="str">
            <v>Material de base clase C (NT1) gradación fina BG 25</v>
          </cell>
          <cell r="F227">
            <v>77000</v>
          </cell>
        </row>
        <row r="228">
          <cell r="C228" t="str">
            <v>B0014311</v>
          </cell>
          <cell r="D228" t="str">
            <v>m3</v>
          </cell>
          <cell r="E228" t="str">
            <v>Material de base clase C (NT1) gradación fina BG 38</v>
          </cell>
          <cell r="F228">
            <v>77101</v>
          </cell>
        </row>
        <row r="229">
          <cell r="C229" t="str">
            <v>B0014312</v>
          </cell>
          <cell r="D229" t="str">
            <v>m3</v>
          </cell>
          <cell r="E229" t="str">
            <v>Material de base clase C (NT1) gradación gruesa BG 27</v>
          </cell>
          <cell r="F229">
            <v>77000</v>
          </cell>
        </row>
        <row r="230">
          <cell r="C230" t="str">
            <v>B0014313</v>
          </cell>
          <cell r="D230" t="str">
            <v>m3</v>
          </cell>
          <cell r="E230" t="str">
            <v>Material de base clase C (NT1) gradación gruesa BG 40</v>
          </cell>
          <cell r="F230">
            <v>78946.5</v>
          </cell>
        </row>
        <row r="231">
          <cell r="C231" t="str">
            <v>B0014314</v>
          </cell>
          <cell r="D231" t="str">
            <v>m3</v>
          </cell>
          <cell r="E231" t="str">
            <v>Material de base gradación BEE-25</v>
          </cell>
          <cell r="F231">
            <v>77000</v>
          </cell>
        </row>
        <row r="232">
          <cell r="C232" t="str">
            <v>B0014315</v>
          </cell>
          <cell r="D232" t="str">
            <v>m3</v>
          </cell>
          <cell r="E232" t="str">
            <v>Material de base gradación BEE-38</v>
          </cell>
          <cell r="F232">
            <v>77000</v>
          </cell>
        </row>
        <row r="233">
          <cell r="C233" t="str">
            <v>B0014316</v>
          </cell>
          <cell r="D233" t="str">
            <v>m3</v>
          </cell>
          <cell r="E233" t="str">
            <v>Material de base gradación BEE-5</v>
          </cell>
          <cell r="F233">
            <v>77000</v>
          </cell>
        </row>
        <row r="234">
          <cell r="C234" t="str">
            <v>B0014373</v>
          </cell>
          <cell r="D234" t="str">
            <v>m3</v>
          </cell>
          <cell r="E234" t="str">
            <v>Material de recebo para relleno</v>
          </cell>
          <cell r="F234">
            <v>31272.111626120066</v>
          </cell>
        </row>
        <row r="235">
          <cell r="C235" t="str">
            <v>B0014374</v>
          </cell>
          <cell r="D235" t="str">
            <v>m3</v>
          </cell>
          <cell r="E235" t="str">
            <v>Material de relleno para bacheo tipo base y/o sub-base</v>
          </cell>
          <cell r="F235">
            <v>59701.304013501947</v>
          </cell>
        </row>
        <row r="236">
          <cell r="C236" t="str">
            <v>B0014375</v>
          </cell>
          <cell r="D236" t="str">
            <v>kg</v>
          </cell>
          <cell r="E236" t="str">
            <v>Material de relleno y oquedades para roca</v>
          </cell>
          <cell r="F236">
            <v>4980.3789416879918</v>
          </cell>
        </row>
        <row r="237">
          <cell r="C237" t="str">
            <v>B0014341</v>
          </cell>
          <cell r="D237" t="str">
            <v>m3</v>
          </cell>
          <cell r="E237" t="str">
            <v>Material de sub- base clase A (NT3) gradación SBG-38</v>
          </cell>
          <cell r="F237">
            <v>70506</v>
          </cell>
        </row>
        <row r="238">
          <cell r="C238" t="str">
            <v>B0014342</v>
          </cell>
          <cell r="D238" t="str">
            <v>m3</v>
          </cell>
          <cell r="E238" t="str">
            <v>Material de sub- base clase A (NT3) gradación SBG-50</v>
          </cell>
          <cell r="F238">
            <v>70506</v>
          </cell>
        </row>
        <row r="239">
          <cell r="C239" t="str">
            <v>B0014343</v>
          </cell>
          <cell r="D239" t="str">
            <v>m3</v>
          </cell>
          <cell r="E239" t="str">
            <v>Material de sub- base clase B (NT2) gradación SBG-38</v>
          </cell>
          <cell r="F239">
            <v>70506</v>
          </cell>
        </row>
        <row r="240">
          <cell r="C240" t="str">
            <v>B0014344</v>
          </cell>
          <cell r="D240" t="str">
            <v>m3</v>
          </cell>
          <cell r="E240" t="str">
            <v>Material de sub- base clase B (NT2) gradación SBG-50</v>
          </cell>
          <cell r="F240">
            <v>70506</v>
          </cell>
        </row>
        <row r="241">
          <cell r="C241" t="str">
            <v>B0014345</v>
          </cell>
          <cell r="D241" t="str">
            <v>m3</v>
          </cell>
          <cell r="E241" t="str">
            <v>Material de sub- base clase C (NT1) gradación SBG-20</v>
          </cell>
          <cell r="F241">
            <v>70506</v>
          </cell>
        </row>
        <row r="242">
          <cell r="C242" t="str">
            <v>B0014346</v>
          </cell>
          <cell r="D242" t="str">
            <v>m3</v>
          </cell>
          <cell r="E242" t="str">
            <v>Material de sub- base clase C (NT1) gradación SBG-38</v>
          </cell>
          <cell r="F242">
            <v>70506</v>
          </cell>
        </row>
        <row r="243">
          <cell r="C243" t="str">
            <v>B0014347</v>
          </cell>
          <cell r="D243" t="str">
            <v>m3</v>
          </cell>
          <cell r="E243" t="str">
            <v>Material de sub- base clase C (NT1) gradación SBG-50</v>
          </cell>
          <cell r="F243">
            <v>70506</v>
          </cell>
        </row>
        <row r="244">
          <cell r="C244" t="str">
            <v>B0014380</v>
          </cell>
          <cell r="D244" t="str">
            <v>m3</v>
          </cell>
          <cell r="E244" t="str">
            <v>Material drenante (3")</v>
          </cell>
          <cell r="F244">
            <v>59701.304013501947</v>
          </cell>
        </row>
        <row r="245">
          <cell r="C245" t="str">
            <v>B0014390</v>
          </cell>
          <cell r="D245" t="str">
            <v>m3</v>
          </cell>
          <cell r="E245" t="str">
            <v>Material filtrante  MF-150  de 6"</v>
          </cell>
          <cell r="F245">
            <v>59701.304013501947</v>
          </cell>
        </row>
        <row r="246">
          <cell r="C246" t="str">
            <v>B0014273</v>
          </cell>
          <cell r="D246" t="str">
            <v>m3</v>
          </cell>
          <cell r="E246" t="str">
            <v>Material fino o granular clase 1 para estabilizar con cemento</v>
          </cell>
          <cell r="F246">
            <v>63684.974459380901</v>
          </cell>
        </row>
        <row r="247">
          <cell r="C247" t="str">
            <v>B0014274</v>
          </cell>
          <cell r="D247" t="str">
            <v>m3</v>
          </cell>
          <cell r="E247" t="str">
            <v>Material fino o granular clase 2 (CBR &gt;= 10%) para estabilizar con cemento</v>
          </cell>
          <cell r="F247">
            <v>63684.974459380901</v>
          </cell>
        </row>
        <row r="248">
          <cell r="C248" t="str">
            <v>B0014400</v>
          </cell>
          <cell r="D248" t="str">
            <v>m3</v>
          </cell>
          <cell r="E248" t="str">
            <v>Material para pedraplén</v>
          </cell>
          <cell r="F248">
            <v>47780.155272910706</v>
          </cell>
        </row>
        <row r="249">
          <cell r="C249" t="str">
            <v>B0014405</v>
          </cell>
          <cell r="D249" t="str">
            <v>L</v>
          </cell>
          <cell r="E249" t="str">
            <v>Material para sello de fisuras, grietas y juntas en pavimento asfaltico; compuesto por asfalto modificado con polímeros elastoméricos, que cumpla la norma ASTM D6690 y ASTM D5329.</v>
          </cell>
          <cell r="F249">
            <v>78316.997135168553</v>
          </cell>
        </row>
        <row r="250">
          <cell r="C250" t="str">
            <v>B0014410</v>
          </cell>
          <cell r="D250" t="str">
            <v>m3</v>
          </cell>
          <cell r="E250" t="str">
            <v>Material seleccionado para relleno</v>
          </cell>
          <cell r="F250">
            <v>18770.433998962973</v>
          </cell>
        </row>
        <row r="251">
          <cell r="C251" t="str">
            <v>B0014420</v>
          </cell>
          <cell r="D251" t="str">
            <v>m</v>
          </cell>
          <cell r="E251" t="str">
            <v>Mecha Lenta</v>
          </cell>
          <cell r="F251">
            <v>1539.9743933864659</v>
          </cell>
        </row>
        <row r="252">
          <cell r="C252" t="str">
            <v>B0014450</v>
          </cell>
          <cell r="D252" t="str">
            <v>m3</v>
          </cell>
          <cell r="E252" t="str">
            <v>Mezcla abierta en caliente tipo MAC‐50</v>
          </cell>
          <cell r="F252">
            <v>676826.28506569576</v>
          </cell>
        </row>
        <row r="253">
          <cell r="C253" t="str">
            <v>B0014440</v>
          </cell>
          <cell r="D253" t="str">
            <v>m3</v>
          </cell>
          <cell r="E253" t="str">
            <v>Mezcla abierta en caliente tipo MAC‐63</v>
          </cell>
          <cell r="F253">
            <v>752918.29222374468</v>
          </cell>
        </row>
        <row r="254">
          <cell r="C254" t="str">
            <v>B0014430</v>
          </cell>
          <cell r="D254" t="str">
            <v>m3</v>
          </cell>
          <cell r="E254" t="str">
            <v>Mezcla abierta en caliente tipo MAC‐75</v>
          </cell>
          <cell r="F254">
            <v>745969.41694856947</v>
          </cell>
        </row>
        <row r="255">
          <cell r="C255" t="str">
            <v>B0014461</v>
          </cell>
          <cell r="D255" t="str">
            <v>m3</v>
          </cell>
          <cell r="E255" t="str">
            <v>Mezcla abierta en frío MAF-19</v>
          </cell>
          <cell r="F255">
            <v>599615.74961046758</v>
          </cell>
        </row>
        <row r="256">
          <cell r="C256" t="str">
            <v>B0014542</v>
          </cell>
          <cell r="D256" t="str">
            <v>m3</v>
          </cell>
          <cell r="E256" t="str">
            <v>Mezcla abierta en frío MAF-25</v>
          </cell>
          <cell r="F256">
            <v>583718.64795785723</v>
          </cell>
        </row>
        <row r="257">
          <cell r="C257" t="str">
            <v>B0014469</v>
          </cell>
          <cell r="D257" t="str">
            <v>m3</v>
          </cell>
          <cell r="E257" t="str">
            <v>Mezcla abierta en frio MAF-38</v>
          </cell>
          <cell r="F257">
            <v>405664.10953229223</v>
          </cell>
        </row>
        <row r="258">
          <cell r="C258" t="str">
            <v>B0014505</v>
          </cell>
          <cell r="D258" t="str">
            <v>m3</v>
          </cell>
          <cell r="E258" t="str">
            <v>Mezcla asfáltica drenante</v>
          </cell>
          <cell r="F258">
            <v>769204.78893952782</v>
          </cell>
        </row>
        <row r="259">
          <cell r="C259" t="str">
            <v>B0014520</v>
          </cell>
          <cell r="D259" t="str">
            <v>m3</v>
          </cell>
          <cell r="E259" t="str">
            <v>Mezcla de alto modulo MAM-19</v>
          </cell>
          <cell r="F259">
            <v>960258.01380297402</v>
          </cell>
        </row>
        <row r="260">
          <cell r="C260" t="str">
            <v>B0014521</v>
          </cell>
          <cell r="D260" t="str">
            <v>m3</v>
          </cell>
          <cell r="E260" t="str">
            <v>Mezcla de alto modulo MAM-25</v>
          </cell>
          <cell r="F260">
            <v>786780</v>
          </cell>
        </row>
        <row r="261">
          <cell r="C261" t="str">
            <v>B0014501</v>
          </cell>
          <cell r="D261" t="str">
            <v>m3</v>
          </cell>
          <cell r="E261" t="str">
            <v>Mezcla densa en caliente MDC-10</v>
          </cell>
          <cell r="F261">
            <v>670065</v>
          </cell>
        </row>
        <row r="262">
          <cell r="C262" t="str">
            <v>B0014502</v>
          </cell>
          <cell r="D262" t="str">
            <v>m3</v>
          </cell>
          <cell r="E262" t="str">
            <v>Mezcla densa en caliente MDC-19</v>
          </cell>
          <cell r="F262">
            <v>616435</v>
          </cell>
        </row>
        <row r="263">
          <cell r="C263" t="str">
            <v>B0014511</v>
          </cell>
          <cell r="D263" t="str">
            <v>m3</v>
          </cell>
          <cell r="E263" t="str">
            <v>Mezcla densa en caliente MDC-25</v>
          </cell>
          <cell r="F263">
            <v>608375</v>
          </cell>
        </row>
        <row r="264">
          <cell r="C264" t="str">
            <v>B0014531</v>
          </cell>
          <cell r="D264" t="str">
            <v>m3</v>
          </cell>
          <cell r="E264" t="str">
            <v>Mezcla densa en frio MDF-19</v>
          </cell>
          <cell r="F264">
            <v>414409.62999928632</v>
          </cell>
        </row>
        <row r="265">
          <cell r="C265" t="str">
            <v>B0014541</v>
          </cell>
          <cell r="D265" t="str">
            <v>m3</v>
          </cell>
          <cell r="E265" t="str">
            <v>Mezcla densa en frio MDF-25</v>
          </cell>
          <cell r="F265">
            <v>418914.36782195506</v>
          </cell>
        </row>
        <row r="266">
          <cell r="C266" t="str">
            <v>B0014551</v>
          </cell>
          <cell r="D266" t="str">
            <v>m3</v>
          </cell>
          <cell r="E266" t="str">
            <v>Mezcla densa en frío MDF-38</v>
          </cell>
          <cell r="F266">
            <v>413664.43057313428</v>
          </cell>
        </row>
        <row r="267">
          <cell r="C267" t="str">
            <v>B0014570</v>
          </cell>
          <cell r="D267" t="str">
            <v>m3</v>
          </cell>
          <cell r="E267" t="str">
            <v xml:space="preserve">Mezcla discontinua en caliente tipo F‐10 </v>
          </cell>
          <cell r="F267">
            <v>351910.58536797611</v>
          </cell>
        </row>
        <row r="268">
          <cell r="C268" t="str">
            <v>B0014560</v>
          </cell>
          <cell r="D268" t="str">
            <v>m3</v>
          </cell>
          <cell r="E268" t="str">
            <v xml:space="preserve">Mezcla discontinua en caliente tipo F‐13 </v>
          </cell>
          <cell r="F268">
            <v>516057.16503187339</v>
          </cell>
        </row>
        <row r="269">
          <cell r="C269" t="str">
            <v>B0014590</v>
          </cell>
          <cell r="D269" t="str">
            <v>m3</v>
          </cell>
          <cell r="E269" t="str">
            <v>Mezcla discontinua en caliente tipo M‐10</v>
          </cell>
          <cell r="F269">
            <v>371759.69319887797</v>
          </cell>
        </row>
        <row r="270">
          <cell r="C270" t="str">
            <v>B0014580</v>
          </cell>
          <cell r="D270" t="str">
            <v>m3</v>
          </cell>
          <cell r="E270" t="str">
            <v>Mezcla discontinua en caliente tipo M‐13</v>
          </cell>
          <cell r="F270">
            <v>554749.20255568333</v>
          </cell>
        </row>
        <row r="271">
          <cell r="C271" t="str">
            <v>B0014601</v>
          </cell>
          <cell r="D271" t="str">
            <v>m2</v>
          </cell>
          <cell r="E271" t="str">
            <v>Mezcla fértil para taludes</v>
          </cell>
          <cell r="F271">
            <v>22656.641906859302</v>
          </cell>
        </row>
        <row r="272">
          <cell r="C272" t="str">
            <v>B0014600</v>
          </cell>
          <cell r="D272" t="str">
            <v>m3</v>
          </cell>
          <cell r="E272" t="str">
            <v>Mezcla gruesa en caliente MGC-25</v>
          </cell>
          <cell r="F272">
            <v>656357.83268605929</v>
          </cell>
        </row>
        <row r="273">
          <cell r="C273" t="str">
            <v>B0014599</v>
          </cell>
          <cell r="D273" t="str">
            <v>m3</v>
          </cell>
          <cell r="E273" t="str">
            <v>Mezcla gruesa en caliente MGC-38</v>
          </cell>
          <cell r="F273">
            <v>568850</v>
          </cell>
        </row>
        <row r="274">
          <cell r="C274" t="str">
            <v>B0014421</v>
          </cell>
          <cell r="D274" t="str">
            <v>m3</v>
          </cell>
          <cell r="E274" t="str">
            <v>Mezcla semidensa en caliente MSC-19</v>
          </cell>
          <cell r="F274">
            <v>613800</v>
          </cell>
        </row>
        <row r="275">
          <cell r="C275" t="str">
            <v>B0014422</v>
          </cell>
          <cell r="D275" t="str">
            <v>m3</v>
          </cell>
          <cell r="E275" t="str">
            <v>Mezcla semidensa en caliente MSC-25</v>
          </cell>
          <cell r="F275">
            <v>599695</v>
          </cell>
        </row>
        <row r="276">
          <cell r="C276" t="str">
            <v>B0013940</v>
          </cell>
          <cell r="D276" t="str">
            <v>kg</v>
          </cell>
          <cell r="E276" t="str">
            <v xml:space="preserve">Microesferas reflectivas de vidrio </v>
          </cell>
          <cell r="F276">
            <v>6922.6652484235965</v>
          </cell>
        </row>
        <row r="277">
          <cell r="C277" t="str">
            <v>B0014611</v>
          </cell>
          <cell r="D277" t="str">
            <v>m3</v>
          </cell>
          <cell r="E277" t="str">
            <v>Mortero 1:3 de recubrimiento</v>
          </cell>
          <cell r="F277">
            <v>491800.66398040886</v>
          </cell>
        </row>
        <row r="278">
          <cell r="C278" t="str">
            <v>B0014610</v>
          </cell>
          <cell r="D278" t="str">
            <v>m3</v>
          </cell>
          <cell r="E278" t="str">
            <v>Mortero 1:3 para juntas</v>
          </cell>
          <cell r="F278">
            <v>512478.38339743012</v>
          </cell>
        </row>
        <row r="279">
          <cell r="C279" t="str">
            <v>B0014612</v>
          </cell>
          <cell r="D279" t="str">
            <v>m3</v>
          </cell>
          <cell r="E279" t="str">
            <v>Mortero 1:4</v>
          </cell>
          <cell r="F279">
            <v>512478.38339743012</v>
          </cell>
        </row>
        <row r="280">
          <cell r="C280" t="str">
            <v>B0014898</v>
          </cell>
          <cell r="D280" t="str">
            <v>kg</v>
          </cell>
          <cell r="E280" t="str">
            <v>Mortero de cemento modificado para reparación de elementos estructurales de concreto</v>
          </cell>
          <cell r="F280">
            <v>8020.2238876241099</v>
          </cell>
        </row>
        <row r="281">
          <cell r="C281" t="str">
            <v>B0014236</v>
          </cell>
          <cell r="D281" t="str">
            <v>m3</v>
          </cell>
          <cell r="E281" t="str">
            <v>Mortero de resistencia controlada (MCR)</v>
          </cell>
          <cell r="F281">
            <v>493396.09740922094</v>
          </cell>
        </row>
        <row r="282">
          <cell r="C282" t="str">
            <v>B0014237</v>
          </cell>
          <cell r="D282" t="str">
            <v>kg</v>
          </cell>
          <cell r="E282" t="str">
            <v>Mulch Orgánico</v>
          </cell>
          <cell r="F282">
            <v>2578.2807290878304</v>
          </cell>
        </row>
        <row r="283">
          <cell r="C283" t="str">
            <v>B0014640</v>
          </cell>
          <cell r="D283" t="str">
            <v>kg</v>
          </cell>
          <cell r="E283" t="str">
            <v>Oxigeno industrial</v>
          </cell>
          <cell r="F283">
            <v>14696.200155800627</v>
          </cell>
        </row>
        <row r="284">
          <cell r="C284" t="str">
            <v>B0010015</v>
          </cell>
          <cell r="D284" t="str">
            <v>u</v>
          </cell>
          <cell r="E284" t="str">
            <v>Paleta de pare y siga de 45 cm</v>
          </cell>
          <cell r="F284">
            <v>32228.509113597869</v>
          </cell>
        </row>
        <row r="285">
          <cell r="C285" t="str">
            <v>B0014650</v>
          </cell>
          <cell r="D285" t="str">
            <v>m</v>
          </cell>
          <cell r="E285" t="str">
            <v>Paral en madera rolliza de 3" (tablestacados)</v>
          </cell>
          <cell r="F285">
            <v>13394.07817081674</v>
          </cell>
        </row>
        <row r="286">
          <cell r="C286" t="str">
            <v>B0014660</v>
          </cell>
          <cell r="D286" t="str">
            <v>u</v>
          </cell>
          <cell r="E286" t="str">
            <v>Paral en madera rolliza de 5" y 4,5 m de longitud (tablestacados)</v>
          </cell>
          <cell r="F286">
            <v>49636.892526230433</v>
          </cell>
        </row>
        <row r="287">
          <cell r="C287" t="str">
            <v>B0014670</v>
          </cell>
          <cell r="D287" t="str">
            <v>u</v>
          </cell>
          <cell r="E287" t="str">
            <v>Paral en madera rolliza de 6" y 5m de longitud (tablestacados)</v>
          </cell>
          <cell r="F287">
            <v>57121.42682072131</v>
          </cell>
        </row>
        <row r="288">
          <cell r="C288" t="str">
            <v>B0014690</v>
          </cell>
          <cell r="D288" t="str">
            <v>kg</v>
          </cell>
          <cell r="E288" t="str">
            <v>Pegante epóxico para tacha</v>
          </cell>
          <cell r="F288">
            <v>37674.36869890392</v>
          </cell>
        </row>
        <row r="289">
          <cell r="C289" t="str">
            <v>B0014700</v>
          </cell>
          <cell r="D289" t="str">
            <v>m3</v>
          </cell>
          <cell r="E289" t="str">
            <v>Piedra para concreto ciclópeo (rajón o canto rodado)</v>
          </cell>
          <cell r="F289">
            <v>47780.155272910706</v>
          </cell>
        </row>
        <row r="290">
          <cell r="C290" t="str">
            <v>B0014710</v>
          </cell>
          <cell r="D290" t="str">
            <v>m3</v>
          </cell>
          <cell r="E290" t="str">
            <v>Piedra para gaviónes (entre 80mm y 200mm)</v>
          </cell>
          <cell r="F290">
            <v>71995.5</v>
          </cell>
        </row>
        <row r="291">
          <cell r="C291" t="str">
            <v>B0014735</v>
          </cell>
          <cell r="D291" t="str">
            <v>m</v>
          </cell>
          <cell r="E291" t="str">
            <v>Pilote prefabricado en concreto de 28MPa de diámetro 0.40m</v>
          </cell>
          <cell r="F291">
            <v>204711.80223820714</v>
          </cell>
        </row>
        <row r="292">
          <cell r="C292" t="str">
            <v>B0014740</v>
          </cell>
          <cell r="D292" t="str">
            <v>gl</v>
          </cell>
          <cell r="E292" t="str">
            <v>Pintura acrílica pura para demarcacion vial.</v>
          </cell>
          <cell r="F292">
            <v>142866.5981123583</v>
          </cell>
        </row>
        <row r="293">
          <cell r="C293" t="str">
            <v>B0014750</v>
          </cell>
          <cell r="D293" t="str">
            <v>gl</v>
          </cell>
          <cell r="E293" t="str">
            <v>Pintura acrílica, esmalte o similar</v>
          </cell>
          <cell r="F293">
            <v>125079.77474393694</v>
          </cell>
        </row>
        <row r="294">
          <cell r="C294" t="str">
            <v>B0014760</v>
          </cell>
          <cell r="D294" t="str">
            <v>gl</v>
          </cell>
          <cell r="E294" t="str">
            <v>Pintura anticorrosiva</v>
          </cell>
          <cell r="F294">
            <v>84303.550268398307</v>
          </cell>
        </row>
        <row r="295">
          <cell r="C295" t="str">
            <v>B0014239</v>
          </cell>
          <cell r="D295" t="str">
            <v>gl</v>
          </cell>
          <cell r="E295" t="str">
            <v>Pintura Imprimante</v>
          </cell>
          <cell r="F295">
            <v>135471.31090787688</v>
          </cell>
        </row>
        <row r="296">
          <cell r="C296" t="str">
            <v>B0014790</v>
          </cell>
          <cell r="D296" t="str">
            <v>u</v>
          </cell>
          <cell r="E296" t="str">
            <v xml:space="preserve">Poste de madera curada de 2.3m para cercas </v>
          </cell>
          <cell r="F296">
            <v>15585.984253236349</v>
          </cell>
        </row>
        <row r="297">
          <cell r="C297" t="str">
            <v>B0014800</v>
          </cell>
          <cell r="D297" t="str">
            <v>u</v>
          </cell>
          <cell r="E297" t="str">
            <v>Poste para señal de tránsito en ángulo de hierro de 2" x 2" x 1/4" de 3.5m.</v>
          </cell>
          <cell r="F297">
            <v>147165.50273009346</v>
          </cell>
        </row>
        <row r="298">
          <cell r="C298" t="str">
            <v>B0014801</v>
          </cell>
          <cell r="D298" t="str">
            <v>u</v>
          </cell>
          <cell r="E298" t="str">
            <v>Poste para señal de tránsito en ángulo de hierro de 2" x 2" x 1/8" de 3.5m.</v>
          </cell>
          <cell r="F298">
            <v>147165.50273009346</v>
          </cell>
        </row>
        <row r="299">
          <cell r="C299" t="str">
            <v>B0014820</v>
          </cell>
          <cell r="D299" t="str">
            <v>u</v>
          </cell>
          <cell r="E299" t="str">
            <v>Postes de 1.20m de concreto reforzado de 21 MPa para cercas (segun especificaciones)</v>
          </cell>
          <cell r="F299">
            <v>62323.432351916599</v>
          </cell>
        </row>
        <row r="300">
          <cell r="C300" t="str">
            <v>B0014830</v>
          </cell>
          <cell r="D300" t="str">
            <v>u</v>
          </cell>
          <cell r="E300" t="str">
            <v>Postes de fijacion galvanizado para defensa metálica (1,80m)</v>
          </cell>
          <cell r="F300">
            <v>213850.63321595234</v>
          </cell>
        </row>
        <row r="301">
          <cell r="C301" t="str">
            <v>B0014840</v>
          </cell>
          <cell r="D301" t="str">
            <v>lb</v>
          </cell>
          <cell r="E301" t="str">
            <v xml:space="preserve">Puntilla de acero estriada con cabeza de 1" </v>
          </cell>
          <cell r="F301">
            <v>6316.7877862651831</v>
          </cell>
        </row>
        <row r="302">
          <cell r="C302" t="str">
            <v>B0014870</v>
          </cell>
          <cell r="D302" t="str">
            <v>kg</v>
          </cell>
          <cell r="E302" t="str">
            <v>Resina termoplástica para demarcación vial y tachas</v>
          </cell>
          <cell r="F302">
            <v>7413.1689606898199</v>
          </cell>
        </row>
        <row r="303">
          <cell r="C303" t="str">
            <v>B0010001</v>
          </cell>
          <cell r="D303" t="str">
            <v>u</v>
          </cell>
          <cell r="E303" t="str">
            <v xml:space="preserve">Rollo de cinta amarilla para señalización - 500m </v>
          </cell>
          <cell r="F303">
            <v>25782.807290878296</v>
          </cell>
        </row>
        <row r="304">
          <cell r="C304" t="str">
            <v>B0014875</v>
          </cell>
          <cell r="D304" t="str">
            <v>u</v>
          </cell>
          <cell r="E304" t="str">
            <v>Rollo de tela verde para cerramiento - 100m</v>
          </cell>
          <cell r="F304">
            <v>439467.95027302048</v>
          </cell>
        </row>
        <row r="305">
          <cell r="C305" t="str">
            <v>B0014876</v>
          </cell>
          <cell r="D305" t="str">
            <v>u</v>
          </cell>
          <cell r="E305" t="str">
            <v>Rollo de tela verde para cerramiento - 50m</v>
          </cell>
          <cell r="F305">
            <v>235783.77267508212</v>
          </cell>
        </row>
        <row r="306">
          <cell r="C306" t="str">
            <v>B0014880</v>
          </cell>
          <cell r="D306" t="str">
            <v>u</v>
          </cell>
          <cell r="E306" t="str">
            <v>Salida en PVC D=2"</v>
          </cell>
          <cell r="F306">
            <v>3181.4255872645117</v>
          </cell>
        </row>
        <row r="307">
          <cell r="C307" t="str">
            <v>B0014892</v>
          </cell>
          <cell r="D307" t="str">
            <v>u</v>
          </cell>
          <cell r="E307" t="str">
            <v>Sección de tope de defensa metálica</v>
          </cell>
          <cell r="F307">
            <v>58588.266441605898</v>
          </cell>
        </row>
        <row r="308">
          <cell r="C308" t="str">
            <v>B0014890</v>
          </cell>
          <cell r="D308" t="str">
            <v>u</v>
          </cell>
          <cell r="E308" t="str">
            <v>Sección final de defensa metálica</v>
          </cell>
          <cell r="F308">
            <v>58588.266441605898</v>
          </cell>
        </row>
        <row r="309">
          <cell r="C309" t="str">
            <v>B0013601</v>
          </cell>
          <cell r="D309" t="str">
            <v>m</v>
          </cell>
          <cell r="E309" t="str">
            <v>Sello de poliuretano en cinta para juntas en pavimentos de concreto hidraulico.</v>
          </cell>
          <cell r="F309">
            <v>1422.7597633288922</v>
          </cell>
        </row>
        <row r="310">
          <cell r="C310" t="str">
            <v>B0014900</v>
          </cell>
          <cell r="D310" t="str">
            <v>m</v>
          </cell>
          <cell r="E310" t="str">
            <v>Sello de silicona o sellador autonivelante</v>
          </cell>
          <cell r="F310">
            <v>10249.308677833667</v>
          </cell>
        </row>
        <row r="311">
          <cell r="C311" t="str">
            <v>B0014910</v>
          </cell>
          <cell r="D311" t="str">
            <v>kg</v>
          </cell>
          <cell r="E311" t="str">
            <v>Semillas para empradizar</v>
          </cell>
          <cell r="F311">
            <v>40994.663592496487</v>
          </cell>
        </row>
        <row r="312">
          <cell r="C312" t="str">
            <v>B0014921</v>
          </cell>
          <cell r="D312" t="str">
            <v>m2</v>
          </cell>
          <cell r="E312" t="str">
            <v>Señal informativa (SI-05 y SI-06) tablero en lámina galvanizada calibre 20, retroreflectivo tipo IX.</v>
          </cell>
          <cell r="F312">
            <v>526294.93845180084</v>
          </cell>
        </row>
        <row r="313">
          <cell r="C313" t="str">
            <v>B0014922</v>
          </cell>
          <cell r="D313" t="str">
            <v>m2</v>
          </cell>
          <cell r="E313" t="str">
            <v>Señal informativa elevada (SI-05 y SI-06) tablero en lámina galvanizada calibre 22, retroreflectivo tipo IX.</v>
          </cell>
          <cell r="F313">
            <v>484900.95452862565</v>
          </cell>
        </row>
        <row r="314">
          <cell r="C314" t="str">
            <v>B0014923</v>
          </cell>
          <cell r="D314" t="str">
            <v>m2</v>
          </cell>
          <cell r="E314" t="str">
            <v>Señal informativa turística ST rectangular y/o en forma de flecha. Tablero en lámina galvanizada; calibre 22, reflectivo tipo IX.</v>
          </cell>
          <cell r="F314">
            <v>484900.95452862565</v>
          </cell>
        </row>
        <row r="315">
          <cell r="C315" t="str">
            <v>B0014960</v>
          </cell>
          <cell r="D315" t="str">
            <v>u</v>
          </cell>
          <cell r="E315" t="str">
            <v>Señal preventiva delineador de curva horizontal SP-75.Tablero en láminada galvanizada de 75x60cm, calibre 16, reflectivo tipo IX.</v>
          </cell>
          <cell r="F315">
            <v>340613.35342498572</v>
          </cell>
        </row>
        <row r="316">
          <cell r="C316" t="str">
            <v>B0014965</v>
          </cell>
          <cell r="D316" t="str">
            <v>u</v>
          </cell>
          <cell r="E316" t="str">
            <v>Señal SI-04 (Poste de referencia). Tablero en lámina galvanizada de 1m ó 1,25m x 0,45m; calibre 20, reflectivo tipo IX.</v>
          </cell>
          <cell r="F316">
            <v>378459.28158331756</v>
          </cell>
        </row>
        <row r="317">
          <cell r="C317" t="str">
            <v>B0014966</v>
          </cell>
          <cell r="D317" t="str">
            <v>u</v>
          </cell>
          <cell r="E317" t="str">
            <v>Señal SI-04 (Poste de referencia). Tablero en lámina galvanizado de 1,25m x 0,45m; calibre 20, reflectivo tipo IX.</v>
          </cell>
          <cell r="F317">
            <v>449420.39688018954</v>
          </cell>
        </row>
        <row r="318">
          <cell r="C318" t="str">
            <v>B0014950</v>
          </cell>
          <cell r="D318" t="str">
            <v>u</v>
          </cell>
          <cell r="E318" t="str">
            <v>Señal SP-54 tablero en lámina galvanizada de 1,70m x 0,25m, calibre 16, retrorreflectiva tipo IX.</v>
          </cell>
          <cell r="F318">
            <v>704880.41194892896</v>
          </cell>
        </row>
        <row r="319">
          <cell r="C319" t="str">
            <v>B0014930</v>
          </cell>
          <cell r="D319" t="str">
            <v>u</v>
          </cell>
          <cell r="E319" t="str">
            <v>Señal SR, SP y/o SI, tablero en lámina galvanizada de 75x75 cm, calibre 16, retrorreflectiva tipo IX.</v>
          </cell>
          <cell r="F319">
            <v>408026.41295701434</v>
          </cell>
        </row>
        <row r="320">
          <cell r="C320" t="str">
            <v>B0014920</v>
          </cell>
          <cell r="D320" t="str">
            <v>u</v>
          </cell>
          <cell r="E320" t="str">
            <v>Señal SR, SP y/o SI, tablero en lámina galvanizada de 90x90 cm, calibre 16, retrorreflectiva tipo IX.</v>
          </cell>
          <cell r="F320">
            <v>484900.95452862565</v>
          </cell>
        </row>
        <row r="321">
          <cell r="C321" t="str">
            <v>B0014980</v>
          </cell>
          <cell r="D321" t="str">
            <v>u</v>
          </cell>
          <cell r="E321" t="str">
            <v>Señal temporal preventiva SP en tablero de lámina galvanizada calibre 16, reflectiva tipo IX.</v>
          </cell>
          <cell r="F321">
            <v>408026.41295701434</v>
          </cell>
        </row>
        <row r="322">
          <cell r="C322" t="str">
            <v>B0014981</v>
          </cell>
          <cell r="D322" t="str">
            <v>u</v>
          </cell>
          <cell r="E322" t="str">
            <v xml:space="preserve">Señalizador vial tubular en PVC para señalización provisional de obra </v>
          </cell>
          <cell r="F322">
            <v>33088.191151201339</v>
          </cell>
        </row>
        <row r="323">
          <cell r="C323" t="str">
            <v>B0014982</v>
          </cell>
          <cell r="D323" t="str">
            <v>u</v>
          </cell>
          <cell r="E323" t="str">
            <v xml:space="preserve">Señalizador vial tubular en PVC, base apernada </v>
          </cell>
          <cell r="F323">
            <v>37815.075601372955</v>
          </cell>
        </row>
        <row r="324">
          <cell r="C324" t="str">
            <v>B021008</v>
          </cell>
          <cell r="D324" t="str">
            <v>m</v>
          </cell>
          <cell r="E324" t="str">
            <v>Sistema con sello para juntas de dilatación y compresión en puentes (BEJS)</v>
          </cell>
          <cell r="F324">
            <v>1380495.756773083</v>
          </cell>
        </row>
        <row r="325">
          <cell r="C325" t="str">
            <v>B0015000</v>
          </cell>
          <cell r="D325" t="str">
            <v>kg</v>
          </cell>
          <cell r="E325" t="str">
            <v>Soldadura 6013 de 1/8</v>
          </cell>
          <cell r="F325">
            <v>18095</v>
          </cell>
        </row>
        <row r="326">
          <cell r="C326" t="str">
            <v>B0015010</v>
          </cell>
          <cell r="D326" t="str">
            <v>kg</v>
          </cell>
          <cell r="E326" t="str">
            <v>Soldadura 7018</v>
          </cell>
          <cell r="F326">
            <v>17245</v>
          </cell>
        </row>
        <row r="327">
          <cell r="C327" t="str">
            <v>B0015020</v>
          </cell>
          <cell r="D327" t="str">
            <v>u</v>
          </cell>
          <cell r="E327" t="str">
            <v>Soldadura en PVC 1/8 de galón (anclajes)</v>
          </cell>
          <cell r="F327">
            <v>55500</v>
          </cell>
        </row>
        <row r="328">
          <cell r="C328" t="str">
            <v>B0015030</v>
          </cell>
          <cell r="D328" t="str">
            <v>kg</v>
          </cell>
          <cell r="E328" t="str">
            <v>Soldadura L-70</v>
          </cell>
          <cell r="F328">
            <v>32228.509113597869</v>
          </cell>
        </row>
        <row r="329">
          <cell r="C329" t="str">
            <v>B0015071</v>
          </cell>
          <cell r="D329" t="str">
            <v>u</v>
          </cell>
          <cell r="E329" t="str">
            <v>Tablestaca de madera aserrada (0.25x0.03x3m)</v>
          </cell>
          <cell r="F329">
            <v>18594.133578326593</v>
          </cell>
        </row>
        <row r="330">
          <cell r="C330" t="str">
            <v>B0015060</v>
          </cell>
          <cell r="D330" t="str">
            <v>u</v>
          </cell>
          <cell r="E330" t="str">
            <v>Tablestaca en madera aserrada (0.25x0.05x3m)</v>
          </cell>
          <cell r="F330">
            <v>29398.040514047181</v>
          </cell>
        </row>
        <row r="331">
          <cell r="C331" t="str">
            <v>B0015080</v>
          </cell>
          <cell r="D331" t="str">
            <v>u</v>
          </cell>
          <cell r="E331" t="str">
            <v>Tablestaca metálica - riel de acero grado 36</v>
          </cell>
          <cell r="F331">
            <v>120632.5700931062</v>
          </cell>
        </row>
        <row r="332">
          <cell r="C332" t="str">
            <v>B0015090</v>
          </cell>
          <cell r="D332" t="str">
            <v>u</v>
          </cell>
          <cell r="E332" t="str">
            <v>Tacha retrorreflectiva bidireccional amarilla y/o blanca (área minima retrorreflectante 6cm2)</v>
          </cell>
          <cell r="F332">
            <v>6777.8543937371842</v>
          </cell>
        </row>
        <row r="333">
          <cell r="C333" t="str">
            <v>B0015091</v>
          </cell>
          <cell r="D333" t="str">
            <v>u</v>
          </cell>
          <cell r="E333" t="str">
            <v>Tacha retrorreflectiva unidireccional amarilla y/o blanca (área mínima retrorreflectante 6cm2)</v>
          </cell>
          <cell r="F333">
            <v>6777.8543937371842</v>
          </cell>
        </row>
        <row r="334">
          <cell r="C334" t="str">
            <v>B0015100</v>
          </cell>
          <cell r="D334" t="str">
            <v>u</v>
          </cell>
          <cell r="E334" t="str">
            <v>Tachón en resina de 25x15x6 cm</v>
          </cell>
          <cell r="F334">
            <v>29433.100546018693</v>
          </cell>
        </row>
        <row r="335">
          <cell r="C335" t="str">
            <v>B0015105</v>
          </cell>
          <cell r="D335" t="str">
            <v>u</v>
          </cell>
          <cell r="E335" t="str">
            <v>Tanque de agua 1000 L</v>
          </cell>
          <cell r="F335">
            <v>389320.3900922623</v>
          </cell>
        </row>
        <row r="336">
          <cell r="C336" t="str">
            <v>B0015106</v>
          </cell>
          <cell r="D336" t="str">
            <v>u</v>
          </cell>
          <cell r="E336" t="str">
            <v>Tanque de agua 2000 L</v>
          </cell>
          <cell r="F336">
            <v>631678.77862651832</v>
          </cell>
        </row>
        <row r="337">
          <cell r="C337" t="str">
            <v>B0015110</v>
          </cell>
          <cell r="D337" t="str">
            <v>u</v>
          </cell>
          <cell r="E337" t="str">
            <v>Tapón en PVC RD21 de 1"  (para anclaje)</v>
          </cell>
          <cell r="F337">
            <v>2857.3723999532422</v>
          </cell>
        </row>
        <row r="338">
          <cell r="C338" t="str">
            <v>B0013740</v>
          </cell>
          <cell r="D338" t="str">
            <v>m2</v>
          </cell>
          <cell r="E338" t="str">
            <v>Tela de fique o similar</v>
          </cell>
          <cell r="F338">
            <v>8910.5702331049106</v>
          </cell>
        </row>
        <row r="339">
          <cell r="C339" t="str">
            <v>B0013745</v>
          </cell>
          <cell r="D339" t="str">
            <v>m2</v>
          </cell>
          <cell r="E339" t="str">
            <v>Textil de tejido abierto (TTA)</v>
          </cell>
          <cell r="F339">
            <v>9849.5617904623214</v>
          </cell>
        </row>
        <row r="340">
          <cell r="C340" t="str">
            <v>B0015130</v>
          </cell>
          <cell r="D340" t="str">
            <v>m3</v>
          </cell>
          <cell r="E340" t="str">
            <v>Tierra abonada y/o orgánica</v>
          </cell>
          <cell r="F340">
            <v>54724.008474889182</v>
          </cell>
        </row>
        <row r="341">
          <cell r="C341" t="str">
            <v>B0015141</v>
          </cell>
          <cell r="D341" t="str">
            <v>u</v>
          </cell>
          <cell r="E341" t="str">
            <v>Tornillos de unión de D= 12 mm</v>
          </cell>
          <cell r="F341">
            <v>1453.16151764746</v>
          </cell>
        </row>
        <row r="342">
          <cell r="C342" t="str">
            <v>B0015150</v>
          </cell>
          <cell r="D342" t="str">
            <v>kg</v>
          </cell>
          <cell r="E342" t="str">
            <v>Torón de tensionamiento 1/2" o 5/8"</v>
          </cell>
          <cell r="F342">
            <v>9804.527399082408</v>
          </cell>
        </row>
        <row r="343">
          <cell r="C343" t="str">
            <v>B0015164</v>
          </cell>
          <cell r="D343" t="str">
            <v>u</v>
          </cell>
          <cell r="E343" t="str">
            <v>Transductores electrónicos medidores de deformación/desplazamiento (incluye cables, protección contra el concreto y panel de lectura)</v>
          </cell>
          <cell r="F343">
            <v>1981883.2036842518</v>
          </cell>
        </row>
        <row r="344">
          <cell r="C344" t="str">
            <v>B0015166</v>
          </cell>
          <cell r="D344" t="str">
            <v>u</v>
          </cell>
          <cell r="E344" t="str">
            <v>Transductores mecánicos  medidores de deformación/desplazamiento (incluye cables, protección contra el concreto y panel de lectura)</v>
          </cell>
          <cell r="F344">
            <v>1223240.91832463</v>
          </cell>
        </row>
        <row r="345">
          <cell r="C345" t="str">
            <v>B0015350</v>
          </cell>
          <cell r="D345" t="str">
            <v>m3</v>
          </cell>
          <cell r="E345" t="str">
            <v>Triturado tamaño 1/2''</v>
          </cell>
          <cell r="F345">
            <v>79360.448900541043</v>
          </cell>
        </row>
        <row r="346">
          <cell r="C346" t="str">
            <v>B0015170</v>
          </cell>
          <cell r="D346" t="str">
            <v>u</v>
          </cell>
          <cell r="E346" t="str">
            <v>Trompetas de 12 torones (tensionamiento)</v>
          </cell>
          <cell r="F346">
            <v>20864.619705665235</v>
          </cell>
        </row>
        <row r="347">
          <cell r="C347" t="str">
            <v>B0015360</v>
          </cell>
          <cell r="D347" t="str">
            <v>m</v>
          </cell>
          <cell r="E347" t="str">
            <v>Tubería de lámina corrugada de acero con recubrimiento bituminoso helicoidal tipo B – AASHTO M 190 calibre 12 y diámetro 600mm</v>
          </cell>
          <cell r="F347">
            <v>324325.9416881639</v>
          </cell>
        </row>
        <row r="348">
          <cell r="C348" t="str">
            <v>B0015300</v>
          </cell>
          <cell r="D348" t="str">
            <v>m</v>
          </cell>
          <cell r="E348" t="str">
            <v>Tubería de lámina corrugada de acero galvanizado helicoidal tipo I y/o II – ASTM A 760 calibre 12 y diámetro 600mm</v>
          </cell>
          <cell r="F348">
            <v>388407.17759842169</v>
          </cell>
        </row>
        <row r="349">
          <cell r="C349" t="str">
            <v>B0015233</v>
          </cell>
          <cell r="D349" t="str">
            <v>m</v>
          </cell>
          <cell r="E349" t="str">
            <v>Tubería de PVC alcantarillado diametro= 36" / 900mm  (Norma NTC-5055)</v>
          </cell>
          <cell r="F349">
            <v>1503077</v>
          </cell>
        </row>
        <row r="350">
          <cell r="C350" t="str">
            <v>B0015304</v>
          </cell>
          <cell r="D350" t="str">
            <v>m</v>
          </cell>
          <cell r="E350" t="str">
            <v>Tubería metálica de alta resistencia con límite elástico mínimo de 700 MPa</v>
          </cell>
          <cell r="F350">
            <v>82002.250049179522</v>
          </cell>
        </row>
        <row r="351">
          <cell r="C351" t="str">
            <v>B0015200</v>
          </cell>
          <cell r="D351" t="str">
            <v>m</v>
          </cell>
          <cell r="E351" t="str">
            <v>Tubería Perforada en PVC de 2"</v>
          </cell>
          <cell r="F351">
            <v>18764.483896854912</v>
          </cell>
        </row>
        <row r="352">
          <cell r="C352" t="str">
            <v>B0015231</v>
          </cell>
          <cell r="D352" t="str">
            <v>m</v>
          </cell>
          <cell r="E352" t="str">
            <v>Tubería Pvc Alcantarillado D= 24"</v>
          </cell>
          <cell r="F352">
            <v>389215</v>
          </cell>
        </row>
        <row r="353">
          <cell r="C353" t="str">
            <v>B0015232</v>
          </cell>
          <cell r="D353" t="str">
            <v>m</v>
          </cell>
          <cell r="E353" t="str">
            <v>Tubería Pvc Alcantarillado D= 36"</v>
          </cell>
          <cell r="F353">
            <v>1080040.5</v>
          </cell>
        </row>
        <row r="354">
          <cell r="C354" t="str">
            <v>B0015220</v>
          </cell>
          <cell r="D354" t="str">
            <v>m</v>
          </cell>
          <cell r="E354" t="str">
            <v>Tubería PVC de 1" (para escamas en concreto)</v>
          </cell>
          <cell r="F354">
            <v>6330.815839766231</v>
          </cell>
        </row>
        <row r="355">
          <cell r="C355" t="str">
            <v>B0015210</v>
          </cell>
          <cell r="D355" t="str">
            <v>m</v>
          </cell>
          <cell r="E355" t="str">
            <v>Tubería PVC RD21 de 1" (para anclajes)</v>
          </cell>
          <cell r="F355">
            <v>5351.4069126764907</v>
          </cell>
        </row>
        <row r="356">
          <cell r="C356" t="str">
            <v>B0015251</v>
          </cell>
          <cell r="D356" t="str">
            <v>m</v>
          </cell>
          <cell r="E356" t="str">
            <v>Tubo concreto reforzado 600mm (clase II)</v>
          </cell>
          <cell r="F356">
            <v>424116.5824907918</v>
          </cell>
        </row>
        <row r="357">
          <cell r="C357" t="str">
            <v>B0015250</v>
          </cell>
          <cell r="D357" t="str">
            <v>m</v>
          </cell>
          <cell r="E357" t="str">
            <v>Tubo concreto reforzado 900mm (clase II)</v>
          </cell>
          <cell r="F357">
            <v>643689.09698413929</v>
          </cell>
        </row>
        <row r="358">
          <cell r="C358" t="str">
            <v>B0015240</v>
          </cell>
          <cell r="D358" t="str">
            <v>m</v>
          </cell>
          <cell r="E358" t="str">
            <v>Tubo concreto reforzado 900mm (clase III)</v>
          </cell>
          <cell r="F358">
            <v>643689.09698413929</v>
          </cell>
        </row>
        <row r="359">
          <cell r="C359" t="str">
            <v>B0015260</v>
          </cell>
          <cell r="D359" t="str">
            <v>m</v>
          </cell>
          <cell r="E359" t="str">
            <v>Tubo concreto simple clase II de 450 mm</v>
          </cell>
          <cell r="F359">
            <v>139985.43940728754</v>
          </cell>
        </row>
        <row r="360">
          <cell r="C360" t="str">
            <v>B0015270</v>
          </cell>
          <cell r="D360" t="str">
            <v>m</v>
          </cell>
          <cell r="E360" t="str">
            <v>Tubo concreto simple clase II de 500 mm</v>
          </cell>
          <cell r="F360">
            <v>178877.81221453979</v>
          </cell>
        </row>
        <row r="361">
          <cell r="C361" t="str">
            <v>B0015281</v>
          </cell>
          <cell r="D361" t="str">
            <v>m</v>
          </cell>
          <cell r="E361" t="str">
            <v>Tubo concreto simple clase III de 500 mm</v>
          </cell>
          <cell r="F361">
            <v>178877.81221453979</v>
          </cell>
        </row>
        <row r="362">
          <cell r="C362" t="str">
            <v>B0015280</v>
          </cell>
          <cell r="D362" t="str">
            <v>m</v>
          </cell>
          <cell r="E362" t="str">
            <v>Tubo concreto simple clase III de 600 mm</v>
          </cell>
          <cell r="F362">
            <v>193106.72909524181</v>
          </cell>
        </row>
        <row r="363">
          <cell r="C363" t="str">
            <v>B0015320</v>
          </cell>
          <cell r="D363" t="str">
            <v>u</v>
          </cell>
          <cell r="E363" t="str">
            <v>Unión en PVC RD21 de 1" (para anclajes)</v>
          </cell>
          <cell r="F363">
            <v>1062.4586281658501</v>
          </cell>
        </row>
        <row r="364">
          <cell r="C364" t="str">
            <v>B0015334</v>
          </cell>
          <cell r="D364" t="str">
            <v>u</v>
          </cell>
          <cell r="E364" t="str">
            <v>Uniones metálicas de alta resistencia para tubería, con límite elástico mínimo de 700 MPa</v>
          </cell>
          <cell r="F364">
            <v>59813.526112602915</v>
          </cell>
        </row>
        <row r="365">
          <cell r="C365" t="str">
            <v>B0015361</v>
          </cell>
          <cell r="D365" t="str">
            <v>kg</v>
          </cell>
          <cell r="E365" t="str">
            <v>Varilla 5/8</v>
          </cell>
          <cell r="F365">
            <v>3841.5448218541828</v>
          </cell>
        </row>
        <row r="366">
          <cell r="C366" t="str">
            <v>B0014701</v>
          </cell>
          <cell r="D366" t="str">
            <v>m</v>
          </cell>
          <cell r="E366" t="str">
            <v>Varilla corrugada  No. 6</v>
          </cell>
          <cell r="F366">
            <v>7976.5143082760742</v>
          </cell>
        </row>
        <row r="367">
          <cell r="C367" t="str">
            <v>B0015364</v>
          </cell>
          <cell r="D367" t="str">
            <v>kg</v>
          </cell>
          <cell r="E367" t="str">
            <v>Varilla de acero corrugada  1/2"</v>
          </cell>
          <cell r="F367">
            <v>4299</v>
          </cell>
        </row>
        <row r="368">
          <cell r="C368" t="str">
            <v>B0015363</v>
          </cell>
          <cell r="D368" t="str">
            <v>kg</v>
          </cell>
          <cell r="E368" t="str">
            <v>Varilla de acero corrugada  3/8"</v>
          </cell>
          <cell r="F368">
            <v>4420</v>
          </cell>
        </row>
        <row r="369">
          <cell r="C369" t="str">
            <v>B0015368</v>
          </cell>
          <cell r="D369" t="str">
            <v>kg</v>
          </cell>
          <cell r="E369" t="str">
            <v>Varilla de acero corrugada  No. 10</v>
          </cell>
          <cell r="F369">
            <v>3889.6626928926175</v>
          </cell>
        </row>
        <row r="370">
          <cell r="C370" t="str">
            <v>B0015369</v>
          </cell>
          <cell r="D370" t="str">
            <v>kg</v>
          </cell>
          <cell r="E370" t="str">
            <v>Varilla de acero corrugada  No. 12</v>
          </cell>
          <cell r="F370">
            <v>4300</v>
          </cell>
        </row>
        <row r="371">
          <cell r="C371" t="str">
            <v>B0015365</v>
          </cell>
          <cell r="D371" t="str">
            <v>kg</v>
          </cell>
          <cell r="E371" t="str">
            <v>Varilla de acero corrugada  No. 5</v>
          </cell>
          <cell r="F371">
            <v>4283</v>
          </cell>
        </row>
        <row r="372">
          <cell r="C372" t="str">
            <v>B0015366</v>
          </cell>
          <cell r="D372" t="str">
            <v>kg</v>
          </cell>
          <cell r="E372" t="str">
            <v>Varilla de acero corrugada  No. 6</v>
          </cell>
          <cell r="F372">
            <v>4282</v>
          </cell>
        </row>
        <row r="373">
          <cell r="C373" t="str">
            <v>B0015367</v>
          </cell>
          <cell r="D373" t="str">
            <v>kg</v>
          </cell>
          <cell r="E373" t="str">
            <v>Varilla de acero corrugada  No. 8</v>
          </cell>
          <cell r="F373">
            <v>4317</v>
          </cell>
        </row>
      </sheetData>
      <sheetData sheetId="5">
        <row r="6">
          <cell r="C6" t="str">
            <v>C0010011</v>
          </cell>
          <cell r="D6" t="str">
            <v>u</v>
          </cell>
          <cell r="E6" t="str">
            <v>Andamiaje para aplicar la carga (Equipo sustituto de la tara)</v>
          </cell>
          <cell r="F6" t="str">
            <v>Mixto - Herramienta menor</v>
          </cell>
          <cell r="G6">
            <v>66026.744638212753</v>
          </cell>
        </row>
        <row r="7">
          <cell r="C7" t="str">
            <v>C0010010</v>
          </cell>
          <cell r="D7" t="str">
            <v>h</v>
          </cell>
          <cell r="E7" t="str">
            <v>Aspersor manual de 20 litros</v>
          </cell>
          <cell r="F7" t="str">
            <v>Mixto - Herramienta menor</v>
          </cell>
          <cell r="G7">
            <v>3520.3324062541888</v>
          </cell>
        </row>
        <row r="8">
          <cell r="C8" t="str">
            <v>C0010015</v>
          </cell>
          <cell r="D8" t="str">
            <v>h</v>
          </cell>
          <cell r="E8" t="str">
            <v>Astilladora de madera para triturar, potencia aproximada 75 HP</v>
          </cell>
          <cell r="F8" t="str">
            <v>Mixto - Herramienta menor</v>
          </cell>
          <cell r="G8">
            <v>85710.603665690898</v>
          </cell>
        </row>
        <row r="9">
          <cell r="C9" t="str">
            <v>C0010600</v>
          </cell>
          <cell r="D9" t="str">
            <v>h</v>
          </cell>
          <cell r="E9" t="str">
            <v>Motobomba de concreto</v>
          </cell>
          <cell r="F9" t="str">
            <v>Concreto y mortero</v>
          </cell>
          <cell r="G9">
            <v>81512.18826469683</v>
          </cell>
        </row>
        <row r="10">
          <cell r="C10" t="str">
            <v>C0010020</v>
          </cell>
          <cell r="D10" t="str">
            <v>h</v>
          </cell>
          <cell r="E10" t="str">
            <v>Barredora de succión, almacenamiento aproximado 6 m3</v>
          </cell>
          <cell r="F10" t="str">
            <v>Mixto - Herramienta menor</v>
          </cell>
          <cell r="G10">
            <v>86459.134664051453</v>
          </cell>
        </row>
        <row r="11">
          <cell r="C11" t="str">
            <v>C0010030</v>
          </cell>
          <cell r="D11" t="str">
            <v>h</v>
          </cell>
          <cell r="E11" t="str">
            <v>Bomba de concreto, producción: 30 m3/h- 50 m3/h</v>
          </cell>
          <cell r="F11" t="str">
            <v>Concreto y mortero</v>
          </cell>
          <cell r="G11">
            <v>42393.549795757426</v>
          </cell>
        </row>
        <row r="12">
          <cell r="C12" t="str">
            <v>C0010040</v>
          </cell>
          <cell r="D12" t="str">
            <v>h</v>
          </cell>
          <cell r="E12" t="str">
            <v>Bomba de inyección de lechada</v>
          </cell>
          <cell r="F12" t="str">
            <v>Concreto y mortero</v>
          </cell>
          <cell r="G12">
            <v>32317.272381144758</v>
          </cell>
        </row>
        <row r="13">
          <cell r="C13" t="str">
            <v>C0010034</v>
          </cell>
          <cell r="D13" t="str">
            <v>h</v>
          </cell>
          <cell r="E13" t="str">
            <v>Bomba eléctrica para accionar la celda especial de carga</v>
          </cell>
          <cell r="F13" t="str">
            <v>Mixto - Herramienta menor</v>
          </cell>
          <cell r="G13">
            <v>66589.196359624257</v>
          </cell>
        </row>
        <row r="14">
          <cell r="C14" t="str">
            <v>C0010050</v>
          </cell>
          <cell r="D14" t="str">
            <v>h</v>
          </cell>
          <cell r="E14" t="str">
            <v>Bomba para gato de tensionamiento (fuerza máxima 300 toneladas)</v>
          </cell>
          <cell r="F14" t="str">
            <v>Mixto - Herramienta menor</v>
          </cell>
          <cell r="G14">
            <v>54979.424813657948</v>
          </cell>
        </row>
        <row r="15">
          <cell r="C15" t="str">
            <v>C0010053</v>
          </cell>
          <cell r="D15" t="str">
            <v>h</v>
          </cell>
          <cell r="E15" t="str">
            <v>Buldozer potencia al volante de 305 HP, motor de 2100 RPM, longitud de hoja 6,39m</v>
          </cell>
          <cell r="F15" t="str">
            <v>Movimiento de tierra</v>
          </cell>
          <cell r="G15">
            <v>193077.01682831455</v>
          </cell>
        </row>
        <row r="16">
          <cell r="C16" t="str">
            <v>C0010052</v>
          </cell>
          <cell r="D16" t="str">
            <v>h</v>
          </cell>
          <cell r="E16" t="str">
            <v>Buldozer, potencia al volante de 140 HP, motor de 2200 RPM, longitud de hoja 4,80m</v>
          </cell>
          <cell r="F16" t="str">
            <v>Movimiento de tierra</v>
          </cell>
          <cell r="G16">
            <v>244878.53105707245</v>
          </cell>
        </row>
        <row r="17">
          <cell r="C17" t="str">
            <v>C0010051</v>
          </cell>
          <cell r="D17" t="str">
            <v>h</v>
          </cell>
          <cell r="E17" t="str">
            <v>Buldozer, Potencia al volante de 80 HP, motor de 2400 RPM, longitud de hoja 3,99m</v>
          </cell>
          <cell r="F17" t="str">
            <v>Movimiento de tierra</v>
          </cell>
          <cell r="G17">
            <v>145030.56509074903</v>
          </cell>
        </row>
        <row r="18">
          <cell r="C18" t="str">
            <v>C0010961</v>
          </cell>
          <cell r="D18" t="str">
            <v>h</v>
          </cell>
          <cell r="E18" t="str">
            <v>Caldera para pintura termoplástica (NTC 4744-2)</v>
          </cell>
          <cell r="F18" t="str">
            <v>Mixto - Herramienta menor</v>
          </cell>
          <cell r="G18">
            <v>80602.028120566538</v>
          </cell>
        </row>
        <row r="19">
          <cell r="C19" t="str">
            <v>C0010125</v>
          </cell>
          <cell r="D19" t="str">
            <v>h</v>
          </cell>
          <cell r="E19" t="str">
            <v>Camabaja capacidad de 30-40 toneladas</v>
          </cell>
          <cell r="F19" t="str">
            <v xml:space="preserve">Transporte – Acarreo </v>
          </cell>
          <cell r="G19">
            <v>217545.84763612357</v>
          </cell>
        </row>
        <row r="20">
          <cell r="C20" t="str">
            <v>C0010100</v>
          </cell>
          <cell r="D20" t="str">
            <v>h</v>
          </cell>
          <cell r="E20" t="str">
            <v>Camión 350 (F-350, Cheyenne 350 o similares)</v>
          </cell>
          <cell r="F20" t="str">
            <v xml:space="preserve">Transporte – Acarreo </v>
          </cell>
          <cell r="G20">
            <v>52759.496891886891</v>
          </cell>
        </row>
        <row r="21">
          <cell r="C21" t="str">
            <v>C0010105</v>
          </cell>
          <cell r="D21" t="str">
            <v>h</v>
          </cell>
          <cell r="E21" t="str">
            <v>Camión con capacidad de 5 ton o superior</v>
          </cell>
          <cell r="F21" t="str">
            <v xml:space="preserve">Transporte – Acarreo </v>
          </cell>
          <cell r="G21">
            <v>44624.789258692013</v>
          </cell>
        </row>
        <row r="22">
          <cell r="C22" t="str">
            <v>C0010110</v>
          </cell>
          <cell r="D22" t="str">
            <v>h</v>
          </cell>
          <cell r="E22" t="str">
            <v xml:space="preserve">Camión de slurry, volumen de depósito de emulsión 4m3 a 6 m3, ancho aproximado 7 m </v>
          </cell>
          <cell r="F22" t="str">
            <v>Asfalto</v>
          </cell>
          <cell r="G22">
            <v>117106.81009715611</v>
          </cell>
        </row>
        <row r="23">
          <cell r="C23" t="str">
            <v>C0010115</v>
          </cell>
          <cell r="D23" t="str">
            <v>h</v>
          </cell>
          <cell r="E23" t="str">
            <v>Camión grúa capacidad 5 toneladas</v>
          </cell>
          <cell r="F23" t="str">
            <v xml:space="preserve">Transporte – Acarreo </v>
          </cell>
          <cell r="G23">
            <v>116839.12635930585</v>
          </cell>
        </row>
        <row r="24">
          <cell r="C24" t="str">
            <v>C0010118</v>
          </cell>
          <cell r="D24" t="str">
            <v>h</v>
          </cell>
          <cell r="E24" t="str">
            <v>Camión mixer</v>
          </cell>
          <cell r="F24" t="str">
            <v>Concreto y mortero</v>
          </cell>
          <cell r="G24">
            <v>104310.44489219259</v>
          </cell>
        </row>
        <row r="25">
          <cell r="C25" t="str">
            <v>C0010120</v>
          </cell>
          <cell r="D25" t="str">
            <v>h</v>
          </cell>
          <cell r="E25" t="str">
            <v>Camioneta de estacas 4x4</v>
          </cell>
          <cell r="F25" t="str">
            <v xml:space="preserve">Transporte – Acarreo </v>
          </cell>
          <cell r="G25">
            <v>33468.591944019019</v>
          </cell>
        </row>
        <row r="26">
          <cell r="C26" t="str">
            <v>C0010124</v>
          </cell>
          <cell r="D26" t="str">
            <v>kg</v>
          </cell>
          <cell r="E26" t="str">
            <v>Camisa metálica para pilote calibre 36 D=1.20m - Recuperable (kg)</v>
          </cell>
          <cell r="F26" t="str">
            <v>Mixto - Herramienta menor</v>
          </cell>
          <cell r="G26">
            <v>4685.6028721626617</v>
          </cell>
        </row>
        <row r="27">
          <cell r="C27" t="str">
            <v>C0010123</v>
          </cell>
          <cell r="D27" t="str">
            <v>h</v>
          </cell>
          <cell r="E27" t="str">
            <v>Camisa metálica para pilote calibre 36 D=1m - Recuperable (m)</v>
          </cell>
          <cell r="F27" t="str">
            <v>Mixto - Herramienta menor</v>
          </cell>
          <cell r="G27">
            <v>4685.6028721626617</v>
          </cell>
        </row>
        <row r="28">
          <cell r="C28" t="str">
            <v>C0010130</v>
          </cell>
          <cell r="D28" t="str">
            <v>h</v>
          </cell>
          <cell r="E28" t="str">
            <v>Cargador: potencia en el volante 110 hp, clasificación de rpm del motor 2300</v>
          </cell>
          <cell r="F28" t="str">
            <v>Movimiento de tierra</v>
          </cell>
          <cell r="G28">
            <v>209736.50951585246</v>
          </cell>
        </row>
        <row r="29">
          <cell r="C29" t="str">
            <v>C0010140</v>
          </cell>
          <cell r="D29" t="str">
            <v>h</v>
          </cell>
          <cell r="E29" t="str">
            <v>Cargador: potencia en el volante 125 hp, clasificación de rpm del motor 2300</v>
          </cell>
          <cell r="F29" t="str">
            <v>Movimiento de tierra</v>
          </cell>
          <cell r="G29">
            <v>184077.25569210461</v>
          </cell>
        </row>
        <row r="30">
          <cell r="C30" t="str">
            <v>C0010150</v>
          </cell>
          <cell r="D30" t="str">
            <v>h</v>
          </cell>
          <cell r="E30" t="str">
            <v>Carrotanque de agua(1000 Galones)</v>
          </cell>
          <cell r="F30" t="str">
            <v>Mixto - Herramienta menor</v>
          </cell>
          <cell r="G30">
            <v>78093.38120271104</v>
          </cell>
        </row>
        <row r="31">
          <cell r="C31" t="str">
            <v>C0010160</v>
          </cell>
          <cell r="D31" t="str">
            <v>h</v>
          </cell>
          <cell r="E31" t="str">
            <v>Carrotanque irrigador de asfalto, 1000 galones de capacidad</v>
          </cell>
          <cell r="F31" t="str">
            <v>Asfalto</v>
          </cell>
          <cell r="G31">
            <v>99524.627135232091</v>
          </cell>
        </row>
        <row r="32">
          <cell r="C32" t="str">
            <v>C0010170</v>
          </cell>
          <cell r="D32" t="str">
            <v>h</v>
          </cell>
          <cell r="E32" t="str">
            <v>Cizalla manual de 90 cm</v>
          </cell>
          <cell r="F32" t="str">
            <v>Mixto - Herramienta menor</v>
          </cell>
          <cell r="G32">
            <v>1820.6914017546346</v>
          </cell>
        </row>
        <row r="33">
          <cell r="C33" t="str">
            <v>C0010214</v>
          </cell>
          <cell r="D33" t="str">
            <v>h</v>
          </cell>
          <cell r="E33" t="str">
            <v>Compactador de rodillo potencia: 80HP, peso: 7 ton</v>
          </cell>
          <cell r="F33" t="str">
            <v xml:space="preserve">Compactación – Nivelación  </v>
          </cell>
          <cell r="G33">
            <v>94827.67717472052</v>
          </cell>
        </row>
        <row r="34">
          <cell r="C34" t="str">
            <v>C0010211</v>
          </cell>
          <cell r="D34" t="str">
            <v>h</v>
          </cell>
          <cell r="E34" t="str">
            <v>Compactador de rodillo potencia: 99 hp, peso: 8 toneladas</v>
          </cell>
          <cell r="F34" t="str">
            <v xml:space="preserve">Compactación – Nivelación  </v>
          </cell>
          <cell r="G34">
            <v>131643.12831314144</v>
          </cell>
        </row>
        <row r="35">
          <cell r="C35" t="str">
            <v>C0010212</v>
          </cell>
          <cell r="D35" t="str">
            <v>h</v>
          </cell>
          <cell r="E35" t="str">
            <v>Compactador de rodillo, potencia 105 hp, peso de 6 toneladas</v>
          </cell>
          <cell r="F35" t="str">
            <v xml:space="preserve">Compactación – Nivelación  </v>
          </cell>
          <cell r="G35">
            <v>123833.79019287039</v>
          </cell>
        </row>
        <row r="36">
          <cell r="C36" t="str">
            <v>C0010200</v>
          </cell>
          <cell r="D36" t="str">
            <v>h</v>
          </cell>
          <cell r="E36" t="str">
            <v>Compactador manual (saltarín) peso de operación (kg.) 52, fuerza de impacto por golpe (KN) 12</v>
          </cell>
          <cell r="F36" t="str">
            <v xml:space="preserve">Compactación – Nivelación  </v>
          </cell>
          <cell r="G36">
            <v>8151.2755679658312</v>
          </cell>
        </row>
        <row r="37">
          <cell r="C37" t="str">
            <v>C0010210</v>
          </cell>
          <cell r="D37" t="str">
            <v>h</v>
          </cell>
          <cell r="E37" t="str">
            <v>Compactador manual de rodillo</v>
          </cell>
          <cell r="F37" t="str">
            <v xml:space="preserve">Compactación – Nivelación  </v>
          </cell>
          <cell r="G37">
            <v>25101.443958014261</v>
          </cell>
        </row>
        <row r="38">
          <cell r="C38" t="str">
            <v>C0010220</v>
          </cell>
          <cell r="D38" t="str">
            <v>h</v>
          </cell>
          <cell r="E38" t="str">
            <v>Compactador manual vibratorio (CANGURO) (Apisonadores), potencia aproximada 5 HP</v>
          </cell>
          <cell r="F38" t="str">
            <v xml:space="preserve">Compactación – Nivelación  </v>
          </cell>
          <cell r="G38">
            <v>8924.9578517384034</v>
          </cell>
        </row>
        <row r="39">
          <cell r="C39" t="str">
            <v>C0010190</v>
          </cell>
          <cell r="D39" t="str">
            <v>h</v>
          </cell>
          <cell r="E39" t="str">
            <v>Compactador manual vibratorio (rana) con motor de 6 hp</v>
          </cell>
          <cell r="F39" t="str">
            <v xml:space="preserve">Compactación – Nivelación  </v>
          </cell>
          <cell r="G39">
            <v>4250</v>
          </cell>
        </row>
        <row r="40">
          <cell r="C40" t="str">
            <v>C0010230</v>
          </cell>
          <cell r="D40" t="str">
            <v>h</v>
          </cell>
          <cell r="E40" t="str">
            <v>Compactador neumático de Potencia 70 HP, peso de 13 ton</v>
          </cell>
          <cell r="F40" t="str">
            <v xml:space="preserve">Compactación – Nivelación  </v>
          </cell>
          <cell r="G40">
            <v>152282.09334528653</v>
          </cell>
        </row>
        <row r="41">
          <cell r="C41" t="str">
            <v>C0010213</v>
          </cell>
          <cell r="D41" t="str">
            <v>h</v>
          </cell>
          <cell r="E41" t="str">
            <v>Compactador neumático peso 3,5 ton</v>
          </cell>
          <cell r="F41" t="str">
            <v xml:space="preserve">Compactación – Nivelación  </v>
          </cell>
          <cell r="G41">
            <v>127738.45925300593</v>
          </cell>
        </row>
        <row r="42">
          <cell r="C42" t="str">
            <v>C0010240</v>
          </cell>
          <cell r="D42" t="str">
            <v>h</v>
          </cell>
          <cell r="E42" t="str">
            <v>Compactador vibratorio potencia aproximada de 15 Kw</v>
          </cell>
          <cell r="F42" t="str">
            <v xml:space="preserve">Compactación – Nivelación  </v>
          </cell>
          <cell r="G42">
            <v>76950.887752134586</v>
          </cell>
        </row>
        <row r="43">
          <cell r="C43" t="str">
            <v>C0010250</v>
          </cell>
          <cell r="D43" t="str">
            <v>h</v>
          </cell>
          <cell r="E43" t="str">
            <v>Compresor (barrido y soplado)</v>
          </cell>
          <cell r="F43" t="str">
            <v>Mixto - Herramienta menor</v>
          </cell>
          <cell r="G43">
            <v>76752.916672408333</v>
          </cell>
        </row>
        <row r="44">
          <cell r="C44" t="str">
            <v>C0010280</v>
          </cell>
          <cell r="D44" t="str">
            <v>h</v>
          </cell>
          <cell r="E44" t="str">
            <v>Compresor para penetrar roca</v>
          </cell>
          <cell r="F44" t="str">
            <v>Mixto - Herramienta menor</v>
          </cell>
          <cell r="G44">
            <v>76641.273564419462</v>
          </cell>
        </row>
        <row r="45">
          <cell r="C45" t="str">
            <v>C0010270</v>
          </cell>
          <cell r="D45" t="str">
            <v>h</v>
          </cell>
          <cell r="E45" t="str">
            <v>Compresor portátil de 70 a 120 HP, con martillo</v>
          </cell>
          <cell r="F45" t="str">
            <v>Mixto - Herramienta menor</v>
          </cell>
          <cell r="G45">
            <v>98897.135759793033</v>
          </cell>
        </row>
        <row r="46">
          <cell r="C46" t="str">
            <v>C0010295</v>
          </cell>
          <cell r="D46" t="str">
            <v>h</v>
          </cell>
          <cell r="E46" t="str">
            <v xml:space="preserve">Cortadora de adoquines </v>
          </cell>
          <cell r="F46" t="str">
            <v>Mixto - Herramienta menor</v>
          </cell>
          <cell r="G46">
            <v>7809.3381202711025</v>
          </cell>
        </row>
        <row r="47">
          <cell r="C47" t="str">
            <v>C0010290</v>
          </cell>
          <cell r="D47" t="str">
            <v>h</v>
          </cell>
          <cell r="E47" t="str">
            <v>Cortadora de pavimento, profundidad de corte: 16- 19 cm. capacidad de disco: desde 12" hasta 20" de diámetro</v>
          </cell>
          <cell r="F47" t="str">
            <v>Mixto - Herramienta menor</v>
          </cell>
          <cell r="G47">
            <v>17292.105837743158</v>
          </cell>
        </row>
        <row r="48">
          <cell r="C48" t="str">
            <v>C0010311</v>
          </cell>
          <cell r="D48" t="str">
            <v>h</v>
          </cell>
          <cell r="E48" t="str">
            <v>Derretidora de asfalto (crafco o similar)</v>
          </cell>
          <cell r="F48" t="str">
            <v>Asfalto</v>
          </cell>
          <cell r="G48">
            <v>3418.5314449641151</v>
          </cell>
        </row>
        <row r="49">
          <cell r="C49" t="str">
            <v>C0010300</v>
          </cell>
          <cell r="D49" t="str">
            <v>h</v>
          </cell>
          <cell r="E49" t="str">
            <v>Diferencial de 2 toneladas</v>
          </cell>
          <cell r="F49" t="str">
            <v xml:space="preserve">Carga – Izaje </v>
          </cell>
          <cell r="G49">
            <v>3469.9157687841325</v>
          </cell>
        </row>
        <row r="50">
          <cell r="C50" t="str">
            <v>C0010310</v>
          </cell>
          <cell r="D50" t="str">
            <v>h</v>
          </cell>
          <cell r="E50" t="str">
            <v>Diferencial de 3 toneladas</v>
          </cell>
          <cell r="F50" t="str">
            <v xml:space="preserve">Carga – Izaje </v>
          </cell>
          <cell r="G50">
            <v>3401.2036131078767</v>
          </cell>
        </row>
        <row r="51">
          <cell r="C51" t="str">
            <v>C0010351</v>
          </cell>
          <cell r="D51" t="str">
            <v>h</v>
          </cell>
          <cell r="E51" t="str">
            <v>Equipo autopropulsado para aplicación de pintura termoplástica (NTC 4744-2)</v>
          </cell>
          <cell r="F51" t="str">
            <v>Mixto - Herramienta menor</v>
          </cell>
          <cell r="G51">
            <v>119871.47706120987</v>
          </cell>
        </row>
        <row r="52">
          <cell r="C52" t="str">
            <v>C0010314</v>
          </cell>
          <cell r="D52" t="str">
            <v>h</v>
          </cell>
          <cell r="E52" t="str">
            <v>Equipo de acarreo interno</v>
          </cell>
          <cell r="F52" t="str">
            <v>Mixto - Herramienta menor</v>
          </cell>
          <cell r="G52">
            <v>44624.789258692013</v>
          </cell>
        </row>
        <row r="53">
          <cell r="C53" t="str">
            <v>C0010321</v>
          </cell>
          <cell r="D53" t="str">
            <v>h</v>
          </cell>
          <cell r="E53" t="str">
            <v>Equipo de izaje</v>
          </cell>
          <cell r="F53" t="str">
            <v xml:space="preserve">Carga – Izaje </v>
          </cell>
          <cell r="G53">
            <v>127123.23878224001</v>
          </cell>
        </row>
        <row r="54">
          <cell r="C54" t="str">
            <v>C0010401</v>
          </cell>
          <cell r="D54" t="str">
            <v>u</v>
          </cell>
          <cell r="E54" t="str">
            <v>Equipo de medición (deformímetros eléctricos, mecánicos, celdas de carga, etc.) para prueba de carga</v>
          </cell>
          <cell r="F54" t="str">
            <v>Mixto - Herramienta menor</v>
          </cell>
          <cell r="G54">
            <v>156915.66274853484</v>
          </cell>
        </row>
        <row r="55">
          <cell r="C55" t="str">
            <v>C0010330</v>
          </cell>
          <cell r="D55" t="str">
            <v>h</v>
          </cell>
          <cell r="E55" t="str">
            <v>Equipo de oxicorte y soldadura, capacidad de corte 6"-14"</v>
          </cell>
          <cell r="F55" t="str">
            <v>Mixto - Herramienta menor</v>
          </cell>
          <cell r="G55">
            <v>9817.453636912247</v>
          </cell>
        </row>
        <row r="56">
          <cell r="C56" t="str">
            <v>C0010340</v>
          </cell>
          <cell r="D56" t="str">
            <v>h</v>
          </cell>
          <cell r="E56" t="str">
            <v>Equipo de perforación (TRACKDRILL), potencia aproximada 40 HP, 2100 golpes / minuto</v>
          </cell>
          <cell r="F56" t="str">
            <v>Mixto - Herramienta menor</v>
          </cell>
          <cell r="G56">
            <v>198680.41675968407</v>
          </cell>
        </row>
        <row r="57">
          <cell r="C57" t="str">
            <v>C0010350</v>
          </cell>
          <cell r="D57" t="str">
            <v>h</v>
          </cell>
          <cell r="E57" t="str">
            <v>Equipo de pintura (Compresor). Presión máxima de trabajo 7 HP</v>
          </cell>
          <cell r="F57" t="str">
            <v>Mixto - Herramienta menor</v>
          </cell>
          <cell r="G57">
            <v>13753.377019635442</v>
          </cell>
        </row>
        <row r="58">
          <cell r="C58" t="str">
            <v>C0010352</v>
          </cell>
          <cell r="D58" t="str">
            <v>h</v>
          </cell>
          <cell r="E58" t="str">
            <v>Equipo de rayos X y/o ultrasonido industrial</v>
          </cell>
          <cell r="F58" t="str">
            <v>Mixto - Herramienta menor</v>
          </cell>
          <cell r="G58">
            <v>119778.51246898674</v>
          </cell>
        </row>
        <row r="59">
          <cell r="C59" t="str">
            <v>C0010381</v>
          </cell>
          <cell r="D59" t="str">
            <v>h</v>
          </cell>
          <cell r="E59" t="str">
            <v>Equipo de sandblasting y pintura, compresora 250cfm a 100 psi, pulmón de 70 gal (250 L) para 160 psi</v>
          </cell>
          <cell r="F59" t="str">
            <v>Mixto - Herramienta menor</v>
          </cell>
          <cell r="G59">
            <v>48445.78683896752</v>
          </cell>
        </row>
        <row r="60">
          <cell r="C60" t="str">
            <v>C0010360</v>
          </cell>
          <cell r="D60" t="str">
            <v>h</v>
          </cell>
          <cell r="E60" t="str">
            <v>Equipo de soldadura 250 AMP</v>
          </cell>
          <cell r="F60" t="str">
            <v>Mixto - Herramienta menor</v>
          </cell>
          <cell r="G60">
            <v>13554.194514165301</v>
          </cell>
        </row>
        <row r="61">
          <cell r="C61" t="str">
            <v>C0010365</v>
          </cell>
          <cell r="D61" t="str">
            <v>h</v>
          </cell>
          <cell r="E61" t="str">
            <v>Equipo de soldadura 400 AMP</v>
          </cell>
          <cell r="F61" t="str">
            <v>Mixto - Herramienta menor</v>
          </cell>
          <cell r="G61">
            <v>10306.095079294917</v>
          </cell>
        </row>
        <row r="62">
          <cell r="C62" t="str">
            <v>C0010380</v>
          </cell>
          <cell r="D62" t="str">
            <v>h</v>
          </cell>
          <cell r="E62" t="str">
            <v>Equipo de soldadura 600 AMP</v>
          </cell>
          <cell r="F62" t="str">
            <v>Mixto - Herramienta menor</v>
          </cell>
          <cell r="G62">
            <v>25324.567904307722</v>
          </cell>
        </row>
        <row r="63">
          <cell r="C63" t="str">
            <v>C0010383</v>
          </cell>
          <cell r="D63" t="str">
            <v>h</v>
          </cell>
          <cell r="E63" t="str">
            <v>Equipo de topografía teodolito electrónico con abertura de anteojo de 42- 45 mm. aumento del anteojo: 30x.distancia mínima de enfoque: 1 - 1.5 m. precisión: 5´´</v>
          </cell>
          <cell r="F63" t="str">
            <v>Mixto - Herramienta menor</v>
          </cell>
          <cell r="G63">
            <v>21537.038915976234</v>
          </cell>
        </row>
        <row r="64">
          <cell r="C64" t="str">
            <v>C0010410</v>
          </cell>
          <cell r="D64" t="str">
            <v>h</v>
          </cell>
          <cell r="E64" t="str">
            <v>Esparcidor de gravilla, ancho de esparcimiento 3 - 7.5 m</v>
          </cell>
          <cell r="F64" t="str">
            <v>Mixto - Herramienta menor</v>
          </cell>
          <cell r="G64">
            <v>96478.960349652363</v>
          </cell>
        </row>
        <row r="65">
          <cell r="C65" t="str">
            <v>C0010420</v>
          </cell>
          <cell r="D65" t="str">
            <v>h</v>
          </cell>
          <cell r="E65" t="str">
            <v>Estación Total con precisión angular de 6". Precisión lineal 2 mm ± 2 ppm</v>
          </cell>
          <cell r="F65" t="str">
            <v>Mixto - Herramienta menor</v>
          </cell>
          <cell r="G65">
            <v>12271.817046140304</v>
          </cell>
        </row>
        <row r="66">
          <cell r="C66" t="str">
            <v>C0010441</v>
          </cell>
          <cell r="D66" t="str">
            <v>h</v>
          </cell>
          <cell r="E66" t="str">
            <v>Formaleta metálica para baranda de concreto (m)</v>
          </cell>
          <cell r="F66" t="str">
            <v>Concreto y mortero</v>
          </cell>
          <cell r="G66">
            <v>1446.5202763665175</v>
          </cell>
        </row>
        <row r="67">
          <cell r="C67" t="str">
            <v>C0010445</v>
          </cell>
          <cell r="D67" t="str">
            <v>h</v>
          </cell>
          <cell r="E67" t="str">
            <v>Formaleta metálica para concreto (m2)</v>
          </cell>
          <cell r="F67" t="str">
            <v>Concreto y mortero</v>
          </cell>
          <cell r="G67">
            <v>871.5465570044521</v>
          </cell>
        </row>
        <row r="68">
          <cell r="C68" t="str">
            <v>C0010443</v>
          </cell>
          <cell r="D68" t="str">
            <v>h</v>
          </cell>
          <cell r="E68" t="str">
            <v>Formaleta metálica para defensa de concreto (m)</v>
          </cell>
          <cell r="F68" t="str">
            <v>Concreto y mortero</v>
          </cell>
          <cell r="G68">
            <v>1565.7907645877726</v>
          </cell>
        </row>
        <row r="69">
          <cell r="C69" t="str">
            <v>C0010447</v>
          </cell>
          <cell r="D69" t="str">
            <v>h</v>
          </cell>
          <cell r="E69" t="str">
            <v>Formaleta metálica para fabricación de paneles de concreto (m2)</v>
          </cell>
          <cell r="F69" t="str">
            <v>Concreto y mortero</v>
          </cell>
          <cell r="G69">
            <v>1520.0340381233098</v>
          </cell>
        </row>
        <row r="70">
          <cell r="C70" t="str">
            <v>C0010430</v>
          </cell>
          <cell r="D70" t="str">
            <v>h</v>
          </cell>
          <cell r="E70" t="str">
            <v>Formaleta metálica para pavimento en concreto hidráulico (m)</v>
          </cell>
          <cell r="F70" t="str">
            <v>Concreto y mortero</v>
          </cell>
          <cell r="G70">
            <v>982.57190420084282</v>
          </cell>
        </row>
        <row r="71">
          <cell r="C71" t="str">
            <v>C0010435</v>
          </cell>
          <cell r="D71" t="str">
            <v>h</v>
          </cell>
          <cell r="E71" t="str">
            <v>Formaleta metálica para pilotes de concreto prefabricado in situ (m)</v>
          </cell>
          <cell r="F71" t="str">
            <v>Concreto y mortero</v>
          </cell>
          <cell r="G71">
            <v>2493.3034193180506</v>
          </cell>
        </row>
        <row r="72">
          <cell r="C72" t="str">
            <v>C0010450</v>
          </cell>
          <cell r="D72" t="str">
            <v>h</v>
          </cell>
          <cell r="E72" t="str">
            <v>Formaleta para camisa de pilote</v>
          </cell>
          <cell r="F72" t="str">
            <v>Concreto y mortero</v>
          </cell>
          <cell r="G72">
            <v>4685.6028721626617</v>
          </cell>
        </row>
        <row r="73">
          <cell r="C73" t="str">
            <v>C0010455</v>
          </cell>
          <cell r="D73" t="str">
            <v>glo</v>
          </cell>
          <cell r="E73" t="str">
            <v>Formaleta, platina y accesorios (glo)</v>
          </cell>
          <cell r="F73" t="str">
            <v>Concreto y mortero</v>
          </cell>
          <cell r="G73">
            <v>5138.2169618185499</v>
          </cell>
        </row>
        <row r="74">
          <cell r="C74" t="str">
            <v>C0010456</v>
          </cell>
          <cell r="D74" t="str">
            <v>m</v>
          </cell>
          <cell r="E74" t="str">
            <v>Formaleta, platina y accesorios (m)</v>
          </cell>
          <cell r="F74" t="str">
            <v>Concreto y mortero</v>
          </cell>
          <cell r="G74">
            <v>1294.6766983678021</v>
          </cell>
        </row>
        <row r="75">
          <cell r="C75" t="str">
            <v>C0010460</v>
          </cell>
          <cell r="D75" t="str">
            <v>h</v>
          </cell>
          <cell r="E75" t="str">
            <v>Fresadora de pavimento, ancho de trabajo 1.3 m a 1.5 m, potencia aproximada 430 HP, profundidad de corte 30 cm</v>
          </cell>
          <cell r="F75" t="str">
            <v>Asfalto</v>
          </cell>
          <cell r="G75">
            <v>419850.06485492649</v>
          </cell>
        </row>
        <row r="76">
          <cell r="C76" t="str">
            <v>C0010461</v>
          </cell>
          <cell r="D76" t="str">
            <v>h</v>
          </cell>
          <cell r="E76" t="str">
            <v>Fresadora de pavimento, ancho de trabajo 2 m, con tambor especial de puntas de acero de alta dureza, profundidad de corte menor a 2.5 cm para microfresado (W2000 o similares)</v>
          </cell>
          <cell r="F76" t="str">
            <v>Asfalto</v>
          </cell>
          <cell r="G76">
            <v>264566.45004859095</v>
          </cell>
        </row>
        <row r="77">
          <cell r="C77" t="str">
            <v>C0010462</v>
          </cell>
          <cell r="D77" t="str">
            <v>h</v>
          </cell>
          <cell r="E77" t="str">
            <v>Fresadora de pavimento, ancho de trabajo 2 m, potencia aproximada 580 HP, profundidad de corte 30 cm</v>
          </cell>
          <cell r="F77" t="str">
            <v>Asfalto</v>
          </cell>
          <cell r="G77">
            <v>415530.47814296506</v>
          </cell>
        </row>
        <row r="78">
          <cell r="C78" t="str">
            <v>C0010480</v>
          </cell>
          <cell r="D78" t="str">
            <v>h</v>
          </cell>
          <cell r="E78" t="str">
            <v>Gato para tensionamiento, fuerza Max 300 toneladas</v>
          </cell>
          <cell r="F78" t="str">
            <v>Mixto - Herramienta menor</v>
          </cell>
          <cell r="G78">
            <v>183893.82203138203</v>
          </cell>
        </row>
        <row r="79">
          <cell r="C79" t="str">
            <v>C0010500</v>
          </cell>
          <cell r="D79" t="str">
            <v>h</v>
          </cell>
          <cell r="E79" t="str">
            <v>Grúa capacidad 10 toneladas</v>
          </cell>
          <cell r="F79" t="str">
            <v xml:space="preserve">Carga – Izaje </v>
          </cell>
          <cell r="G79">
            <v>157860.19200262302</v>
          </cell>
        </row>
        <row r="80">
          <cell r="C80" t="str">
            <v>C0010490</v>
          </cell>
          <cell r="D80" t="str">
            <v>h</v>
          </cell>
          <cell r="E80" t="str">
            <v>Grúa capacidad 15 toneladas</v>
          </cell>
          <cell r="F80" t="str">
            <v xml:space="preserve">Carga – Izaje </v>
          </cell>
          <cell r="G80">
            <v>160091.43146555763</v>
          </cell>
        </row>
        <row r="81">
          <cell r="C81" t="str">
            <v>C0010520</v>
          </cell>
          <cell r="D81" t="str">
            <v>h</v>
          </cell>
          <cell r="E81" t="str">
            <v>Grúa telescópica capacidad 50 toneladas</v>
          </cell>
          <cell r="F81" t="str">
            <v xml:space="preserve">Carga – Izaje </v>
          </cell>
          <cell r="G81">
            <v>359229.55353247077</v>
          </cell>
        </row>
        <row r="82">
          <cell r="C82" t="str">
            <v>C0010491</v>
          </cell>
          <cell r="D82" t="str">
            <v>h</v>
          </cell>
          <cell r="E82" t="str">
            <v>Grúa torre capacidad 1 tonelada en la punta</v>
          </cell>
          <cell r="F82" t="str">
            <v xml:space="preserve">Carga – Izaje </v>
          </cell>
          <cell r="G82">
            <v>165852.63765814883</v>
          </cell>
        </row>
        <row r="83">
          <cell r="C83" t="str">
            <v>C0010530</v>
          </cell>
          <cell r="D83" t="str">
            <v>h</v>
          </cell>
          <cell r="E83" t="str">
            <v>Guadañadora cilindraje 38-58 cm3</v>
          </cell>
          <cell r="F83" t="str">
            <v>Mixto - Herramienta menor</v>
          </cell>
          <cell r="G83">
            <v>4866.8910785260987</v>
          </cell>
        </row>
        <row r="84">
          <cell r="C84" t="str">
            <v>C0010535</v>
          </cell>
          <cell r="D84" t="str">
            <v>h</v>
          </cell>
          <cell r="E84" t="str">
            <v>Lanza de aire comprimido caliente, velocidad de descargue 1000 m/s, temperatura del aire a presión 1000 °c</v>
          </cell>
          <cell r="F84" t="str">
            <v>Mixto - Herramienta menor</v>
          </cell>
          <cell r="G84">
            <v>68154.488309580134</v>
          </cell>
        </row>
        <row r="85">
          <cell r="C85" t="str">
            <v>C0010544</v>
          </cell>
          <cell r="D85" t="str">
            <v>h</v>
          </cell>
          <cell r="E85" t="str">
            <v>Manómetro cable de acero para bajar la celda</v>
          </cell>
          <cell r="F85" t="str">
            <v>Mixto - Herramienta menor</v>
          </cell>
          <cell r="G85">
            <v>1590473.4077937556</v>
          </cell>
        </row>
        <row r="86">
          <cell r="C86" t="str">
            <v>C0010547</v>
          </cell>
          <cell r="D86" t="str">
            <v>h</v>
          </cell>
          <cell r="E86" t="str">
            <v>Máquina estabilizadora con cámara de tambor rotatorio de paso sencillo</v>
          </cell>
          <cell r="F86" t="str">
            <v>Mixto - Herramienta menor</v>
          </cell>
          <cell r="G86">
            <v>242854.79246369543</v>
          </cell>
        </row>
        <row r="87">
          <cell r="C87" t="str">
            <v>C0010541</v>
          </cell>
          <cell r="D87" t="str">
            <v>h</v>
          </cell>
          <cell r="E87" t="str">
            <v>Máquina hidrosembradora 1000 - 4000 litros</v>
          </cell>
          <cell r="F87" t="str">
            <v>Mixto - Herramienta menor</v>
          </cell>
          <cell r="G87">
            <v>43611.90833175202</v>
          </cell>
        </row>
        <row r="88">
          <cell r="C88" t="str">
            <v>C0010540</v>
          </cell>
          <cell r="D88" t="str">
            <v>h</v>
          </cell>
          <cell r="E88" t="str">
            <v>Máquina térmica para aplicación de adhesivo para tacha</v>
          </cell>
          <cell r="F88" t="str">
            <v>Mixto - Herramienta menor</v>
          </cell>
          <cell r="G88">
            <v>43175.992939139775</v>
          </cell>
        </row>
        <row r="89">
          <cell r="C89" t="str">
            <v>C0010550</v>
          </cell>
          <cell r="D89" t="str">
            <v>h</v>
          </cell>
          <cell r="E89" t="str">
            <v>Mezcladora de concreto tipo trompo</v>
          </cell>
          <cell r="F89" t="str">
            <v>Concreto y mortero</v>
          </cell>
          <cell r="G89">
            <v>4750</v>
          </cell>
        </row>
        <row r="90">
          <cell r="C90" t="str">
            <v>C0010555</v>
          </cell>
          <cell r="D90" t="str">
            <v>h</v>
          </cell>
          <cell r="E90" t="str">
            <v>Miniretroexcavadora sobre neumáticos de 37,5 kW</v>
          </cell>
          <cell r="F90" t="str">
            <v>Movimiento de tierra</v>
          </cell>
          <cell r="G90">
            <v>92000</v>
          </cell>
        </row>
        <row r="91">
          <cell r="C91" t="str">
            <v>C0010560</v>
          </cell>
          <cell r="D91" t="str">
            <v>h</v>
          </cell>
          <cell r="E91" t="str">
            <v>Montacargas capacidad 2-10 toneladas</v>
          </cell>
          <cell r="F91" t="str">
            <v>Mixto - Herramienta menor</v>
          </cell>
          <cell r="G91">
            <v>83134.653696279653</v>
          </cell>
        </row>
        <row r="92">
          <cell r="C92" t="str">
            <v>C0010570</v>
          </cell>
          <cell r="D92" t="str">
            <v>h</v>
          </cell>
          <cell r="E92" t="str">
            <v>Motobomba 3 pulgadas</v>
          </cell>
          <cell r="F92" t="str">
            <v>Mixto - Herramienta menor</v>
          </cell>
          <cell r="G92">
            <v>8009.086813314163</v>
          </cell>
        </row>
        <row r="93">
          <cell r="C93" t="str">
            <v>C0010580</v>
          </cell>
          <cell r="D93" t="str">
            <v>h</v>
          </cell>
          <cell r="E93" t="str">
            <v>Motobomba 4 pulgadas</v>
          </cell>
          <cell r="F93" t="str">
            <v>Mixto - Herramienta menor</v>
          </cell>
          <cell r="G93">
            <v>9892.2121540438729</v>
          </cell>
        </row>
        <row r="94">
          <cell r="C94" t="str">
            <v>C0010590</v>
          </cell>
          <cell r="D94" t="str">
            <v>h</v>
          </cell>
          <cell r="E94" t="str">
            <v xml:space="preserve">Motobomba 6 pulgadas </v>
          </cell>
          <cell r="F94" t="str">
            <v>Mixto - Herramienta menor</v>
          </cell>
          <cell r="G94">
            <v>27066.64886545009</v>
          </cell>
        </row>
        <row r="95">
          <cell r="C95" t="str">
            <v>C0010610</v>
          </cell>
          <cell r="D95" t="str">
            <v>h</v>
          </cell>
          <cell r="E95" t="str">
            <v>Motoniveladora potencia 215 HP, ancho de cuchilla 4,27 m, peso 18 ton</v>
          </cell>
          <cell r="F95" t="str">
            <v xml:space="preserve">Compactación – Nivelación  </v>
          </cell>
          <cell r="G95">
            <v>184077.25569210461</v>
          </cell>
        </row>
        <row r="96">
          <cell r="C96" t="str">
            <v>C0010611</v>
          </cell>
          <cell r="D96" t="str">
            <v>h</v>
          </cell>
          <cell r="E96" t="str">
            <v>Motoniveladora, potencia 140 HP, ancho de cuchilla 3,66 m, peso 11 ton</v>
          </cell>
          <cell r="F96" t="str">
            <v xml:space="preserve">Compactación – Nivelación  </v>
          </cell>
          <cell r="G96">
            <v>185862.24726245223</v>
          </cell>
        </row>
        <row r="97">
          <cell r="C97" t="str">
            <v>C0010620</v>
          </cell>
          <cell r="D97" t="str">
            <v>h</v>
          </cell>
          <cell r="E97" t="str">
            <v>Motosierra, 4.5 HP - 7.1 HP, longitud de espada 45-90 cm</v>
          </cell>
          <cell r="F97" t="str">
            <v>Mixto - Herramienta menor</v>
          </cell>
          <cell r="G97">
            <v>5564.1534106931613</v>
          </cell>
        </row>
        <row r="98">
          <cell r="C98" t="str">
            <v>C0010621</v>
          </cell>
          <cell r="D98" t="str">
            <v>h</v>
          </cell>
          <cell r="E98" t="str">
            <v>Motosoldador, 300 amperios</v>
          </cell>
          <cell r="F98" t="str">
            <v>Mixto - Herramienta menor</v>
          </cell>
          <cell r="G98">
            <v>15186.998682013898</v>
          </cell>
        </row>
        <row r="99">
          <cell r="C99" t="str">
            <v>C0010630</v>
          </cell>
          <cell r="D99" t="str">
            <v>h</v>
          </cell>
          <cell r="E99" t="str">
            <v>Pala auxiliar de piloteadora</v>
          </cell>
          <cell r="F99" t="str">
            <v>Mixto - Herramienta menor</v>
          </cell>
          <cell r="G99">
            <v>427059.2332056826</v>
          </cell>
        </row>
        <row r="100">
          <cell r="C100" t="str">
            <v>C0010640</v>
          </cell>
          <cell r="D100" t="str">
            <v>h</v>
          </cell>
          <cell r="E100" t="str">
            <v>Pala grúa (dragalina) potencia del motor aproximada 320 Kw - 390 Kw, capacidad de carga aproximada 70 -100 toneladas</v>
          </cell>
          <cell r="F100" t="str">
            <v>Movimiento de tierra</v>
          </cell>
          <cell r="G100">
            <v>291371.91134956165</v>
          </cell>
        </row>
        <row r="101">
          <cell r="C101" t="str">
            <v>C0010850</v>
          </cell>
          <cell r="D101" t="str">
            <v>h</v>
          </cell>
          <cell r="E101" t="str">
            <v>Parales-taco metálico o puntal (escamas en concreto)</v>
          </cell>
          <cell r="F101" t="str">
            <v>Mixto - Herramienta menor</v>
          </cell>
          <cell r="G101">
            <v>256.59253823747912</v>
          </cell>
        </row>
        <row r="102">
          <cell r="C102" t="str">
            <v>C0010651</v>
          </cell>
          <cell r="D102" t="str">
            <v>h</v>
          </cell>
          <cell r="E102" t="str">
            <v>Piloteadora potencia mínima de 250KW, fuerza elevadora 200KN</v>
          </cell>
          <cell r="F102" t="str">
            <v>Mixto - Herramienta menor</v>
          </cell>
          <cell r="G102">
            <v>682759.27565798792</v>
          </cell>
        </row>
        <row r="103">
          <cell r="C103" t="str">
            <v>C0010660</v>
          </cell>
          <cell r="D103" t="str">
            <v>h</v>
          </cell>
          <cell r="E103" t="str">
            <v>Planta de asfalto en caliente continua de 120 toneladas de capacidad</v>
          </cell>
          <cell r="F103" t="str">
            <v>Asfalto</v>
          </cell>
          <cell r="G103">
            <v>531034.99217843509</v>
          </cell>
        </row>
        <row r="104">
          <cell r="C104" t="str">
            <v>C0010661</v>
          </cell>
          <cell r="D104" t="str">
            <v>h</v>
          </cell>
          <cell r="E104" t="str">
            <v>Planta de asfalto en caliente móvil discontinua de 60 toneladas de capacidad</v>
          </cell>
          <cell r="F104" t="str">
            <v>Asfalto</v>
          </cell>
          <cell r="G104">
            <v>615160.52599944209</v>
          </cell>
        </row>
        <row r="105">
          <cell r="C105" t="str">
            <v>C0010662</v>
          </cell>
          <cell r="D105" t="str">
            <v>h</v>
          </cell>
          <cell r="E105" t="str">
            <v>Planta de asfalto en frío de 60 toneladas/hora de capacidad</v>
          </cell>
          <cell r="F105" t="str">
            <v>Asfalto</v>
          </cell>
          <cell r="G105">
            <v>531034.99217843509</v>
          </cell>
        </row>
        <row r="106">
          <cell r="C106" t="str">
            <v>C0010665</v>
          </cell>
          <cell r="D106" t="str">
            <v>h</v>
          </cell>
          <cell r="E106" t="str">
            <v>Planta dosificadora (mezcladora) de concreto</v>
          </cell>
          <cell r="F106" t="str">
            <v>Concreto y mortero</v>
          </cell>
          <cell r="G106">
            <v>149301.94336003496</v>
          </cell>
        </row>
        <row r="107">
          <cell r="C107" t="str">
            <v>C0010680</v>
          </cell>
          <cell r="D107" t="str">
            <v>h</v>
          </cell>
          <cell r="E107" t="str">
            <v>Planta eléctrica 3000 watts -4000 watts</v>
          </cell>
          <cell r="F107" t="str">
            <v>Mixto - Herramienta menor</v>
          </cell>
          <cell r="G107">
            <v>6000</v>
          </cell>
        </row>
        <row r="108">
          <cell r="C108" t="str">
            <v>C0010670</v>
          </cell>
          <cell r="D108" t="str">
            <v>h</v>
          </cell>
          <cell r="E108" t="str">
            <v>Planta para mezcla de asfalto en frio de 160 toneladas/hora de capacidad</v>
          </cell>
          <cell r="F108" t="str">
            <v>Asfalto</v>
          </cell>
          <cell r="G108">
            <v>415164.15015384904</v>
          </cell>
        </row>
        <row r="109">
          <cell r="C109" t="str">
            <v>C0010690</v>
          </cell>
          <cell r="D109" t="str">
            <v>h</v>
          </cell>
          <cell r="E109" t="str">
            <v>Planta trituradora y unidad de clasificación</v>
          </cell>
          <cell r="F109" t="str">
            <v>Mixto - Herramienta menor</v>
          </cell>
          <cell r="G109">
            <v>663793.74022304383</v>
          </cell>
        </row>
        <row r="110">
          <cell r="C110" t="str">
            <v>C0010704</v>
          </cell>
          <cell r="D110" t="str">
            <v>h</v>
          </cell>
          <cell r="E110" t="str">
            <v>Puente grúa</v>
          </cell>
          <cell r="F110" t="str">
            <v xml:space="preserve">Carga – Izaje </v>
          </cell>
          <cell r="G110">
            <v>283938.39079061424</v>
          </cell>
        </row>
        <row r="111">
          <cell r="C111" t="str">
            <v>C0010710</v>
          </cell>
          <cell r="D111" t="str">
            <v>h</v>
          </cell>
          <cell r="E111" t="str">
            <v>Pulidora (8500 REV)</v>
          </cell>
          <cell r="F111" t="str">
            <v>Mixto - Herramienta menor</v>
          </cell>
          <cell r="G111">
            <v>4085.9446145668499</v>
          </cell>
        </row>
        <row r="112">
          <cell r="C112" t="str">
            <v>C0010720</v>
          </cell>
          <cell r="D112" t="str">
            <v>h</v>
          </cell>
          <cell r="E112" t="str">
            <v>Pulvimixer potencia aproximada 500 HP</v>
          </cell>
          <cell r="F112" t="str">
            <v>Mixto - Herramienta menor</v>
          </cell>
          <cell r="G112">
            <v>153957.95499350206</v>
          </cell>
        </row>
        <row r="113">
          <cell r="C113" t="str">
            <v>C0010730</v>
          </cell>
          <cell r="D113" t="str">
            <v>h</v>
          </cell>
          <cell r="E113" t="str">
            <v xml:space="preserve">Recicladora de pavimento potencia aproximada 430 HP </v>
          </cell>
          <cell r="F113" t="str">
            <v>Asfalto</v>
          </cell>
          <cell r="G113">
            <v>476084.48348712485</v>
          </cell>
        </row>
        <row r="114">
          <cell r="C114" t="str">
            <v>C0010740</v>
          </cell>
          <cell r="D114" t="str">
            <v>h</v>
          </cell>
          <cell r="E114" t="str">
            <v>Regla vibratoria de concreto, de longitud de 3 a 5 m, potencia de 6 a 9 HP</v>
          </cell>
          <cell r="F114" t="str">
            <v>Concreto y mortero</v>
          </cell>
          <cell r="G114">
            <v>9142.648885127328</v>
          </cell>
        </row>
        <row r="115">
          <cell r="C115" t="str">
            <v>C0010750</v>
          </cell>
          <cell r="D115" t="str">
            <v>h</v>
          </cell>
          <cell r="E115" t="str">
            <v>Retrocargador, pala de 1,1 m3 de capacidad, profundidad de excavación de 4.400 mm y una altura de 5.680 mm</v>
          </cell>
          <cell r="F115" t="str">
            <v>Movimiento de tierra</v>
          </cell>
          <cell r="G115">
            <v>137221.22697047796</v>
          </cell>
        </row>
        <row r="116">
          <cell r="C116" t="str">
            <v>C0010780</v>
          </cell>
          <cell r="D116" t="str">
            <v>h</v>
          </cell>
          <cell r="E116" t="str">
            <v>Retroexcavadora de pivote central y desplazamiento lateral de mínimo 60 kw de potencia</v>
          </cell>
          <cell r="F116" t="str">
            <v>Movimiento de tierra</v>
          </cell>
          <cell r="G116">
            <v>111561.97314673002</v>
          </cell>
        </row>
        <row r="117">
          <cell r="C117" t="str">
            <v>C0010822</v>
          </cell>
          <cell r="D117" t="str">
            <v>h</v>
          </cell>
          <cell r="E117" t="str">
            <v>Retroexcavadora sobre llantas, motor 62HP, Profundidad de excavación de 5.41 metros</v>
          </cell>
          <cell r="F117" t="str">
            <v>Movimiento de tierra</v>
          </cell>
          <cell r="G117">
            <v>165669.53012289412</v>
          </cell>
        </row>
        <row r="118">
          <cell r="C118" t="str">
            <v>C0010823</v>
          </cell>
          <cell r="D118" t="str">
            <v>h</v>
          </cell>
          <cell r="E118" t="str">
            <v>Retroexcavadora sobre neumáticos de 85 kW, equipada con descabezador hidráulico para pilotes</v>
          </cell>
          <cell r="F118" t="str">
            <v>Movimiento de tierra</v>
          </cell>
          <cell r="G118">
            <v>178499.15703476805</v>
          </cell>
        </row>
        <row r="119">
          <cell r="C119" t="str">
            <v>C0010790</v>
          </cell>
          <cell r="D119" t="str">
            <v>h</v>
          </cell>
          <cell r="E119" t="str">
            <v>Retroexcavadora sobre oruga, potencia 158 kw, balde de 1.5 m3</v>
          </cell>
          <cell r="F119" t="str">
            <v>Movimiento de tierra</v>
          </cell>
          <cell r="G119">
            <v>254919.10864027817</v>
          </cell>
        </row>
        <row r="120">
          <cell r="C120" t="str">
            <v>C0010810</v>
          </cell>
          <cell r="D120" t="str">
            <v>h</v>
          </cell>
          <cell r="E120" t="str">
            <v>Retroexcavadora sobre orugas de profundidad de excavación mínima de 6,0 m, de 80 kw de potencia</v>
          </cell>
          <cell r="F120" t="str">
            <v>Movimiento de tierra</v>
          </cell>
          <cell r="G120">
            <v>156186.76240542208</v>
          </cell>
        </row>
        <row r="121">
          <cell r="C121" t="str">
            <v>C0010765</v>
          </cell>
          <cell r="D121" t="str">
            <v>h</v>
          </cell>
          <cell r="E121" t="str">
            <v>Retroexcavadora, potencia en el volante 78 HP 2200 rpm</v>
          </cell>
          <cell r="F121" t="str">
            <v>Movimiento de tierra</v>
          </cell>
          <cell r="G121">
            <v>130527.50858167413</v>
          </cell>
        </row>
        <row r="122">
          <cell r="C122" t="str">
            <v>C0010840</v>
          </cell>
          <cell r="D122" t="str">
            <v>h</v>
          </cell>
          <cell r="E122" t="str">
            <v>Ruteadora para asfalto, potencia mínima 15 kW</v>
          </cell>
          <cell r="F122" t="str">
            <v>Asfalto</v>
          </cell>
          <cell r="G122">
            <v>5733.450623662934</v>
          </cell>
        </row>
        <row r="123">
          <cell r="C123" t="str">
            <v>C0010841</v>
          </cell>
          <cell r="D123" t="str">
            <v>h</v>
          </cell>
          <cell r="E123" t="str">
            <v>Sensor de Impacto para prueba de integridad sobre pilotes tipo</v>
          </cell>
          <cell r="F123" t="str">
            <v>Mixto - Herramienta menor</v>
          </cell>
          <cell r="G123">
            <v>127668.81111317041</v>
          </cell>
        </row>
        <row r="124">
          <cell r="C124" t="str">
            <v>C0010845</v>
          </cell>
          <cell r="D124" t="str">
            <v>h</v>
          </cell>
          <cell r="E124" t="str">
            <v>Shuttle buggy</v>
          </cell>
          <cell r="F124" t="str">
            <v>Mixto - Herramienta menor</v>
          </cell>
          <cell r="G124">
            <v>29749.863224527118</v>
          </cell>
        </row>
        <row r="125">
          <cell r="C125" t="str">
            <v>C0010847</v>
          </cell>
          <cell r="D125" t="str">
            <v>h</v>
          </cell>
          <cell r="E125" t="str">
            <v>Silo para almacenamiento de concreto, capacidad 10 m3</v>
          </cell>
          <cell r="F125" t="str">
            <v>Concreto y mortero</v>
          </cell>
          <cell r="G125">
            <v>38630.654066386662</v>
          </cell>
        </row>
        <row r="126">
          <cell r="C126" t="str">
            <v>C0010854</v>
          </cell>
          <cell r="D126" t="str">
            <v>h</v>
          </cell>
          <cell r="E126" t="str">
            <v>Taladro de 1/2", pulidora, lijadora y circular</v>
          </cell>
          <cell r="F126" t="str">
            <v>Mixto - Herramienta menor</v>
          </cell>
          <cell r="G126">
            <v>3267.8466745296591</v>
          </cell>
        </row>
        <row r="127">
          <cell r="C127" t="str">
            <v>C0010855</v>
          </cell>
          <cell r="D127" t="str">
            <v>h</v>
          </cell>
          <cell r="E127" t="str">
            <v>Taladro industrial (columna, de árbol o similares)</v>
          </cell>
          <cell r="F127" t="str">
            <v>Mixto - Herramienta menor</v>
          </cell>
          <cell r="G127">
            <v>5578.8725402592008</v>
          </cell>
        </row>
        <row r="128">
          <cell r="C128" t="str">
            <v>C0010859</v>
          </cell>
          <cell r="D128" t="str">
            <v>u</v>
          </cell>
          <cell r="E128" t="str">
            <v>Tara (Recebo, Agua, Etc.)</v>
          </cell>
          <cell r="F128" t="str">
            <v>Mixto - Herramienta menor</v>
          </cell>
          <cell r="G128">
            <v>223609.73131202298</v>
          </cell>
        </row>
        <row r="129">
          <cell r="C129" t="str">
            <v>C0010911</v>
          </cell>
          <cell r="D129" t="str">
            <v>h</v>
          </cell>
          <cell r="E129" t="str">
            <v>Terminadora de asfalto (Finisher), potencia 130 HP, peso 15 ton.</v>
          </cell>
          <cell r="F129" t="str">
            <v>Asfalto</v>
          </cell>
          <cell r="G129">
            <v>166227.33998862782</v>
          </cell>
        </row>
        <row r="130">
          <cell r="C130" t="str">
            <v>C0010910</v>
          </cell>
          <cell r="D130" t="str">
            <v>h</v>
          </cell>
          <cell r="E130" t="str">
            <v>Terminadora de asfalto (Finisher), potencia en el volante 174 HP, R=20M3/H, velocidad de desplazamiento 114 m/min</v>
          </cell>
          <cell r="F130" t="str">
            <v>Asfalto</v>
          </cell>
          <cell r="G130">
            <v>245436.34092280612</v>
          </cell>
        </row>
        <row r="131">
          <cell r="C131" t="str">
            <v>C0010920</v>
          </cell>
          <cell r="D131" t="str">
            <v>h</v>
          </cell>
          <cell r="E131" t="str">
            <v>Vehículo delineador para aplicación de pintura con mínimo 2 boquillas (NTC 4744-2)</v>
          </cell>
          <cell r="F131" t="str">
            <v>Mixto - Herramienta menor</v>
          </cell>
          <cell r="G131">
            <v>175651.30339005421</v>
          </cell>
        </row>
        <row r="132">
          <cell r="C132" t="str">
            <v>C0010922</v>
          </cell>
          <cell r="D132" t="str">
            <v>h</v>
          </cell>
          <cell r="E132" t="str">
            <v>Vibrador de concreto, potencia aproximada de 3 hp, mangueras de 4 a 6 metros</v>
          </cell>
          <cell r="F132" t="str">
            <v>Concreto y mortero</v>
          </cell>
          <cell r="G132">
            <v>6477.8459707648808</v>
          </cell>
        </row>
        <row r="133">
          <cell r="C133" t="str">
            <v>C0010923</v>
          </cell>
          <cell r="D133" t="str">
            <v>h</v>
          </cell>
          <cell r="E133" t="str">
            <v>Vibrocompactador, potencia 153 HP, peso 10 ton</v>
          </cell>
          <cell r="F133" t="str">
            <v xml:space="preserve">Compactación – Nivelación  </v>
          </cell>
          <cell r="G133">
            <v>146703.99468795001</v>
          </cell>
        </row>
        <row r="134">
          <cell r="C134" t="str">
            <v>C0010180</v>
          </cell>
          <cell r="D134" t="str">
            <v>h</v>
          </cell>
          <cell r="E134" t="str">
            <v>Vibrocompactador, tipo benitìn, de peso 700 kg a 1.5 toneladas</v>
          </cell>
          <cell r="F134" t="str">
            <v xml:space="preserve">Compactación – Nivelación  </v>
          </cell>
          <cell r="G134">
            <v>55780.986573365015</v>
          </cell>
        </row>
        <row r="135">
          <cell r="C135" t="str">
            <v>C0010958</v>
          </cell>
          <cell r="D135" t="str">
            <v>h</v>
          </cell>
          <cell r="E135" t="str">
            <v>Volqueta 14 m3</v>
          </cell>
          <cell r="F135" t="str">
            <v xml:space="preserve">Transporte – Acarreo </v>
          </cell>
          <cell r="G135">
            <v>133874.36777607608</v>
          </cell>
        </row>
        <row r="136">
          <cell r="C136" t="str">
            <v>C0010960</v>
          </cell>
          <cell r="D136" t="str">
            <v>h</v>
          </cell>
          <cell r="E136" t="str">
            <v>Volqueta 6 m3</v>
          </cell>
          <cell r="F136" t="str">
            <v xml:space="preserve">Transporte – Acarreo </v>
          </cell>
          <cell r="G136">
            <v>102637.01529499167</v>
          </cell>
        </row>
        <row r="137">
          <cell r="C137" t="str">
            <v>C0010959</v>
          </cell>
          <cell r="D137" t="str">
            <v>h</v>
          </cell>
          <cell r="E137" t="str">
            <v>Volqueta 7 m3</v>
          </cell>
          <cell r="F137" t="str">
            <v xml:space="preserve">Transporte – Acarreo </v>
          </cell>
          <cell r="G137">
            <v>102637.01529499167</v>
          </cell>
        </row>
        <row r="138">
          <cell r="C138" t="str">
            <v>C0011010</v>
          </cell>
          <cell r="D138" t="str">
            <v>h</v>
          </cell>
          <cell r="E138" t="str">
            <v>Compresor portátil de 70 a 120 HP, con dos (2) martillos</v>
          </cell>
          <cell r="F138" t="str">
            <v>Mixto - Herramienta menor</v>
          </cell>
          <cell r="G138">
            <v>124354.44852611773</v>
          </cell>
        </row>
        <row r="139">
          <cell r="C139" t="str">
            <v>C0011020</v>
          </cell>
          <cell r="D139" t="str">
            <v>h</v>
          </cell>
          <cell r="E139" t="str">
            <v>Bomba de Achique 3 - 4 Hp (Electrobomba)</v>
          </cell>
          <cell r="F139" t="str">
            <v>Concreto y mortero</v>
          </cell>
          <cell r="G139">
            <v>7834.8276749395209</v>
          </cell>
        </row>
        <row r="140">
          <cell r="C140" t="str">
            <v>C0011030</v>
          </cell>
          <cell r="D140" t="str">
            <v>h</v>
          </cell>
          <cell r="E140" t="str">
            <v>Máquina de mortero celular, incluye mixers, bomba de inyección, compresor, etc.</v>
          </cell>
          <cell r="F140" t="str">
            <v>Concreto y mortero</v>
          </cell>
          <cell r="G140">
            <v>162404.52631484636</v>
          </cell>
        </row>
        <row r="141">
          <cell r="C141" t="str">
            <v>C0011040</v>
          </cell>
          <cell r="D141" t="str">
            <v>h</v>
          </cell>
          <cell r="E141" t="str">
            <v>Maquina cosedora portatil para instalacion geosinteticos</v>
          </cell>
          <cell r="F141" t="str">
            <v>Mixto - Herramienta menor</v>
          </cell>
          <cell r="G141">
            <v>72540.094973568674</v>
          </cell>
        </row>
        <row r="142">
          <cell r="C142" t="str">
            <v>C0011050</v>
          </cell>
          <cell r="D142" t="str">
            <v>h</v>
          </cell>
          <cell r="E142" t="str">
            <v>Formaleta metálica para megabolsas (4.25m de largo X 2.25m de ancho X 1.30m de alto)</v>
          </cell>
          <cell r="F142" t="str">
            <v>Mixto - Herramienta menor</v>
          </cell>
          <cell r="G142">
            <v>8157.1336797777976</v>
          </cell>
        </row>
        <row r="143">
          <cell r="C143" t="str">
            <v>C0011060</v>
          </cell>
          <cell r="D143" t="str">
            <v>h</v>
          </cell>
          <cell r="E143" t="str">
            <v>Grúa telescópica capacidad de elevación de 100Tn</v>
          </cell>
          <cell r="F143" t="str">
            <v xml:space="preserve">Carga – Izaje </v>
          </cell>
          <cell r="G143">
            <v>1085510.7069259027</v>
          </cell>
        </row>
        <row r="144">
          <cell r="C144" t="str">
            <v>C0011070</v>
          </cell>
          <cell r="D144" t="str">
            <v>h</v>
          </cell>
          <cell r="E144" t="str">
            <v>sistema Robot de pose (retro hidraulica de 12 ton + abrazadera )</v>
          </cell>
          <cell r="F144" t="str">
            <v xml:space="preserve">Carga – Izaje </v>
          </cell>
          <cell r="G144">
            <v>116582.29549323538</v>
          </cell>
        </row>
        <row r="145">
          <cell r="C145" t="str">
            <v>C0011080</v>
          </cell>
          <cell r="D145" t="str">
            <v>h</v>
          </cell>
          <cell r="E145" t="str">
            <v>Sopladora</v>
          </cell>
          <cell r="F145" t="str">
            <v>Mixto - Herramienta menor</v>
          </cell>
          <cell r="G145">
            <v>6217.7224263058861</v>
          </cell>
        </row>
        <row r="146">
          <cell r="C146" t="str">
            <v>C0011090</v>
          </cell>
          <cell r="D146" t="str">
            <v>h</v>
          </cell>
          <cell r="E146" t="str">
            <v>Generador eléctrico (fuente del taladro)</v>
          </cell>
          <cell r="F146" t="str">
            <v>Mixto - Herramienta menor</v>
          </cell>
          <cell r="G146">
            <v>9015.6975181435355</v>
          </cell>
        </row>
        <row r="147">
          <cell r="C147" t="str">
            <v>C0011100</v>
          </cell>
          <cell r="D147" t="str">
            <v>h</v>
          </cell>
          <cell r="E147" t="str">
            <v>Hincador o martinete hidraulico 5-9 t para hinca de pilotes prefabricados montado sobre grua u oruga</v>
          </cell>
          <cell r="F147" t="str">
            <v>Mixto - Herramienta menor</v>
          </cell>
          <cell r="G147">
            <v>682758.77304900996</v>
          </cell>
        </row>
      </sheetData>
      <sheetData sheetId="6">
        <row r="6">
          <cell r="C6" t="str">
            <v>T0100002</v>
          </cell>
          <cell r="D6" t="str">
            <v>kg-km</v>
          </cell>
          <cell r="E6" t="str">
            <v>Transporte de acero</v>
          </cell>
          <cell r="F6">
            <v>0.77060747918553074</v>
          </cell>
        </row>
        <row r="7">
          <cell r="C7" t="str">
            <v>T0010001</v>
          </cell>
          <cell r="D7" t="str">
            <v>t-km</v>
          </cell>
          <cell r="E7" t="str">
            <v>Transporte de acero</v>
          </cell>
          <cell r="F7">
            <v>770.60747918553068</v>
          </cell>
        </row>
        <row r="8">
          <cell r="C8" t="str">
            <v>T0010011</v>
          </cell>
          <cell r="D8" t="str">
            <v>m3-km</v>
          </cell>
          <cell r="E8" t="str">
            <v>Transporte de adoquín e=8cm</v>
          </cell>
          <cell r="F8">
            <v>1485.7731136848454</v>
          </cell>
        </row>
        <row r="9">
          <cell r="C9" t="str">
            <v>T0010400</v>
          </cell>
          <cell r="D9" t="str">
            <v>m3-km</v>
          </cell>
          <cell r="E9" t="str">
            <v>Transporte de agregados</v>
          </cell>
          <cell r="F9">
            <v>1224.4508238352284</v>
          </cell>
        </row>
        <row r="10">
          <cell r="C10" t="str">
            <v>T0010004</v>
          </cell>
          <cell r="D10" t="str">
            <v>m3-km</v>
          </cell>
          <cell r="E10" t="str">
            <v>Transporte de arena</v>
          </cell>
          <cell r="F10">
            <v>1224.4508238352284</v>
          </cell>
        </row>
        <row r="11">
          <cell r="C11" t="str">
            <v>T0010053</v>
          </cell>
          <cell r="D11" t="str">
            <v>m3-km</v>
          </cell>
          <cell r="E11" t="str">
            <v>Transporte de barrera de seguridad en concreto</v>
          </cell>
          <cell r="F11">
            <v>1509.1448255855062</v>
          </cell>
        </row>
        <row r="12">
          <cell r="C12" t="str">
            <v>T0010550</v>
          </cell>
          <cell r="D12" t="str">
            <v>kg-km</v>
          </cell>
          <cell r="E12" t="str">
            <v>Transporte de cal</v>
          </cell>
          <cell r="F12">
            <v>1.0771656335168356</v>
          </cell>
        </row>
        <row r="13">
          <cell r="C13" t="str">
            <v>T0015011</v>
          </cell>
          <cell r="D13" t="str">
            <v>kg-km</v>
          </cell>
          <cell r="E13" t="str">
            <v>Transporte de cemento asfáltico</v>
          </cell>
          <cell r="F13">
            <v>1.0771656335168356</v>
          </cell>
        </row>
        <row r="14">
          <cell r="C14" t="str">
            <v>T0010500</v>
          </cell>
          <cell r="D14" t="str">
            <v>kg-km</v>
          </cell>
          <cell r="E14" t="str">
            <v>Transporte de cemento hidráulico</v>
          </cell>
          <cell r="F14">
            <v>1.0771656335168356</v>
          </cell>
        </row>
        <row r="15">
          <cell r="C15" t="str">
            <v>T0010009</v>
          </cell>
          <cell r="D15" t="str">
            <v>m3-km</v>
          </cell>
          <cell r="E15" t="str">
            <v>Transporte de concreto</v>
          </cell>
          <cell r="F15">
            <v>1508.0318869235696</v>
          </cell>
        </row>
        <row r="16">
          <cell r="C16" t="str">
            <v>T0010120</v>
          </cell>
          <cell r="D16" t="str">
            <v>m3-km</v>
          </cell>
          <cell r="E16" t="str">
            <v>Transporte de emulsión asfáltica</v>
          </cell>
          <cell r="F16">
            <v>1.481321359037101</v>
          </cell>
        </row>
        <row r="17">
          <cell r="C17" t="str">
            <v>T0010160</v>
          </cell>
          <cell r="D17" t="str">
            <v>kg-km</v>
          </cell>
          <cell r="E17" t="str">
            <v xml:space="preserve">Transporte de estructuras metálicas </v>
          </cell>
          <cell r="F17">
            <v>1.0819870386373884</v>
          </cell>
        </row>
        <row r="18">
          <cell r="C18" t="str">
            <v>T0010570</v>
          </cell>
          <cell r="D18" t="str">
            <v>t-km</v>
          </cell>
          <cell r="E18" t="str">
            <v xml:space="preserve">Transporte de estructuras metálicas </v>
          </cell>
          <cell r="F18">
            <v>1081.9870386373884</v>
          </cell>
        </row>
        <row r="19">
          <cell r="C19" t="str">
            <v>T0010560</v>
          </cell>
          <cell r="D19" t="str">
            <v>kg-km</v>
          </cell>
          <cell r="E19" t="str">
            <v>Transporte de formaleta</v>
          </cell>
          <cell r="F19">
            <v>1.0819870386373884</v>
          </cell>
        </row>
        <row r="20">
          <cell r="C20" t="str">
            <v>T0010088</v>
          </cell>
          <cell r="D20" t="str">
            <v>kg-km</v>
          </cell>
          <cell r="E20" t="str">
            <v>Transporte de madera</v>
          </cell>
          <cell r="F20">
            <v>1.4390296898835244</v>
          </cell>
        </row>
        <row r="21">
          <cell r="C21" t="str">
            <v>T0010010</v>
          </cell>
          <cell r="D21" t="str">
            <v>m3-km</v>
          </cell>
          <cell r="E21" t="str">
            <v>Transporte de material de afirmado</v>
          </cell>
          <cell r="F21">
            <v>1081.9870386373884</v>
          </cell>
        </row>
        <row r="22">
          <cell r="C22" t="str">
            <v>T0010020</v>
          </cell>
          <cell r="D22" t="str">
            <v>m3-km</v>
          </cell>
          <cell r="E22" t="str">
            <v>Transporte de material de base</v>
          </cell>
          <cell r="F22">
            <v>1224.4508238352284</v>
          </cell>
        </row>
        <row r="23">
          <cell r="C23" t="str">
            <v>T0010032</v>
          </cell>
          <cell r="D23" t="str">
            <v>m3-km</v>
          </cell>
          <cell r="E23" t="str">
            <v>Transporte de material de demolición</v>
          </cell>
          <cell r="F23">
            <v>1081.9870386373884</v>
          </cell>
        </row>
        <row r="24">
          <cell r="C24" t="str">
            <v>T0010025</v>
          </cell>
          <cell r="D24" t="str">
            <v>m3-km</v>
          </cell>
          <cell r="E24" t="str">
            <v>Transporte de material de excavación</v>
          </cell>
          <cell r="F24">
            <v>1081.9870386373884</v>
          </cell>
        </row>
        <row r="25">
          <cell r="C25" t="str">
            <v>T0010062</v>
          </cell>
          <cell r="D25" t="str">
            <v>m3-km</v>
          </cell>
          <cell r="E25" t="str">
            <v>Transporte de material de relleno</v>
          </cell>
          <cell r="F25">
            <v>1224.4508238352284</v>
          </cell>
        </row>
        <row r="26">
          <cell r="C26" t="str">
            <v>T0010036</v>
          </cell>
          <cell r="D26" t="str">
            <v>m3-km</v>
          </cell>
          <cell r="E26" t="str">
            <v>Transporte de material de remoción</v>
          </cell>
          <cell r="F26">
            <v>1081.9870386373884</v>
          </cell>
        </row>
        <row r="27">
          <cell r="C27" t="str">
            <v>T0010030</v>
          </cell>
          <cell r="D27" t="str">
            <v>m3-km</v>
          </cell>
          <cell r="E27" t="str">
            <v>Transporte de material de sub-base</v>
          </cell>
          <cell r="F27">
            <v>1224.4508238352284</v>
          </cell>
        </row>
        <row r="28">
          <cell r="C28" t="str">
            <v>T0010040</v>
          </cell>
          <cell r="D28" t="str">
            <v>t-km</v>
          </cell>
          <cell r="E28" t="str">
            <v>Transporte de material desmontado</v>
          </cell>
          <cell r="F28">
            <v>956.35046522056041</v>
          </cell>
        </row>
        <row r="29">
          <cell r="C29" t="str">
            <v>T0010028</v>
          </cell>
          <cell r="D29" t="str">
            <v>m3-km</v>
          </cell>
          <cell r="E29" t="str">
            <v>Transporte de material drenante</v>
          </cell>
          <cell r="F29">
            <v>1224.4508238352284</v>
          </cell>
        </row>
        <row r="30">
          <cell r="C30" t="str">
            <v>T0010006</v>
          </cell>
          <cell r="D30" t="str">
            <v>m3-km</v>
          </cell>
          <cell r="E30" t="str">
            <v>Transporte de material fresado</v>
          </cell>
          <cell r="F30">
            <v>1081.9870386373884</v>
          </cell>
        </row>
        <row r="31">
          <cell r="C31" t="str">
            <v>T0010480</v>
          </cell>
          <cell r="D31" t="str">
            <v>m3-km</v>
          </cell>
          <cell r="E31" t="str">
            <v>Transporte de material sobrante de poda</v>
          </cell>
          <cell r="F31">
            <v>1027.2423849671252</v>
          </cell>
        </row>
        <row r="32">
          <cell r="C32" t="str">
            <v>T0010130</v>
          </cell>
          <cell r="D32" t="str">
            <v>m3-km</v>
          </cell>
          <cell r="E32" t="str">
            <v>Transporte de mezcla asfáltica drenante</v>
          </cell>
          <cell r="F32">
            <v>1508.0318869235696</v>
          </cell>
        </row>
        <row r="33">
          <cell r="C33" t="str">
            <v>T0010510</v>
          </cell>
          <cell r="D33" t="str">
            <v>m3-km</v>
          </cell>
          <cell r="E33" t="str">
            <v>Transporte de mezcla de mortero</v>
          </cell>
          <cell r="F33">
            <v>1508.0318869235696</v>
          </cell>
        </row>
        <row r="34">
          <cell r="C34" t="str">
            <v>T0010065</v>
          </cell>
          <cell r="D34" t="str">
            <v>m3-km</v>
          </cell>
          <cell r="E34" t="str">
            <v>Transporte de mezcla en caliente</v>
          </cell>
          <cell r="F34">
            <v>1508.0318869235696</v>
          </cell>
        </row>
        <row r="35">
          <cell r="C35" t="str">
            <v>T0010240</v>
          </cell>
          <cell r="D35" t="str">
            <v>m3-km</v>
          </cell>
          <cell r="E35" t="str">
            <v>Transporte de mezcla en frío</v>
          </cell>
          <cell r="F35">
            <v>1508.0318869235696</v>
          </cell>
        </row>
        <row r="36">
          <cell r="C36" t="str">
            <v>T0010091</v>
          </cell>
          <cell r="D36" t="str">
            <v>m3-km</v>
          </cell>
          <cell r="E36" t="str">
            <v>Transporte de piedra para concreto ciclópeo</v>
          </cell>
          <cell r="F36">
            <v>1224.4508238352284</v>
          </cell>
        </row>
        <row r="37">
          <cell r="C37" t="str">
            <v>T0010094</v>
          </cell>
          <cell r="D37" t="str">
            <v>m3-km</v>
          </cell>
          <cell r="E37" t="str">
            <v>Transporte de piedra para gaviones</v>
          </cell>
          <cell r="F37">
            <v>1081.9870386373884</v>
          </cell>
        </row>
        <row r="38">
          <cell r="C38" t="str">
            <v>T0010114</v>
          </cell>
          <cell r="D38" t="str">
            <v>kg-km</v>
          </cell>
          <cell r="E38" t="str">
            <v>Transporte de tubería</v>
          </cell>
          <cell r="F38">
            <v>1.5176304171324184</v>
          </cell>
        </row>
        <row r="39">
          <cell r="C39" t="str">
            <v>T0010115</v>
          </cell>
          <cell r="D39" t="str">
            <v>kg-km</v>
          </cell>
          <cell r="E39" t="str">
            <v>Transporte de tubería de concreto</v>
          </cell>
          <cell r="F39">
            <v>2.9816345840707026</v>
          </cell>
        </row>
        <row r="40">
          <cell r="C40" t="str">
            <v>T0010016</v>
          </cell>
          <cell r="D40" t="str">
            <v>m3-km</v>
          </cell>
          <cell r="E40" t="str">
            <v>Transporte tierra abonada</v>
          </cell>
          <cell r="F40">
            <v>1081.9870386373884</v>
          </cell>
        </row>
      </sheetData>
      <sheetData sheetId="7">
        <row r="15">
          <cell r="C15" t="str">
            <v>A0100030</v>
          </cell>
          <cell r="D15" t="str">
            <v>día</v>
          </cell>
          <cell r="E15" t="str">
            <v xml:space="preserve">Maestro </v>
          </cell>
          <cell r="F15">
            <v>178833.33333333331</v>
          </cell>
        </row>
        <row r="16">
          <cell r="C16" t="str">
            <v>A0100150</v>
          </cell>
          <cell r="D16" t="str">
            <v>día</v>
          </cell>
          <cell r="E16" t="str">
            <v>Ayudante</v>
          </cell>
          <cell r="F16">
            <v>75110</v>
          </cell>
        </row>
        <row r="17">
          <cell r="C17" t="str">
            <v>A0100190</v>
          </cell>
          <cell r="D17" t="str">
            <v>día</v>
          </cell>
          <cell r="E17" t="str">
            <v>Almacenista</v>
          </cell>
          <cell r="F17">
            <v>75110</v>
          </cell>
        </row>
        <row r="18">
          <cell r="C18" t="str">
            <v>A0030010</v>
          </cell>
          <cell r="D18" t="str">
            <v>día</v>
          </cell>
          <cell r="E18" t="str">
            <v>Obrero</v>
          </cell>
          <cell r="F18">
            <v>71533.333333333328</v>
          </cell>
        </row>
        <row r="19">
          <cell r="C19" t="str">
            <v>A0030020</v>
          </cell>
          <cell r="D19" t="str">
            <v>día</v>
          </cell>
          <cell r="E19" t="str">
            <v>Obrero (2)</v>
          </cell>
          <cell r="F19">
            <v>143066.66666666666</v>
          </cell>
        </row>
        <row r="20">
          <cell r="C20" t="str">
            <v>A0030030</v>
          </cell>
          <cell r="D20" t="str">
            <v>día</v>
          </cell>
          <cell r="E20" t="str">
            <v>Obrero (3)</v>
          </cell>
          <cell r="F20">
            <v>214600</v>
          </cell>
        </row>
        <row r="21">
          <cell r="C21" t="str">
            <v>A0030040</v>
          </cell>
          <cell r="D21" t="str">
            <v>día</v>
          </cell>
          <cell r="E21" t="str">
            <v>Obrero (4)</v>
          </cell>
          <cell r="F21">
            <v>286133.33333333331</v>
          </cell>
        </row>
        <row r="22">
          <cell r="C22" t="str">
            <v>A0030050</v>
          </cell>
          <cell r="D22" t="str">
            <v>día</v>
          </cell>
          <cell r="E22" t="str">
            <v>Obrero (5)</v>
          </cell>
          <cell r="F22">
            <v>357666.66666666663</v>
          </cell>
        </row>
        <row r="23">
          <cell r="C23" t="str">
            <v>A0030060</v>
          </cell>
          <cell r="D23" t="str">
            <v>día</v>
          </cell>
          <cell r="E23" t="str">
            <v>Obrero (6)</v>
          </cell>
          <cell r="F23">
            <v>429200</v>
          </cell>
        </row>
        <row r="24">
          <cell r="C24" t="str">
            <v>A0030070</v>
          </cell>
          <cell r="D24" t="str">
            <v>día</v>
          </cell>
          <cell r="E24" t="str">
            <v>Obrero (7)</v>
          </cell>
          <cell r="F24">
            <v>500733.33333333331</v>
          </cell>
        </row>
        <row r="25">
          <cell r="C25" t="str">
            <v>A0030080</v>
          </cell>
          <cell r="D25" t="str">
            <v>día</v>
          </cell>
          <cell r="E25" t="str">
            <v>Obrero (8)</v>
          </cell>
          <cell r="F25">
            <v>572266.66666666663</v>
          </cell>
        </row>
        <row r="26">
          <cell r="C26" t="str">
            <v>A0030090</v>
          </cell>
          <cell r="D26" t="str">
            <v>día</v>
          </cell>
          <cell r="E26" t="str">
            <v>Obrero (9)</v>
          </cell>
          <cell r="F26">
            <v>643800</v>
          </cell>
        </row>
        <row r="27">
          <cell r="C27" t="str">
            <v>A0030100</v>
          </cell>
          <cell r="D27" t="str">
            <v>día</v>
          </cell>
          <cell r="E27" t="str">
            <v>Obrero (10)</v>
          </cell>
          <cell r="F27">
            <v>715333.33333333326</v>
          </cell>
        </row>
        <row r="28">
          <cell r="C28" t="str">
            <v>A0100060</v>
          </cell>
          <cell r="D28" t="str">
            <v>día</v>
          </cell>
          <cell r="E28" t="str">
            <v>Obrero (prueba de carga)</v>
          </cell>
          <cell r="F28">
            <v>75110</v>
          </cell>
        </row>
        <row r="29">
          <cell r="C29" t="str">
            <v>A0100200</v>
          </cell>
          <cell r="D29" t="str">
            <v>día</v>
          </cell>
          <cell r="E29" t="str">
            <v xml:space="preserve">Obrero de hincado </v>
          </cell>
          <cell r="F29">
            <v>71533.333333333328</v>
          </cell>
        </row>
        <row r="30">
          <cell r="C30" t="str">
            <v>A0030120</v>
          </cell>
          <cell r="D30" t="str">
            <v>día</v>
          </cell>
          <cell r="E30" t="str">
            <v>Obreros de hincado (2)</v>
          </cell>
          <cell r="F30">
            <v>133767.33333333334</v>
          </cell>
        </row>
        <row r="31">
          <cell r="C31" t="str">
            <v>A0100210</v>
          </cell>
          <cell r="D31" t="str">
            <v>día</v>
          </cell>
          <cell r="E31" t="str">
            <v xml:space="preserve">Obrero de izado </v>
          </cell>
          <cell r="F31">
            <v>71533.333333333328</v>
          </cell>
        </row>
        <row r="32">
          <cell r="C32" t="str">
            <v>A0030110</v>
          </cell>
          <cell r="D32" t="str">
            <v>día</v>
          </cell>
          <cell r="E32" t="str">
            <v>Obreros de izado (2)</v>
          </cell>
          <cell r="F32">
            <v>133767.33333333334</v>
          </cell>
        </row>
        <row r="33">
          <cell r="C33" t="str">
            <v>A0040010</v>
          </cell>
          <cell r="D33" t="str">
            <v>día</v>
          </cell>
          <cell r="E33" t="str">
            <v>Oficial</v>
          </cell>
          <cell r="F33">
            <v>121606.66666666666</v>
          </cell>
        </row>
        <row r="34">
          <cell r="C34" t="str">
            <v>A0040020</v>
          </cell>
          <cell r="D34" t="str">
            <v>día</v>
          </cell>
          <cell r="E34" t="str">
            <v>Oficial (2)</v>
          </cell>
          <cell r="F34">
            <v>243213.33333333331</v>
          </cell>
        </row>
        <row r="35">
          <cell r="C35" t="str">
            <v>A0040030</v>
          </cell>
          <cell r="D35" t="str">
            <v>día</v>
          </cell>
          <cell r="E35" t="str">
            <v>Oficial (3)</v>
          </cell>
          <cell r="F35">
            <v>364819.99999999994</v>
          </cell>
        </row>
        <row r="36">
          <cell r="C36" t="str">
            <v>A0100050</v>
          </cell>
          <cell r="D36" t="str">
            <v>día</v>
          </cell>
          <cell r="E36" t="str">
            <v>Oficial + 3 Ayudantes (armado e inyección de anclajes)</v>
          </cell>
          <cell r="F36">
            <v>346936.66666666663</v>
          </cell>
        </row>
        <row r="37">
          <cell r="C37" t="str">
            <v>A0041000</v>
          </cell>
          <cell r="D37" t="str">
            <v>día</v>
          </cell>
          <cell r="E37" t="str">
            <v>Oficial experto en desmontaje</v>
          </cell>
          <cell r="F37">
            <v>143066.66666666666</v>
          </cell>
        </row>
        <row r="38">
          <cell r="C38" t="str">
            <v>A0041001</v>
          </cell>
          <cell r="D38" t="str">
            <v>día</v>
          </cell>
          <cell r="E38" t="str">
            <v>Oficial experto en explosivos</v>
          </cell>
          <cell r="F38">
            <v>146643.33333333331</v>
          </cell>
        </row>
        <row r="39">
          <cell r="C39" t="str">
            <v>A0041002</v>
          </cell>
          <cell r="D39" t="str">
            <v>día</v>
          </cell>
          <cell r="E39" t="str">
            <v xml:space="preserve">Oficial  Obrero (3) Cuadrilla de un oficial y 3 Obreros. </v>
          </cell>
          <cell r="F39">
            <v>336206.66666666663</v>
          </cell>
        </row>
        <row r="40">
          <cell r="C40" t="str">
            <v>A0041008</v>
          </cell>
          <cell r="D40" t="str">
            <v>día</v>
          </cell>
          <cell r="E40" t="str">
            <v>1 Oficial y 1 Obrero.</v>
          </cell>
          <cell r="F40">
            <v>193140</v>
          </cell>
        </row>
        <row r="41">
          <cell r="C41" t="str">
            <v>A0041004</v>
          </cell>
          <cell r="D41" t="str">
            <v>día</v>
          </cell>
          <cell r="E41" t="str">
            <v>Cuadrilla de Un Oficial y (2) Obreros.</v>
          </cell>
          <cell r="F41">
            <v>264673.33333333331</v>
          </cell>
        </row>
        <row r="42">
          <cell r="C42" t="str">
            <v>A0041006</v>
          </cell>
          <cell r="D42" t="str">
            <v>día</v>
          </cell>
          <cell r="E42" t="str">
            <v>Cuadrilla de un oficial y (4) Obreros.</v>
          </cell>
          <cell r="F42">
            <v>407740</v>
          </cell>
        </row>
        <row r="43">
          <cell r="C43" t="str">
            <v>A0100010</v>
          </cell>
          <cell r="D43" t="str">
            <v>día</v>
          </cell>
          <cell r="E43" t="str">
            <v>Cuadrilla de desmontaje (10 personas)</v>
          </cell>
          <cell r="F43">
            <v>670267.33333333326</v>
          </cell>
        </row>
        <row r="44">
          <cell r="C44" t="str">
            <v>A0100180</v>
          </cell>
          <cell r="D44" t="str">
            <v>día</v>
          </cell>
          <cell r="E44" t="str">
            <v>Cuadrilla de fabricación</v>
          </cell>
          <cell r="F44">
            <v>365535.33333333331</v>
          </cell>
        </row>
        <row r="45">
          <cell r="C45" t="str">
            <v>A0010010</v>
          </cell>
          <cell r="D45" t="str">
            <v>día</v>
          </cell>
          <cell r="E45" t="str">
            <v>Cadenero</v>
          </cell>
          <cell r="F45">
            <v>82263.333333333328</v>
          </cell>
        </row>
        <row r="46">
          <cell r="C46" t="str">
            <v>A0100240</v>
          </cell>
          <cell r="D46" t="str">
            <v>día</v>
          </cell>
          <cell r="E46" t="str">
            <v>Cadeneros (2)</v>
          </cell>
          <cell r="F46">
            <v>164526.66666666666</v>
          </cell>
        </row>
        <row r="47">
          <cell r="C47" t="str">
            <v>A0100220</v>
          </cell>
          <cell r="D47" t="str">
            <v>día</v>
          </cell>
          <cell r="E47" t="str">
            <v>Carpintero</v>
          </cell>
          <cell r="F47">
            <v>143066.66666666666</v>
          </cell>
        </row>
        <row r="48">
          <cell r="C48" t="str">
            <v>A0100130</v>
          </cell>
          <cell r="D48" t="str">
            <v>día</v>
          </cell>
          <cell r="E48" t="str">
            <v>Armador</v>
          </cell>
          <cell r="F48">
            <v>75110</v>
          </cell>
        </row>
        <row r="49">
          <cell r="C49" t="str">
            <v>A0050010</v>
          </cell>
          <cell r="D49" t="str">
            <v>día</v>
          </cell>
          <cell r="E49" t="str">
            <v>Paletero</v>
          </cell>
          <cell r="F49">
            <v>71533.333333333328</v>
          </cell>
        </row>
        <row r="50">
          <cell r="C50" t="str">
            <v>A0050020</v>
          </cell>
          <cell r="D50" t="str">
            <v>día</v>
          </cell>
          <cell r="E50" t="str">
            <v>Paletero (2)</v>
          </cell>
          <cell r="F50">
            <v>143066.66666666666</v>
          </cell>
        </row>
        <row r="51">
          <cell r="C51" t="str">
            <v>A0070010</v>
          </cell>
          <cell r="D51" t="str">
            <v>día</v>
          </cell>
          <cell r="E51" t="str">
            <v>Rastrillero</v>
          </cell>
          <cell r="F51">
            <v>91562.666666666657</v>
          </cell>
        </row>
        <row r="52">
          <cell r="C52" t="str">
            <v>A0070020</v>
          </cell>
          <cell r="D52" t="str">
            <v>día</v>
          </cell>
          <cell r="E52" t="str">
            <v>Rastrilleros (2)</v>
          </cell>
          <cell r="F52">
            <v>183125.33333333331</v>
          </cell>
        </row>
        <row r="53">
          <cell r="C53" t="str">
            <v>A0100140</v>
          </cell>
          <cell r="D53" t="str">
            <v>día</v>
          </cell>
          <cell r="E53" t="str">
            <v>Cortador</v>
          </cell>
          <cell r="F53">
            <v>92993.333333333328</v>
          </cell>
        </row>
        <row r="54">
          <cell r="C54" t="str">
            <v>A0100092</v>
          </cell>
          <cell r="D54" t="str">
            <v>día</v>
          </cell>
          <cell r="E54" t="str">
            <v>Operador prueba de integridad</v>
          </cell>
          <cell r="F54">
            <v>152365.99999999997</v>
          </cell>
        </row>
        <row r="55">
          <cell r="C55" t="str">
            <v>A0100280</v>
          </cell>
          <cell r="D55" t="str">
            <v>día</v>
          </cell>
          <cell r="E55" t="str">
            <v xml:space="preserve">Operador de maquinaria pesada </v>
          </cell>
          <cell r="F55">
            <v>152365.99999999997</v>
          </cell>
        </row>
        <row r="56">
          <cell r="C56" t="str">
            <v>A0060010</v>
          </cell>
          <cell r="D56" t="str">
            <v>día</v>
          </cell>
          <cell r="E56" t="str">
            <v>Perforador</v>
          </cell>
          <cell r="F56">
            <v>121606.66666666666</v>
          </cell>
        </row>
        <row r="57">
          <cell r="C57" t="str">
            <v>A0100040</v>
          </cell>
          <cell r="D57" t="str">
            <v>día</v>
          </cell>
          <cell r="E57" t="str">
            <v>Perforador + Ayudante1 + Ayudante2</v>
          </cell>
          <cell r="F57">
            <v>271826.66666666663</v>
          </cell>
        </row>
        <row r="58">
          <cell r="C58" t="str">
            <v>A0080010</v>
          </cell>
          <cell r="D58" t="str">
            <v>día</v>
          </cell>
          <cell r="E58" t="str">
            <v>Soldador</v>
          </cell>
          <cell r="F58">
            <v>121606.66666666666</v>
          </cell>
        </row>
        <row r="59">
          <cell r="C59" t="str">
            <v>A0010083</v>
          </cell>
          <cell r="D59" t="str">
            <v>día</v>
          </cell>
          <cell r="E59" t="str">
            <v>Soldador (2)</v>
          </cell>
          <cell r="F59">
            <v>243213.33333333331</v>
          </cell>
        </row>
        <row r="60">
          <cell r="C60" t="str">
            <v>A0080012</v>
          </cell>
          <cell r="D60" t="str">
            <v>día</v>
          </cell>
          <cell r="E60" t="str">
            <v>Soldador 1A</v>
          </cell>
          <cell r="F60">
            <v>153081.33333333334</v>
          </cell>
        </row>
        <row r="61">
          <cell r="C61" t="str">
            <v>A0100090</v>
          </cell>
          <cell r="D61" t="str">
            <v>día</v>
          </cell>
          <cell r="E61" t="str">
            <v>Soldador experto en montaje y pruebas</v>
          </cell>
          <cell r="F61">
            <v>153081.33333333334</v>
          </cell>
        </row>
        <row r="62">
          <cell r="C62" t="str">
            <v>A0040110</v>
          </cell>
          <cell r="D62" t="str">
            <v>día</v>
          </cell>
          <cell r="E62" t="str">
            <v>Celador</v>
          </cell>
          <cell r="F62">
            <v>71533.333333333328</v>
          </cell>
        </row>
        <row r="63">
          <cell r="C63" t="str">
            <v>A0100160</v>
          </cell>
          <cell r="D63" t="str">
            <v>día</v>
          </cell>
          <cell r="E63" t="str">
            <v xml:space="preserve">Inspector </v>
          </cell>
          <cell r="F63">
            <v>114453.33333333333</v>
          </cell>
        </row>
        <row r="64">
          <cell r="C64" t="str">
            <v>A0020010</v>
          </cell>
          <cell r="D64" t="str">
            <v>día</v>
          </cell>
          <cell r="E64" t="str">
            <v>Inspector de fabricación y montaje</v>
          </cell>
          <cell r="F64">
            <v>143066.66666666666</v>
          </cell>
        </row>
        <row r="65">
          <cell r="C65" t="str">
            <v>A0100260</v>
          </cell>
          <cell r="D65" t="str">
            <v>día</v>
          </cell>
          <cell r="E65" t="str">
            <v>Técnico electricista</v>
          </cell>
          <cell r="F65">
            <v>114453.33333333333</v>
          </cell>
        </row>
        <row r="66">
          <cell r="C66" t="str">
            <v>A0100250</v>
          </cell>
          <cell r="D66" t="str">
            <v>día</v>
          </cell>
          <cell r="E66" t="str">
            <v>Técnico y/o profesionale HSEQ para obra</v>
          </cell>
          <cell r="F66">
            <v>107300</v>
          </cell>
        </row>
        <row r="67">
          <cell r="C67" t="str">
            <v>A0090010</v>
          </cell>
          <cell r="D67" t="str">
            <v>día</v>
          </cell>
          <cell r="E67" t="str">
            <v>Topógrafo</v>
          </cell>
          <cell r="F67">
            <v>171679.99999999997</v>
          </cell>
        </row>
        <row r="68">
          <cell r="C68" t="str">
            <v>A0100181</v>
          </cell>
          <cell r="D68" t="str">
            <v>día</v>
          </cell>
          <cell r="E68" t="str">
            <v>Calculista</v>
          </cell>
          <cell r="F68">
            <v>357666.66666666663</v>
          </cell>
        </row>
        <row r="69">
          <cell r="C69" t="str">
            <v>A0100170</v>
          </cell>
          <cell r="D69" t="str">
            <v>día</v>
          </cell>
          <cell r="E69" t="str">
            <v>Dibujante</v>
          </cell>
          <cell r="F69">
            <v>107300</v>
          </cell>
        </row>
        <row r="70">
          <cell r="C70" t="str">
            <v>A0100182</v>
          </cell>
          <cell r="D70" t="str">
            <v>día</v>
          </cell>
          <cell r="E70" t="str">
            <v>Dibujante 2</v>
          </cell>
          <cell r="F70">
            <v>107300</v>
          </cell>
        </row>
        <row r="71">
          <cell r="C71" t="str">
            <v>A0100270</v>
          </cell>
          <cell r="D71" t="str">
            <v>día</v>
          </cell>
          <cell r="E71" t="str">
            <v xml:space="preserve">Técnico agricola, técnico en botánica y/o jardinero </v>
          </cell>
          <cell r="F71">
            <v>71533.333333333328</v>
          </cell>
        </row>
        <row r="72">
          <cell r="C72" t="str">
            <v>A0100070</v>
          </cell>
          <cell r="D72" t="str">
            <v>día</v>
          </cell>
          <cell r="E72" t="str">
            <v>Ingeniero de montaje y prueba</v>
          </cell>
          <cell r="F72">
            <v>555098.66666666663</v>
          </cell>
        </row>
        <row r="73">
          <cell r="C73" t="str">
            <v>A0100069</v>
          </cell>
          <cell r="D73" t="str">
            <v>día</v>
          </cell>
          <cell r="E73" t="str">
            <v>Ingeniero de Montaje y Prueba Pilote 1</v>
          </cell>
          <cell r="F73">
            <v>545084</v>
          </cell>
        </row>
        <row r="74">
          <cell r="C74" t="str">
            <v>A0100082</v>
          </cell>
          <cell r="D74" t="str">
            <v>día</v>
          </cell>
          <cell r="E74" t="str">
            <v>Ingeniero Especialista prueba de  integridad</v>
          </cell>
          <cell r="F74">
            <v>468543.33333333331</v>
          </cell>
        </row>
        <row r="75">
          <cell r="C75" t="str">
            <v>A0100071</v>
          </cell>
          <cell r="D75" t="str">
            <v>día</v>
          </cell>
          <cell r="E75" t="str">
            <v xml:space="preserve">Ingeniero Geotecnista </v>
          </cell>
          <cell r="F75">
            <v>468543.33333333331</v>
          </cell>
        </row>
        <row r="76">
          <cell r="C76" t="str">
            <v>A0100020</v>
          </cell>
          <cell r="D76" t="str">
            <v>día</v>
          </cell>
          <cell r="E76" t="str">
            <v>Ingeniero supervisor</v>
          </cell>
          <cell r="F76">
            <v>422046.66666666669</v>
          </cell>
        </row>
        <row r="77">
          <cell r="C77" t="str">
            <v>A0100080</v>
          </cell>
          <cell r="D77" t="str">
            <v>día</v>
          </cell>
          <cell r="E77" t="str">
            <v>Ingeniero supervisor y director de prueba</v>
          </cell>
          <cell r="F77">
            <v>650953.33333333326</v>
          </cell>
        </row>
        <row r="78">
          <cell r="C78" t="str">
            <v>A0100081</v>
          </cell>
          <cell r="D78" t="str">
            <v>día</v>
          </cell>
          <cell r="E78" t="str">
            <v>Ingeniero Supervisor y Director de Prueba Pilote</v>
          </cell>
          <cell r="F78">
            <v>650953.33333333326</v>
          </cell>
        </row>
        <row r="79">
          <cell r="C79" t="str">
            <v>A0100230</v>
          </cell>
          <cell r="D79" t="str">
            <v>día</v>
          </cell>
          <cell r="E79" t="str">
            <v xml:space="preserve">Inspector de fabricacion montaje y pintura </v>
          </cell>
          <cell r="F79">
            <v>157373.33333333334</v>
          </cell>
        </row>
      </sheetData>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ow r="10">
          <cell r="H10" t="str">
            <v>2023 - 1 JUNIO 2023</v>
          </cell>
        </row>
      </sheetData>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9.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7.bin"/></Relationships>
</file>

<file path=xl/worksheets/_rels/sheet11.xml.rels><?xml version="1.0" encoding="UTF-8" standalone="yes"?>
<Relationships xmlns="http://schemas.openxmlformats.org/package/2006/relationships"><Relationship Id="rId1" Type="http://schemas.openxmlformats.org/officeDocument/2006/relationships/drawing" Target="../drawings/drawing9.xml"/></Relationships>
</file>

<file path=xl/worksheets/_rels/sheet12.xml.rels><?xml version="1.0" encoding="UTF-8" standalone="yes"?>
<Relationships xmlns="http://schemas.openxmlformats.org/package/2006/relationships"><Relationship Id="rId1" Type="http://schemas.openxmlformats.org/officeDocument/2006/relationships/drawing" Target="../drawings/drawing10.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6DA4177-7EA4-429E-BEF8-F8B7E5664631}">
  <dimension ref="A1:AS29"/>
  <sheetViews>
    <sheetView topLeftCell="A16" zoomScaleNormal="100" workbookViewId="0">
      <selection activeCell="T21" sqref="T21:V21"/>
    </sheetView>
  </sheetViews>
  <sheetFormatPr baseColWidth="10" defaultRowHeight="15"/>
  <cols>
    <col min="1" max="1" width="5" customWidth="1"/>
    <col min="2" max="2" width="1.85546875" customWidth="1"/>
    <col min="3" max="3" width="33" customWidth="1"/>
    <col min="4" max="5" width="5" customWidth="1"/>
    <col min="6" max="6" width="4" customWidth="1"/>
    <col min="7" max="7" width="1.85546875" customWidth="1"/>
    <col min="8" max="9" width="1" customWidth="1"/>
    <col min="10" max="10" width="4" customWidth="1"/>
    <col min="11" max="11" width="5" customWidth="1"/>
    <col min="12" max="12" width="1" customWidth="1"/>
    <col min="13" max="13" width="1.85546875" customWidth="1"/>
    <col min="14" max="14" width="5.85546875" customWidth="1"/>
    <col min="15" max="15" width="1.85546875" customWidth="1"/>
    <col min="16" max="16" width="1" customWidth="1"/>
    <col min="17" max="17" width="5" customWidth="1"/>
    <col min="18" max="18" width="8" customWidth="1"/>
    <col min="19" max="19" width="1.85546875" customWidth="1"/>
    <col min="20" max="20" width="8" customWidth="1"/>
    <col min="21" max="21" width="6.85546875" customWidth="1"/>
    <col min="22" max="22" width="1" customWidth="1"/>
    <col min="23" max="23" width="12" bestFit="1" customWidth="1"/>
    <col min="24" max="24" width="5" customWidth="1"/>
    <col min="25" max="25" width="1.85546875" customWidth="1"/>
    <col min="26" max="26" width="33" customWidth="1"/>
    <col min="27" max="28" width="5" customWidth="1"/>
    <col min="29" max="29" width="4" customWidth="1"/>
    <col min="30" max="30" width="1.85546875" customWidth="1"/>
    <col min="31" max="32" width="1" customWidth="1"/>
    <col min="33" max="33" width="4" customWidth="1"/>
    <col min="34" max="34" width="5" customWidth="1"/>
    <col min="35" max="35" width="1" customWidth="1"/>
    <col min="36" max="36" width="1.85546875" customWidth="1"/>
    <col min="37" max="37" width="5.85546875" customWidth="1"/>
    <col min="38" max="38" width="1.85546875" customWidth="1"/>
    <col min="39" max="39" width="1" customWidth="1"/>
    <col min="40" max="40" width="5" customWidth="1"/>
    <col min="41" max="41" width="8" customWidth="1"/>
    <col min="42" max="42" width="1.85546875" customWidth="1"/>
    <col min="43" max="43" width="8" customWidth="1"/>
    <col min="44" max="44" width="6.85546875" customWidth="1"/>
    <col min="45" max="45" width="1" customWidth="1"/>
  </cols>
  <sheetData>
    <row r="1" spans="1:45" ht="15" customHeight="1">
      <c r="A1" s="359" t="s">
        <v>69</v>
      </c>
      <c r="B1" s="360"/>
      <c r="C1" s="361"/>
      <c r="D1" s="368" t="s">
        <v>212</v>
      </c>
      <c r="E1" s="369"/>
      <c r="F1" s="369"/>
      <c r="G1" s="369"/>
      <c r="H1" s="369"/>
      <c r="I1" s="369"/>
      <c r="J1" s="369"/>
      <c r="K1" s="369"/>
      <c r="L1" s="369"/>
      <c r="M1" s="369"/>
      <c r="N1" s="369"/>
      <c r="O1" s="369"/>
      <c r="P1" s="369"/>
      <c r="Q1" s="369"/>
      <c r="R1" s="369"/>
      <c r="S1" s="369"/>
      <c r="T1" s="369"/>
      <c r="U1" s="369"/>
      <c r="V1" s="370"/>
      <c r="X1" s="411" t="s">
        <v>246</v>
      </c>
      <c r="Y1" s="412"/>
      <c r="Z1" s="413"/>
      <c r="AA1" s="368" t="s">
        <v>212</v>
      </c>
      <c r="AB1" s="369"/>
      <c r="AC1" s="369"/>
      <c r="AD1" s="369"/>
      <c r="AE1" s="369"/>
      <c r="AF1" s="369"/>
      <c r="AG1" s="369"/>
      <c r="AH1" s="369"/>
      <c r="AI1" s="369"/>
      <c r="AJ1" s="369"/>
      <c r="AK1" s="369"/>
      <c r="AL1" s="369"/>
      <c r="AM1" s="369"/>
      <c r="AN1" s="369"/>
      <c r="AO1" s="369"/>
      <c r="AP1" s="369"/>
      <c r="AQ1" s="369"/>
      <c r="AR1" s="369"/>
      <c r="AS1" s="370"/>
    </row>
    <row r="2" spans="1:45">
      <c r="A2" s="362"/>
      <c r="B2" s="363"/>
      <c r="C2" s="364"/>
      <c r="D2" s="371"/>
      <c r="E2" s="372"/>
      <c r="F2" s="372"/>
      <c r="G2" s="372"/>
      <c r="H2" s="372"/>
      <c r="I2" s="372"/>
      <c r="J2" s="372"/>
      <c r="K2" s="372"/>
      <c r="L2" s="372"/>
      <c r="M2" s="372"/>
      <c r="N2" s="372"/>
      <c r="O2" s="372"/>
      <c r="P2" s="372"/>
      <c r="Q2" s="372"/>
      <c r="R2" s="372"/>
      <c r="S2" s="372"/>
      <c r="T2" s="372"/>
      <c r="U2" s="372"/>
      <c r="V2" s="373"/>
      <c r="X2" s="414"/>
      <c r="Y2" s="415"/>
      <c r="Z2" s="416"/>
      <c r="AA2" s="371"/>
      <c r="AB2" s="420"/>
      <c r="AC2" s="420"/>
      <c r="AD2" s="420"/>
      <c r="AE2" s="420"/>
      <c r="AF2" s="420"/>
      <c r="AG2" s="420"/>
      <c r="AH2" s="420"/>
      <c r="AI2" s="420"/>
      <c r="AJ2" s="420"/>
      <c r="AK2" s="420"/>
      <c r="AL2" s="420"/>
      <c r="AM2" s="420"/>
      <c r="AN2" s="420"/>
      <c r="AO2" s="420"/>
      <c r="AP2" s="420"/>
      <c r="AQ2" s="420"/>
      <c r="AR2" s="420"/>
      <c r="AS2" s="373"/>
    </row>
    <row r="3" spans="1:45" ht="15.75" thickBot="1">
      <c r="A3" s="365"/>
      <c r="B3" s="366"/>
      <c r="C3" s="367"/>
      <c r="D3" s="374"/>
      <c r="E3" s="375"/>
      <c r="F3" s="375"/>
      <c r="G3" s="375"/>
      <c r="H3" s="375"/>
      <c r="I3" s="375"/>
      <c r="J3" s="375"/>
      <c r="K3" s="375"/>
      <c r="L3" s="375"/>
      <c r="M3" s="375"/>
      <c r="N3" s="375"/>
      <c r="O3" s="375"/>
      <c r="P3" s="375"/>
      <c r="Q3" s="375"/>
      <c r="R3" s="375"/>
      <c r="S3" s="375"/>
      <c r="T3" s="375"/>
      <c r="U3" s="375"/>
      <c r="V3" s="376"/>
      <c r="X3" s="417"/>
      <c r="Y3" s="418"/>
      <c r="Z3" s="419"/>
      <c r="AA3" s="374"/>
      <c r="AB3" s="375"/>
      <c r="AC3" s="375"/>
      <c r="AD3" s="375"/>
      <c r="AE3" s="375"/>
      <c r="AF3" s="375"/>
      <c r="AG3" s="375"/>
      <c r="AH3" s="375"/>
      <c r="AI3" s="375"/>
      <c r="AJ3" s="375"/>
      <c r="AK3" s="375"/>
      <c r="AL3" s="375"/>
      <c r="AM3" s="375"/>
      <c r="AN3" s="375"/>
      <c r="AO3" s="375"/>
      <c r="AP3" s="375"/>
      <c r="AQ3" s="375"/>
      <c r="AR3" s="375"/>
      <c r="AS3" s="376"/>
    </row>
    <row r="4" spans="1:45" ht="16.5" customHeight="1" thickBot="1">
      <c r="A4" s="399" t="s">
        <v>71</v>
      </c>
      <c r="B4" s="400"/>
      <c r="C4" s="400"/>
      <c r="D4" s="400"/>
      <c r="E4" s="400"/>
      <c r="F4" s="400"/>
      <c r="G4" s="400"/>
      <c r="H4" s="400"/>
      <c r="I4" s="400"/>
      <c r="J4" s="400"/>
      <c r="K4" s="400"/>
      <c r="L4" s="400"/>
      <c r="M4" s="400"/>
      <c r="N4" s="400"/>
      <c r="O4" s="400"/>
      <c r="P4" s="400"/>
      <c r="Q4" s="400"/>
      <c r="R4" s="400"/>
      <c r="S4" s="400"/>
      <c r="T4" s="400"/>
      <c r="U4" s="400"/>
      <c r="V4" s="401"/>
      <c r="X4" s="399" t="s">
        <v>71</v>
      </c>
      <c r="Y4" s="400"/>
      <c r="Z4" s="400"/>
      <c r="AA4" s="400"/>
      <c r="AB4" s="400"/>
      <c r="AC4" s="400"/>
      <c r="AD4" s="400"/>
      <c r="AE4" s="400"/>
      <c r="AF4" s="400"/>
      <c r="AG4" s="400"/>
      <c r="AH4" s="400"/>
      <c r="AI4" s="400"/>
      <c r="AJ4" s="400"/>
      <c r="AK4" s="400"/>
      <c r="AL4" s="400"/>
      <c r="AM4" s="400"/>
      <c r="AN4" s="400"/>
      <c r="AO4" s="400"/>
      <c r="AP4" s="400"/>
      <c r="AQ4" s="400"/>
      <c r="AR4" s="400"/>
      <c r="AS4" s="401"/>
    </row>
    <row r="5" spans="1:45" ht="33.75" customHeight="1">
      <c r="A5" s="397" t="s">
        <v>254</v>
      </c>
      <c r="B5" s="398"/>
      <c r="C5" s="321" t="s">
        <v>252</v>
      </c>
      <c r="D5" s="322"/>
      <c r="E5" s="322"/>
      <c r="F5" s="322"/>
      <c r="G5" s="322"/>
      <c r="H5" s="322"/>
      <c r="I5" s="322"/>
      <c r="J5" s="322"/>
      <c r="K5" s="322"/>
      <c r="L5" s="322"/>
      <c r="M5" s="322"/>
      <c r="N5" s="322"/>
      <c r="O5" s="322"/>
      <c r="P5" s="322"/>
      <c r="Q5" s="322"/>
      <c r="R5" s="322"/>
      <c r="S5" s="323"/>
      <c r="T5" s="321" t="s">
        <v>251</v>
      </c>
      <c r="U5" s="322"/>
      <c r="V5" s="323"/>
      <c r="X5" s="421" t="str">
        <f>A5</f>
        <v xml:space="preserve">OE 40 </v>
      </c>
      <c r="Y5" s="422"/>
      <c r="Z5" s="321" t="str">
        <f>C5</f>
        <v xml:space="preserve">Saca NUCLEOS para arcos de voleibol. Perforación con broca diamantada de 5" x 51cm, incluye transporte, acarreo e instalación de concreto para fijación de testigos metalicos (con tapa). </v>
      </c>
      <c r="AA5" s="322"/>
      <c r="AB5" s="322"/>
      <c r="AC5" s="322"/>
      <c r="AD5" s="322"/>
      <c r="AE5" s="322"/>
      <c r="AF5" s="322"/>
      <c r="AG5" s="322"/>
      <c r="AH5" s="322"/>
      <c r="AI5" s="322"/>
      <c r="AJ5" s="322"/>
      <c r="AK5" s="322"/>
      <c r="AL5" s="322"/>
      <c r="AM5" s="322"/>
      <c r="AN5" s="322"/>
      <c r="AO5" s="322"/>
      <c r="AP5" s="323"/>
      <c r="AQ5" s="321" t="str">
        <f>T5</f>
        <v xml:space="preserve">par </v>
      </c>
      <c r="AR5" s="322"/>
      <c r="AS5" s="323"/>
    </row>
    <row r="6" spans="1:45" ht="15" customHeight="1">
      <c r="A6" s="324" t="s">
        <v>97</v>
      </c>
      <c r="B6" s="325"/>
      <c r="C6" s="325"/>
      <c r="D6" s="325"/>
      <c r="E6" s="325"/>
      <c r="F6" s="325"/>
      <c r="G6" s="325"/>
      <c r="H6" s="326"/>
      <c r="I6" s="324" t="s">
        <v>98</v>
      </c>
      <c r="J6" s="325"/>
      <c r="K6" s="325"/>
      <c r="L6" s="326"/>
      <c r="M6" s="324" t="s">
        <v>99</v>
      </c>
      <c r="N6" s="325"/>
      <c r="O6" s="325"/>
      <c r="P6" s="326"/>
      <c r="Q6" s="327" t="s">
        <v>100</v>
      </c>
      <c r="R6" s="328"/>
      <c r="S6" s="329"/>
      <c r="T6" s="330" t="s">
        <v>101</v>
      </c>
      <c r="U6" s="331"/>
      <c r="V6" s="332"/>
      <c r="X6" s="324" t="s">
        <v>97</v>
      </c>
      <c r="Y6" s="325"/>
      <c r="Z6" s="325"/>
      <c r="AA6" s="325"/>
      <c r="AB6" s="325"/>
      <c r="AC6" s="325"/>
      <c r="AD6" s="325"/>
      <c r="AE6" s="326"/>
      <c r="AF6" s="324" t="s">
        <v>98</v>
      </c>
      <c r="AG6" s="325"/>
      <c r="AH6" s="325"/>
      <c r="AI6" s="326"/>
      <c r="AJ6" s="324" t="s">
        <v>99</v>
      </c>
      <c r="AK6" s="325"/>
      <c r="AL6" s="325"/>
      <c r="AM6" s="326"/>
      <c r="AN6" s="327" t="s">
        <v>100</v>
      </c>
      <c r="AO6" s="328"/>
      <c r="AP6" s="329"/>
      <c r="AQ6" s="330" t="s">
        <v>101</v>
      </c>
      <c r="AR6" s="331"/>
      <c r="AS6" s="332"/>
    </row>
    <row r="7" spans="1:45" ht="15" customHeight="1">
      <c r="A7" s="339" t="s">
        <v>218</v>
      </c>
      <c r="B7" s="340"/>
      <c r="C7" s="340"/>
      <c r="D7" s="340"/>
      <c r="E7" s="340"/>
      <c r="F7" s="340"/>
      <c r="G7" s="340"/>
      <c r="H7" s="341"/>
      <c r="I7" s="342" t="s">
        <v>215</v>
      </c>
      <c r="J7" s="343"/>
      <c r="K7" s="343"/>
      <c r="L7" s="344"/>
      <c r="M7" s="345">
        <v>0</v>
      </c>
      <c r="N7" s="346"/>
      <c r="O7" s="346"/>
      <c r="P7" s="347"/>
      <c r="Q7" s="348">
        <v>683100</v>
      </c>
      <c r="R7" s="349"/>
      <c r="S7" s="350"/>
      <c r="T7" s="351">
        <f t="shared" ref="T7" si="0">M7*Q7</f>
        <v>0</v>
      </c>
      <c r="U7" s="352"/>
      <c r="V7" s="353"/>
      <c r="X7" s="339" t="s">
        <v>218</v>
      </c>
      <c r="Y7" s="340"/>
      <c r="Z7" s="340"/>
      <c r="AA7" s="340"/>
      <c r="AB7" s="340"/>
      <c r="AC7" s="340"/>
      <c r="AD7" s="340"/>
      <c r="AE7" s="341"/>
      <c r="AF7" s="342" t="s">
        <v>215</v>
      </c>
      <c r="AG7" s="343"/>
      <c r="AH7" s="343"/>
      <c r="AI7" s="344"/>
      <c r="AJ7" s="345">
        <v>0.02</v>
      </c>
      <c r="AK7" s="346"/>
      <c r="AL7" s="346"/>
      <c r="AM7" s="347"/>
      <c r="AN7" s="348">
        <v>683100</v>
      </c>
      <c r="AO7" s="349"/>
      <c r="AP7" s="350"/>
      <c r="AQ7" s="351">
        <f t="shared" ref="AQ7" si="1">AJ7*AN7</f>
        <v>13662</v>
      </c>
      <c r="AR7" s="352"/>
      <c r="AS7" s="353"/>
    </row>
    <row r="8" spans="1:45" ht="15" customHeight="1">
      <c r="A8" s="333"/>
      <c r="B8" s="334"/>
      <c r="C8" s="334"/>
      <c r="D8" s="334"/>
      <c r="E8" s="334"/>
      <c r="F8" s="334"/>
      <c r="G8" s="334"/>
      <c r="H8" s="335"/>
      <c r="I8" s="333"/>
      <c r="J8" s="334"/>
      <c r="K8" s="334"/>
      <c r="L8" s="335"/>
      <c r="M8" s="333"/>
      <c r="N8" s="334"/>
      <c r="O8" s="334"/>
      <c r="P8" s="335"/>
      <c r="Q8" s="333"/>
      <c r="R8" s="334"/>
      <c r="S8" s="335"/>
      <c r="T8" s="336">
        <f>SUM(T7:V7)</f>
        <v>0</v>
      </c>
      <c r="U8" s="337"/>
      <c r="V8" s="338"/>
      <c r="X8" s="333"/>
      <c r="Y8" s="334"/>
      <c r="Z8" s="334"/>
      <c r="AA8" s="334"/>
      <c r="AB8" s="334"/>
      <c r="AC8" s="334"/>
      <c r="AD8" s="334"/>
      <c r="AE8" s="335"/>
      <c r="AF8" s="333"/>
      <c r="AG8" s="334"/>
      <c r="AH8" s="334"/>
      <c r="AI8" s="335"/>
      <c r="AJ8" s="333"/>
      <c r="AK8" s="334"/>
      <c r="AL8" s="334"/>
      <c r="AM8" s="335"/>
      <c r="AN8" s="333"/>
      <c r="AO8" s="334"/>
      <c r="AP8" s="335"/>
      <c r="AQ8" s="336">
        <f>SUM(AQ7:AS7)</f>
        <v>13662</v>
      </c>
      <c r="AR8" s="337"/>
      <c r="AS8" s="338"/>
    </row>
    <row r="9" spans="1:45" ht="15" customHeight="1">
      <c r="A9" s="324" t="s">
        <v>102</v>
      </c>
      <c r="B9" s="325"/>
      <c r="C9" s="325"/>
      <c r="D9" s="325"/>
      <c r="E9" s="325"/>
      <c r="F9" s="325"/>
      <c r="G9" s="325"/>
      <c r="H9" s="326"/>
      <c r="I9" s="324" t="s">
        <v>98</v>
      </c>
      <c r="J9" s="325"/>
      <c r="K9" s="325"/>
      <c r="L9" s="326"/>
      <c r="M9" s="324" t="s">
        <v>103</v>
      </c>
      <c r="N9" s="325"/>
      <c r="O9" s="325"/>
      <c r="P9" s="326"/>
      <c r="Q9" s="327" t="s">
        <v>100</v>
      </c>
      <c r="R9" s="328"/>
      <c r="S9" s="329"/>
      <c r="T9" s="330" t="s">
        <v>101</v>
      </c>
      <c r="U9" s="331"/>
      <c r="V9" s="332"/>
      <c r="X9" s="324" t="s">
        <v>102</v>
      </c>
      <c r="Y9" s="325"/>
      <c r="Z9" s="325"/>
      <c r="AA9" s="325"/>
      <c r="AB9" s="325"/>
      <c r="AC9" s="325"/>
      <c r="AD9" s="325"/>
      <c r="AE9" s="326"/>
      <c r="AF9" s="324" t="s">
        <v>98</v>
      </c>
      <c r="AG9" s="325"/>
      <c r="AH9" s="325"/>
      <c r="AI9" s="326"/>
      <c r="AJ9" s="324" t="s">
        <v>103</v>
      </c>
      <c r="AK9" s="325"/>
      <c r="AL9" s="325"/>
      <c r="AM9" s="326"/>
      <c r="AN9" s="327" t="s">
        <v>100</v>
      </c>
      <c r="AO9" s="328"/>
      <c r="AP9" s="329"/>
      <c r="AQ9" s="330" t="s">
        <v>101</v>
      </c>
      <c r="AR9" s="331"/>
      <c r="AS9" s="332"/>
    </row>
    <row r="10" spans="1:45" ht="15" customHeight="1">
      <c r="A10" s="354" t="s">
        <v>211</v>
      </c>
      <c r="B10" s="340"/>
      <c r="C10" s="340"/>
      <c r="D10" s="340"/>
      <c r="E10" s="340"/>
      <c r="F10" s="340"/>
      <c r="G10" s="340"/>
      <c r="H10" s="341"/>
      <c r="I10" s="355" t="s">
        <v>104</v>
      </c>
      <c r="J10" s="343"/>
      <c r="K10" s="343"/>
      <c r="L10" s="344"/>
      <c r="M10" s="345"/>
      <c r="N10" s="346"/>
      <c r="O10" s="346"/>
      <c r="P10" s="347"/>
      <c r="Q10" s="348">
        <v>0</v>
      </c>
      <c r="R10" s="349"/>
      <c r="S10" s="350"/>
      <c r="T10" s="348">
        <f>M10*Q10</f>
        <v>0</v>
      </c>
      <c r="U10" s="349"/>
      <c r="V10" s="350"/>
      <c r="X10" s="354" t="s">
        <v>211</v>
      </c>
      <c r="Y10" s="340"/>
      <c r="Z10" s="340"/>
      <c r="AA10" s="340"/>
      <c r="AB10" s="340"/>
      <c r="AC10" s="340"/>
      <c r="AD10" s="340"/>
      <c r="AE10" s="341"/>
      <c r="AF10" s="355" t="s">
        <v>104</v>
      </c>
      <c r="AG10" s="343"/>
      <c r="AH10" s="343"/>
      <c r="AI10" s="344"/>
      <c r="AJ10" s="345"/>
      <c r="AK10" s="346"/>
      <c r="AL10" s="346"/>
      <c r="AM10" s="347"/>
      <c r="AN10" s="348">
        <v>0</v>
      </c>
      <c r="AO10" s="349"/>
      <c r="AP10" s="350"/>
      <c r="AQ10" s="348">
        <f>AJ10*AN10</f>
        <v>0</v>
      </c>
      <c r="AR10" s="349"/>
      <c r="AS10" s="350"/>
    </row>
    <row r="11" spans="1:45">
      <c r="A11" s="333"/>
      <c r="B11" s="334"/>
      <c r="C11" s="334"/>
      <c r="D11" s="334"/>
      <c r="E11" s="334"/>
      <c r="F11" s="334"/>
      <c r="G11" s="334"/>
      <c r="H11" s="335"/>
      <c r="I11" s="333"/>
      <c r="J11" s="334"/>
      <c r="K11" s="334"/>
      <c r="L11" s="335"/>
      <c r="M11" s="333"/>
      <c r="N11" s="334"/>
      <c r="O11" s="334"/>
      <c r="P11" s="335"/>
      <c r="Q11" s="333"/>
      <c r="R11" s="334"/>
      <c r="S11" s="335"/>
      <c r="T11" s="336">
        <f>SUM(T10)</f>
        <v>0</v>
      </c>
      <c r="U11" s="337"/>
      <c r="V11" s="338"/>
      <c r="X11" s="333"/>
      <c r="Y11" s="334"/>
      <c r="Z11" s="334"/>
      <c r="AA11" s="334"/>
      <c r="AB11" s="334"/>
      <c r="AC11" s="334"/>
      <c r="AD11" s="334"/>
      <c r="AE11" s="335"/>
      <c r="AF11" s="333"/>
      <c r="AG11" s="334"/>
      <c r="AH11" s="334"/>
      <c r="AI11" s="335"/>
      <c r="AJ11" s="333"/>
      <c r="AK11" s="334"/>
      <c r="AL11" s="334"/>
      <c r="AM11" s="335"/>
      <c r="AN11" s="333"/>
      <c r="AO11" s="334"/>
      <c r="AP11" s="335"/>
      <c r="AQ11" s="336">
        <f>SUM(AQ10)</f>
        <v>0</v>
      </c>
      <c r="AR11" s="337"/>
      <c r="AS11" s="338"/>
    </row>
    <row r="12" spans="1:45" ht="15" customHeight="1">
      <c r="A12" s="356" t="s">
        <v>105</v>
      </c>
      <c r="B12" s="357"/>
      <c r="C12" s="357"/>
      <c r="D12" s="357"/>
      <c r="E12" s="357"/>
      <c r="F12" s="357"/>
      <c r="G12" s="357"/>
      <c r="H12" s="358"/>
      <c r="I12" s="324" t="s">
        <v>98</v>
      </c>
      <c r="J12" s="325"/>
      <c r="K12" s="325"/>
      <c r="L12" s="326"/>
      <c r="M12" s="324" t="s">
        <v>106</v>
      </c>
      <c r="N12" s="325"/>
      <c r="O12" s="325"/>
      <c r="P12" s="326"/>
      <c r="Q12" s="327" t="s">
        <v>100</v>
      </c>
      <c r="R12" s="328"/>
      <c r="S12" s="329"/>
      <c r="T12" s="330" t="s">
        <v>101</v>
      </c>
      <c r="U12" s="331"/>
      <c r="V12" s="332"/>
      <c r="X12" s="356" t="s">
        <v>105</v>
      </c>
      <c r="Y12" s="357"/>
      <c r="Z12" s="357"/>
      <c r="AA12" s="357"/>
      <c r="AB12" s="357"/>
      <c r="AC12" s="357"/>
      <c r="AD12" s="357"/>
      <c r="AE12" s="358"/>
      <c r="AF12" s="324" t="s">
        <v>98</v>
      </c>
      <c r="AG12" s="325"/>
      <c r="AH12" s="325"/>
      <c r="AI12" s="326"/>
      <c r="AJ12" s="324" t="s">
        <v>106</v>
      </c>
      <c r="AK12" s="325"/>
      <c r="AL12" s="325"/>
      <c r="AM12" s="326"/>
      <c r="AN12" s="327" t="s">
        <v>100</v>
      </c>
      <c r="AO12" s="328"/>
      <c r="AP12" s="329"/>
      <c r="AQ12" s="330" t="s">
        <v>101</v>
      </c>
      <c r="AR12" s="331"/>
      <c r="AS12" s="332"/>
    </row>
    <row r="13" spans="1:45" ht="15" customHeight="1">
      <c r="A13" s="354" t="s">
        <v>211</v>
      </c>
      <c r="B13" s="340"/>
      <c r="C13" s="340"/>
      <c r="D13" s="340"/>
      <c r="E13" s="340"/>
      <c r="F13" s="340"/>
      <c r="G13" s="340"/>
      <c r="H13" s="341"/>
      <c r="I13" s="355" t="s">
        <v>107</v>
      </c>
      <c r="J13" s="343"/>
      <c r="K13" s="343"/>
      <c r="L13" s="344"/>
      <c r="M13" s="345">
        <v>0.05</v>
      </c>
      <c r="N13" s="346"/>
      <c r="O13" s="346"/>
      <c r="P13" s="347"/>
      <c r="Q13" s="348">
        <f>T11</f>
        <v>0</v>
      </c>
      <c r="R13" s="349"/>
      <c r="S13" s="350"/>
      <c r="T13" s="351">
        <f>Q13*M13</f>
        <v>0</v>
      </c>
      <c r="U13" s="352"/>
      <c r="V13" s="353"/>
      <c r="X13" s="354" t="s">
        <v>211</v>
      </c>
      <c r="Y13" s="340"/>
      <c r="Z13" s="340"/>
      <c r="AA13" s="340"/>
      <c r="AB13" s="340"/>
      <c r="AC13" s="340"/>
      <c r="AD13" s="340"/>
      <c r="AE13" s="341"/>
      <c r="AF13" s="355" t="s">
        <v>107</v>
      </c>
      <c r="AG13" s="343"/>
      <c r="AH13" s="343"/>
      <c r="AI13" s="344"/>
      <c r="AJ13" s="345">
        <v>0.05</v>
      </c>
      <c r="AK13" s="346"/>
      <c r="AL13" s="346"/>
      <c r="AM13" s="347"/>
      <c r="AN13" s="348">
        <f>AQ11</f>
        <v>0</v>
      </c>
      <c r="AO13" s="349"/>
      <c r="AP13" s="350"/>
      <c r="AQ13" s="351">
        <f>AN13*AJ13</f>
        <v>0</v>
      </c>
      <c r="AR13" s="352"/>
      <c r="AS13" s="353"/>
    </row>
    <row r="14" spans="1:45">
      <c r="A14" s="333"/>
      <c r="B14" s="334"/>
      <c r="C14" s="334"/>
      <c r="D14" s="334"/>
      <c r="E14" s="334"/>
      <c r="F14" s="334"/>
      <c r="G14" s="334"/>
      <c r="H14" s="335"/>
      <c r="I14" s="333"/>
      <c r="J14" s="334"/>
      <c r="K14" s="334"/>
      <c r="L14" s="335"/>
      <c r="M14" s="333"/>
      <c r="N14" s="334"/>
      <c r="O14" s="334"/>
      <c r="P14" s="335"/>
      <c r="Q14" s="405"/>
      <c r="R14" s="406"/>
      <c r="S14" s="407"/>
      <c r="T14" s="377">
        <f>SUM(T13)</f>
        <v>0</v>
      </c>
      <c r="U14" s="378"/>
      <c r="V14" s="379"/>
      <c r="X14" s="333"/>
      <c r="Y14" s="334"/>
      <c r="Z14" s="334"/>
      <c r="AA14" s="334"/>
      <c r="AB14" s="334"/>
      <c r="AC14" s="334"/>
      <c r="AD14" s="334"/>
      <c r="AE14" s="335"/>
      <c r="AF14" s="333"/>
      <c r="AG14" s="334"/>
      <c r="AH14" s="334"/>
      <c r="AI14" s="335"/>
      <c r="AJ14" s="333"/>
      <c r="AK14" s="334"/>
      <c r="AL14" s="334"/>
      <c r="AM14" s="335"/>
      <c r="AN14" s="405"/>
      <c r="AO14" s="406"/>
      <c r="AP14" s="407"/>
      <c r="AQ14" s="377">
        <f>SUM(AQ13)</f>
        <v>0</v>
      </c>
      <c r="AR14" s="378"/>
      <c r="AS14" s="379"/>
    </row>
    <row r="15" spans="1:45" ht="15" customHeight="1">
      <c r="A15" s="356" t="s">
        <v>108</v>
      </c>
      <c r="B15" s="357"/>
      <c r="C15" s="357"/>
      <c r="D15" s="357"/>
      <c r="E15" s="357"/>
      <c r="F15" s="357"/>
      <c r="G15" s="357"/>
      <c r="H15" s="358"/>
      <c r="I15" s="324" t="s">
        <v>98</v>
      </c>
      <c r="J15" s="325"/>
      <c r="K15" s="325"/>
      <c r="L15" s="326"/>
      <c r="M15" s="324" t="s">
        <v>103</v>
      </c>
      <c r="N15" s="325"/>
      <c r="O15" s="325"/>
      <c r="P15" s="326"/>
      <c r="Q15" s="327" t="s">
        <v>100</v>
      </c>
      <c r="R15" s="328"/>
      <c r="S15" s="329"/>
      <c r="T15" s="330" t="s">
        <v>101</v>
      </c>
      <c r="U15" s="331"/>
      <c r="V15" s="332"/>
      <c r="X15" s="356" t="s">
        <v>108</v>
      </c>
      <c r="Y15" s="357"/>
      <c r="Z15" s="357"/>
      <c r="AA15" s="357"/>
      <c r="AB15" s="357"/>
      <c r="AC15" s="357"/>
      <c r="AD15" s="357"/>
      <c r="AE15" s="358"/>
      <c r="AF15" s="324" t="s">
        <v>98</v>
      </c>
      <c r="AG15" s="325"/>
      <c r="AH15" s="325"/>
      <c r="AI15" s="326"/>
      <c r="AJ15" s="324" t="s">
        <v>103</v>
      </c>
      <c r="AK15" s="325"/>
      <c r="AL15" s="325"/>
      <c r="AM15" s="326"/>
      <c r="AN15" s="327" t="s">
        <v>100</v>
      </c>
      <c r="AO15" s="328"/>
      <c r="AP15" s="329"/>
      <c r="AQ15" s="330" t="s">
        <v>101</v>
      </c>
      <c r="AR15" s="331"/>
      <c r="AS15" s="332"/>
    </row>
    <row r="16" spans="1:45" ht="24.75" customHeight="1">
      <c r="A16" s="380" t="s">
        <v>253</v>
      </c>
      <c r="B16" s="381"/>
      <c r="C16" s="381"/>
      <c r="D16" s="381"/>
      <c r="E16" s="381"/>
      <c r="F16" s="381"/>
      <c r="G16" s="381"/>
      <c r="H16" s="382"/>
      <c r="I16" s="383">
        <v>1</v>
      </c>
      <c r="J16" s="384"/>
      <c r="K16" s="384"/>
      <c r="L16" s="385"/>
      <c r="M16" s="383">
        <v>1</v>
      </c>
      <c r="N16" s="384"/>
      <c r="O16" s="384"/>
      <c r="P16" s="385"/>
      <c r="Q16" s="386">
        <v>1600550</v>
      </c>
      <c r="R16" s="387"/>
      <c r="S16" s="388"/>
      <c r="T16" s="389">
        <f>Q16*M16</f>
        <v>1600550</v>
      </c>
      <c r="U16" s="390"/>
      <c r="V16" s="391"/>
      <c r="X16" s="380" t="s">
        <v>253</v>
      </c>
      <c r="Y16" s="381"/>
      <c r="Z16" s="381"/>
      <c r="AA16" s="381"/>
      <c r="AB16" s="381"/>
      <c r="AC16" s="381"/>
      <c r="AD16" s="381"/>
      <c r="AE16" s="382"/>
      <c r="AF16" s="383">
        <v>1</v>
      </c>
      <c r="AG16" s="384"/>
      <c r="AH16" s="384"/>
      <c r="AI16" s="385"/>
      <c r="AJ16" s="383">
        <v>1</v>
      </c>
      <c r="AK16" s="384"/>
      <c r="AL16" s="384"/>
      <c r="AM16" s="385"/>
      <c r="AN16" s="386">
        <v>1600550</v>
      </c>
      <c r="AO16" s="387"/>
      <c r="AP16" s="388"/>
      <c r="AQ16" s="389">
        <f>AN16*AJ16</f>
        <v>1600550</v>
      </c>
      <c r="AR16" s="390"/>
      <c r="AS16" s="391"/>
    </row>
    <row r="17" spans="1:45">
      <c r="A17" s="333"/>
      <c r="B17" s="334"/>
      <c r="C17" s="334"/>
      <c r="D17" s="334"/>
      <c r="E17" s="334"/>
      <c r="F17" s="334"/>
      <c r="G17" s="334"/>
      <c r="H17" s="335"/>
      <c r="I17" s="333"/>
      <c r="J17" s="334"/>
      <c r="K17" s="334"/>
      <c r="L17" s="335"/>
      <c r="M17" s="333"/>
      <c r="N17" s="334"/>
      <c r="O17" s="334"/>
      <c r="P17" s="335"/>
      <c r="Q17" s="333"/>
      <c r="R17" s="334"/>
      <c r="S17" s="335"/>
      <c r="T17" s="377">
        <f>SUM(T16)</f>
        <v>1600550</v>
      </c>
      <c r="U17" s="378"/>
      <c r="V17" s="379"/>
      <c r="X17" s="333"/>
      <c r="Y17" s="334"/>
      <c r="Z17" s="334"/>
      <c r="AA17" s="334"/>
      <c r="AB17" s="334"/>
      <c r="AC17" s="334"/>
      <c r="AD17" s="334"/>
      <c r="AE17" s="335"/>
      <c r="AF17" s="333"/>
      <c r="AG17" s="334"/>
      <c r="AH17" s="334"/>
      <c r="AI17" s="335"/>
      <c r="AJ17" s="333"/>
      <c r="AK17" s="334"/>
      <c r="AL17" s="334"/>
      <c r="AM17" s="335"/>
      <c r="AN17" s="333"/>
      <c r="AO17" s="334"/>
      <c r="AP17" s="335"/>
      <c r="AQ17" s="377">
        <f>SUM(AQ16)</f>
        <v>1600550</v>
      </c>
      <c r="AR17" s="378"/>
      <c r="AS17" s="379"/>
    </row>
    <row r="18" spans="1:45" ht="15" customHeight="1">
      <c r="A18" s="324" t="s">
        <v>109</v>
      </c>
      <c r="B18" s="325"/>
      <c r="C18" s="325"/>
      <c r="D18" s="325"/>
      <c r="E18" s="325"/>
      <c r="F18" s="325"/>
      <c r="G18" s="325"/>
      <c r="H18" s="326"/>
      <c r="I18" s="324" t="s">
        <v>98</v>
      </c>
      <c r="J18" s="325"/>
      <c r="K18" s="325"/>
      <c r="L18" s="326"/>
      <c r="M18" s="324" t="s">
        <v>99</v>
      </c>
      <c r="N18" s="325"/>
      <c r="O18" s="325"/>
      <c r="P18" s="326"/>
      <c r="Q18" s="327" t="s">
        <v>100</v>
      </c>
      <c r="R18" s="328"/>
      <c r="S18" s="329"/>
      <c r="T18" s="330" t="s">
        <v>101</v>
      </c>
      <c r="U18" s="331"/>
      <c r="V18" s="332"/>
      <c r="X18" s="324" t="s">
        <v>109</v>
      </c>
      <c r="Y18" s="325"/>
      <c r="Z18" s="325"/>
      <c r="AA18" s="325"/>
      <c r="AB18" s="325"/>
      <c r="AC18" s="325"/>
      <c r="AD18" s="325"/>
      <c r="AE18" s="326"/>
      <c r="AF18" s="324" t="s">
        <v>98</v>
      </c>
      <c r="AG18" s="325"/>
      <c r="AH18" s="325"/>
      <c r="AI18" s="326"/>
      <c r="AJ18" s="324" t="s">
        <v>99</v>
      </c>
      <c r="AK18" s="325"/>
      <c r="AL18" s="325"/>
      <c r="AM18" s="326"/>
      <c r="AN18" s="327" t="s">
        <v>100</v>
      </c>
      <c r="AO18" s="328"/>
      <c r="AP18" s="329"/>
      <c r="AQ18" s="330" t="s">
        <v>101</v>
      </c>
      <c r="AR18" s="331"/>
      <c r="AS18" s="332"/>
    </row>
    <row r="19" spans="1:45" ht="15" customHeight="1">
      <c r="A19" s="354" t="s">
        <v>211</v>
      </c>
      <c r="B19" s="340"/>
      <c r="C19" s="340"/>
      <c r="D19" s="340"/>
      <c r="E19" s="340"/>
      <c r="F19" s="340"/>
      <c r="G19" s="340"/>
      <c r="H19" s="341"/>
      <c r="I19" s="355"/>
      <c r="J19" s="343"/>
      <c r="K19" s="343"/>
      <c r="L19" s="344"/>
      <c r="M19" s="345"/>
      <c r="N19" s="346"/>
      <c r="O19" s="346"/>
      <c r="P19" s="347"/>
      <c r="Q19" s="348">
        <v>0</v>
      </c>
      <c r="R19" s="349"/>
      <c r="S19" s="350"/>
      <c r="T19" s="348">
        <f>M19*Q19</f>
        <v>0</v>
      </c>
      <c r="U19" s="349"/>
      <c r="V19" s="350"/>
      <c r="X19" s="354" t="s">
        <v>211</v>
      </c>
      <c r="Y19" s="340"/>
      <c r="Z19" s="340"/>
      <c r="AA19" s="340"/>
      <c r="AB19" s="340"/>
      <c r="AC19" s="340"/>
      <c r="AD19" s="340"/>
      <c r="AE19" s="341"/>
      <c r="AF19" s="355"/>
      <c r="AG19" s="343"/>
      <c r="AH19" s="343"/>
      <c r="AI19" s="344"/>
      <c r="AJ19" s="345"/>
      <c r="AK19" s="346"/>
      <c r="AL19" s="346"/>
      <c r="AM19" s="347"/>
      <c r="AN19" s="348">
        <v>0</v>
      </c>
      <c r="AO19" s="349"/>
      <c r="AP19" s="350"/>
      <c r="AQ19" s="348">
        <f>AJ19*AN19</f>
        <v>0</v>
      </c>
      <c r="AR19" s="349"/>
      <c r="AS19" s="350"/>
    </row>
    <row r="20" spans="1:45">
      <c r="A20" s="333"/>
      <c r="B20" s="334"/>
      <c r="C20" s="334"/>
      <c r="D20" s="334"/>
      <c r="E20" s="334"/>
      <c r="F20" s="334"/>
      <c r="G20" s="334"/>
      <c r="H20" s="335"/>
      <c r="I20" s="333"/>
      <c r="J20" s="334"/>
      <c r="K20" s="334"/>
      <c r="L20" s="335"/>
      <c r="M20" s="333"/>
      <c r="N20" s="334"/>
      <c r="O20" s="334"/>
      <c r="P20" s="335"/>
      <c r="Q20" s="333"/>
      <c r="R20" s="334"/>
      <c r="S20" s="335"/>
      <c r="T20" s="402"/>
      <c r="U20" s="403"/>
      <c r="V20" s="404"/>
      <c r="X20" s="333"/>
      <c r="Y20" s="334"/>
      <c r="Z20" s="334"/>
      <c r="AA20" s="334"/>
      <c r="AB20" s="334"/>
      <c r="AC20" s="334"/>
      <c r="AD20" s="334"/>
      <c r="AE20" s="335"/>
      <c r="AF20" s="333"/>
      <c r="AG20" s="334"/>
      <c r="AH20" s="334"/>
      <c r="AI20" s="335"/>
      <c r="AJ20" s="333"/>
      <c r="AK20" s="334"/>
      <c r="AL20" s="334"/>
      <c r="AM20" s="335"/>
      <c r="AN20" s="333"/>
      <c r="AO20" s="334"/>
      <c r="AP20" s="335"/>
      <c r="AQ20" s="402"/>
      <c r="AR20" s="403"/>
      <c r="AS20" s="404"/>
    </row>
    <row r="21" spans="1:45" ht="15" customHeight="1">
      <c r="A21" s="392" t="s">
        <v>214</v>
      </c>
      <c r="B21" s="392"/>
      <c r="C21" s="392"/>
      <c r="D21" s="392"/>
      <c r="E21" s="392"/>
      <c r="F21" s="392"/>
      <c r="G21" s="392"/>
      <c r="H21" s="392"/>
      <c r="I21" s="392"/>
      <c r="J21" s="392"/>
      <c r="K21" s="392"/>
      <c r="L21" s="392"/>
      <c r="M21" s="392"/>
      <c r="N21" s="392"/>
      <c r="O21" s="392"/>
      <c r="P21" s="392"/>
      <c r="Q21" s="392"/>
      <c r="R21" s="392"/>
      <c r="S21" s="393"/>
      <c r="T21" s="394">
        <f>T8+T11+T14+T20+T17</f>
        <v>1600550</v>
      </c>
      <c r="U21" s="395"/>
      <c r="V21" s="396"/>
      <c r="W21" s="272"/>
      <c r="X21" s="426" t="s">
        <v>214</v>
      </c>
      <c r="Y21" s="392"/>
      <c r="Z21" s="392"/>
      <c r="AA21" s="392"/>
      <c r="AB21" s="392"/>
      <c r="AC21" s="392"/>
      <c r="AD21" s="392"/>
      <c r="AE21" s="392"/>
      <c r="AF21" s="392"/>
      <c r="AG21" s="392"/>
      <c r="AH21" s="392"/>
      <c r="AI21" s="392"/>
      <c r="AJ21" s="392"/>
      <c r="AK21" s="392"/>
      <c r="AL21" s="392"/>
      <c r="AM21" s="392"/>
      <c r="AN21" s="392"/>
      <c r="AO21" s="392"/>
      <c r="AP21" s="393"/>
      <c r="AQ21" s="423">
        <f>AQ8+AQ11+AQ14+AQ20+AQ17</f>
        <v>1614212</v>
      </c>
      <c r="AR21" s="424"/>
      <c r="AS21" s="425"/>
    </row>
    <row r="22" spans="1:45">
      <c r="A22" s="319"/>
      <c r="B22" s="319"/>
      <c r="C22" s="319"/>
      <c r="D22" s="319"/>
      <c r="E22" s="319"/>
      <c r="F22" s="319"/>
      <c r="G22" s="319"/>
      <c r="H22" s="319"/>
      <c r="I22" s="319"/>
      <c r="J22" s="319"/>
      <c r="K22" s="319"/>
      <c r="L22" s="319"/>
      <c r="M22" s="319"/>
      <c r="N22" s="319"/>
      <c r="O22" s="319"/>
      <c r="P22" s="319"/>
      <c r="Q22" s="319"/>
      <c r="R22" s="319"/>
      <c r="S22" s="319"/>
      <c r="T22" s="319"/>
      <c r="U22" s="319"/>
      <c r="V22" s="319"/>
      <c r="W22" s="319"/>
      <c r="X22" s="319"/>
      <c r="Y22" s="319"/>
      <c r="Z22" s="319"/>
      <c r="AA22" s="319"/>
      <c r="AB22" s="319"/>
      <c r="AC22" s="319"/>
      <c r="AD22" s="319"/>
      <c r="AE22" s="319"/>
      <c r="AF22" s="319"/>
      <c r="AG22" s="319"/>
      <c r="AH22" s="319"/>
      <c r="AI22" s="319"/>
      <c r="AJ22" s="319"/>
      <c r="AK22" s="319"/>
      <c r="AL22" s="319"/>
      <c r="AM22" s="319"/>
      <c r="AN22" s="319"/>
      <c r="AO22" s="319"/>
      <c r="AP22" s="319"/>
      <c r="AQ22" s="319"/>
      <c r="AR22" s="319"/>
    </row>
    <row r="23" spans="1:45">
      <c r="A23" s="319"/>
      <c r="B23" s="317"/>
      <c r="C23" s="317"/>
      <c r="D23" s="317"/>
      <c r="E23" s="317"/>
      <c r="F23" s="317"/>
      <c r="G23" s="317"/>
      <c r="H23" s="317"/>
      <c r="I23" s="317"/>
      <c r="J23" s="317"/>
      <c r="K23" s="317"/>
      <c r="L23" s="317"/>
      <c r="M23" s="317"/>
      <c r="N23" s="317"/>
      <c r="O23" s="317"/>
      <c r="P23" s="317"/>
      <c r="Q23" s="317"/>
      <c r="R23" s="317"/>
      <c r="S23" s="317"/>
      <c r="T23" s="317"/>
      <c r="U23" s="317"/>
      <c r="V23" s="317"/>
      <c r="W23" s="317"/>
      <c r="X23" s="318"/>
      <c r="Y23" s="317"/>
      <c r="Z23" s="317"/>
      <c r="AA23" s="317"/>
      <c r="AB23" s="317"/>
      <c r="AC23" s="317"/>
      <c r="AD23" s="319"/>
      <c r="AE23" s="319"/>
      <c r="AF23" s="319"/>
      <c r="AG23" s="319"/>
      <c r="AH23" s="319"/>
      <c r="AI23" s="319"/>
      <c r="AJ23" s="319"/>
      <c r="AK23" s="319"/>
      <c r="AL23" s="319"/>
      <c r="AM23" s="319"/>
      <c r="AN23" s="319"/>
      <c r="AO23" s="319"/>
      <c r="AP23" s="319"/>
      <c r="AQ23" s="319"/>
      <c r="AR23" s="319"/>
    </row>
    <row r="24" spans="1:45">
      <c r="A24" s="319"/>
      <c r="B24" s="317"/>
      <c r="C24" s="317"/>
      <c r="D24" s="317"/>
      <c r="E24" s="317"/>
      <c r="F24" s="317"/>
      <c r="G24" s="317"/>
      <c r="H24" s="317"/>
      <c r="I24" s="317"/>
      <c r="J24" s="317"/>
      <c r="K24" s="317"/>
      <c r="L24" s="317"/>
      <c r="M24" s="317"/>
      <c r="N24" s="317"/>
      <c r="O24" s="317"/>
      <c r="P24" s="317"/>
      <c r="Q24" s="317"/>
      <c r="R24" s="317"/>
      <c r="S24" s="317"/>
      <c r="T24" s="317"/>
      <c r="U24" s="317"/>
      <c r="V24" s="317"/>
      <c r="W24" s="317"/>
      <c r="X24" s="318"/>
      <c r="Y24" s="317"/>
      <c r="Z24" s="317"/>
      <c r="AA24" s="317"/>
      <c r="AB24" s="317"/>
      <c r="AC24" s="317"/>
      <c r="AD24" s="319"/>
      <c r="AE24" s="319"/>
      <c r="AF24" s="319"/>
      <c r="AG24" s="319"/>
      <c r="AH24" s="319"/>
      <c r="AI24" s="319"/>
      <c r="AJ24" s="319"/>
      <c r="AK24" s="319"/>
      <c r="AL24" s="319"/>
      <c r="AM24" s="319"/>
      <c r="AN24" s="319"/>
      <c r="AO24" s="319"/>
      <c r="AP24" s="319"/>
      <c r="AQ24" s="319"/>
      <c r="AR24" s="319"/>
    </row>
    <row r="25" spans="1:45">
      <c r="A25" s="319"/>
      <c r="B25" s="317"/>
      <c r="C25" s="317"/>
      <c r="D25" s="317"/>
      <c r="E25" s="317"/>
      <c r="F25" s="317"/>
      <c r="G25" s="317"/>
      <c r="H25" s="317"/>
      <c r="I25" s="317"/>
      <c r="J25" s="317"/>
      <c r="K25" s="317"/>
      <c r="L25" s="317"/>
      <c r="M25" s="317"/>
      <c r="N25" s="317"/>
      <c r="O25" s="317"/>
      <c r="P25" s="317"/>
      <c r="Q25" s="317"/>
      <c r="R25" s="317"/>
      <c r="S25" s="317"/>
      <c r="T25" s="317"/>
      <c r="U25" s="317"/>
      <c r="V25" s="317"/>
      <c r="W25" s="317"/>
      <c r="X25" s="318"/>
      <c r="Y25" s="317"/>
      <c r="Z25" s="317"/>
      <c r="AA25" s="317"/>
      <c r="AB25" s="317"/>
      <c r="AC25" s="317"/>
      <c r="AD25" s="319"/>
      <c r="AE25" s="319"/>
      <c r="AF25" s="319"/>
      <c r="AG25" s="319"/>
      <c r="AH25" s="319"/>
      <c r="AI25" s="319"/>
      <c r="AJ25" s="319"/>
      <c r="AK25" s="319"/>
      <c r="AL25" s="319"/>
      <c r="AM25" s="319"/>
      <c r="AN25" s="319"/>
      <c r="AO25" s="319"/>
      <c r="AP25" s="319"/>
      <c r="AQ25" s="319"/>
      <c r="AR25" s="319"/>
    </row>
    <row r="26" spans="1:45">
      <c r="A26" s="319"/>
      <c r="B26" s="317"/>
      <c r="C26" s="408"/>
      <c r="D26" s="408"/>
      <c r="E26" s="408"/>
      <c r="F26" s="408"/>
      <c r="G26" s="408"/>
      <c r="H26" s="408"/>
      <c r="I26" s="408"/>
      <c r="J26" s="408"/>
      <c r="K26" s="408"/>
      <c r="L26" s="408"/>
      <c r="M26" s="408"/>
      <c r="N26" s="408"/>
      <c r="O26" s="408"/>
      <c r="P26" s="408"/>
      <c r="Q26" s="408"/>
      <c r="R26" s="317"/>
      <c r="S26" s="317"/>
      <c r="T26" s="317"/>
      <c r="U26" s="317"/>
      <c r="V26" s="317"/>
      <c r="W26" s="317"/>
      <c r="X26" s="318"/>
      <c r="Y26" s="408"/>
      <c r="Z26" s="408"/>
      <c r="AA26" s="408"/>
      <c r="AB26" s="408"/>
      <c r="AC26" s="408"/>
      <c r="AD26" s="319"/>
      <c r="AE26" s="319"/>
      <c r="AF26" s="319"/>
      <c r="AG26" s="319"/>
      <c r="AH26" s="319"/>
      <c r="AI26" s="319"/>
      <c r="AJ26" s="319"/>
      <c r="AK26" s="319"/>
      <c r="AL26" s="319"/>
      <c r="AM26" s="319"/>
      <c r="AN26" s="319"/>
      <c r="AO26" s="319"/>
      <c r="AP26" s="319"/>
      <c r="AQ26" s="319"/>
      <c r="AR26" s="319"/>
    </row>
    <row r="27" spans="1:45">
      <c r="A27" s="319"/>
      <c r="B27" s="317"/>
      <c r="C27" s="409" t="s">
        <v>247</v>
      </c>
      <c r="D27" s="409"/>
      <c r="E27" s="409"/>
      <c r="F27" s="409"/>
      <c r="G27" s="409"/>
      <c r="H27" s="409"/>
      <c r="I27" s="409"/>
      <c r="J27" s="409"/>
      <c r="K27" s="409"/>
      <c r="L27" s="409"/>
      <c r="M27" s="409"/>
      <c r="N27" s="409"/>
      <c r="O27" s="409"/>
      <c r="P27" s="409"/>
      <c r="Q27" s="409"/>
      <c r="R27" s="317"/>
      <c r="S27" s="317"/>
      <c r="T27" s="317"/>
      <c r="U27" s="317"/>
      <c r="V27" s="317"/>
      <c r="W27" s="317"/>
      <c r="X27" s="318"/>
      <c r="Y27" s="409" t="s">
        <v>248</v>
      </c>
      <c r="Z27" s="409"/>
      <c r="AA27" s="409"/>
      <c r="AB27" s="409"/>
      <c r="AC27" s="409"/>
      <c r="AD27" s="319"/>
      <c r="AE27" s="319"/>
      <c r="AF27" s="319"/>
      <c r="AG27" s="319"/>
      <c r="AH27" s="319"/>
      <c r="AI27" s="319"/>
      <c r="AJ27" s="319"/>
      <c r="AK27" s="319"/>
      <c r="AL27" s="319"/>
      <c r="AM27" s="319"/>
      <c r="AN27" s="319"/>
      <c r="AO27" s="319"/>
      <c r="AP27" s="319"/>
      <c r="AQ27" s="319"/>
      <c r="AR27" s="319"/>
    </row>
    <row r="28" spans="1:45">
      <c r="A28" s="319"/>
      <c r="B28" s="317"/>
      <c r="C28" s="410" t="s">
        <v>249</v>
      </c>
      <c r="D28" s="410"/>
      <c r="E28" s="410"/>
      <c r="F28" s="410"/>
      <c r="G28" s="410"/>
      <c r="H28" s="410"/>
      <c r="I28" s="410"/>
      <c r="J28" s="410"/>
      <c r="K28" s="410"/>
      <c r="L28" s="410"/>
      <c r="M28" s="410"/>
      <c r="N28" s="410"/>
      <c r="O28" s="410"/>
      <c r="P28" s="410"/>
      <c r="Q28" s="410"/>
      <c r="R28" s="317"/>
      <c r="S28" s="317"/>
      <c r="T28" s="317"/>
      <c r="U28" s="317"/>
      <c r="V28" s="317"/>
      <c r="W28" s="317"/>
      <c r="X28" s="318"/>
      <c r="Y28" s="410" t="s">
        <v>250</v>
      </c>
      <c r="Z28" s="410"/>
      <c r="AA28" s="410"/>
      <c r="AB28" s="410"/>
      <c r="AC28" s="410"/>
      <c r="AD28" s="319"/>
      <c r="AE28" s="319"/>
      <c r="AF28" s="319"/>
      <c r="AG28" s="319"/>
      <c r="AH28" s="319"/>
      <c r="AI28" s="319"/>
      <c r="AJ28" s="319"/>
      <c r="AK28" s="319"/>
      <c r="AL28" s="319"/>
      <c r="AM28" s="319"/>
      <c r="AN28" s="319"/>
      <c r="AO28" s="319"/>
      <c r="AP28" s="319"/>
      <c r="AQ28" s="319"/>
      <c r="AR28" s="319"/>
    </row>
    <row r="29" spans="1:45">
      <c r="A29" s="319"/>
      <c r="B29" s="319"/>
      <c r="C29" s="319"/>
      <c r="D29" s="319"/>
      <c r="E29" s="319"/>
      <c r="F29" s="319"/>
      <c r="G29" s="319"/>
      <c r="H29" s="319"/>
      <c r="I29" s="319"/>
      <c r="J29" s="319"/>
      <c r="K29" s="319"/>
      <c r="L29" s="319"/>
      <c r="M29" s="319"/>
      <c r="N29" s="319"/>
      <c r="O29" s="319"/>
      <c r="P29" s="319"/>
      <c r="Q29" s="319"/>
      <c r="R29" s="319"/>
      <c r="S29" s="319"/>
      <c r="T29" s="319"/>
      <c r="U29" s="319"/>
      <c r="V29" s="319"/>
      <c r="W29" s="319"/>
      <c r="X29" s="319"/>
      <c r="Y29" s="319"/>
      <c r="Z29" s="319"/>
      <c r="AA29" s="319"/>
      <c r="AB29" s="319"/>
      <c r="AC29" s="319"/>
      <c r="AD29" s="319"/>
      <c r="AE29" s="319"/>
      <c r="AF29" s="319"/>
      <c r="AG29" s="319"/>
      <c r="AH29" s="319"/>
      <c r="AI29" s="319"/>
      <c r="AJ29" s="319"/>
      <c r="AK29" s="319"/>
      <c r="AL29" s="319"/>
      <c r="AM29" s="319"/>
      <c r="AN29" s="319"/>
      <c r="AO29" s="319"/>
      <c r="AP29" s="319"/>
      <c r="AQ29" s="319"/>
      <c r="AR29" s="319"/>
    </row>
  </sheetData>
  <mergeCells count="172">
    <mergeCell ref="C26:Q26"/>
    <mergeCell ref="Y26:AC26"/>
    <mergeCell ref="C27:Q27"/>
    <mergeCell ref="Y27:AC27"/>
    <mergeCell ref="C28:Q28"/>
    <mergeCell ref="Y28:AC28"/>
    <mergeCell ref="X1:Z3"/>
    <mergeCell ref="AA1:AS3"/>
    <mergeCell ref="X4:AS4"/>
    <mergeCell ref="X5:Y5"/>
    <mergeCell ref="Z5:AP5"/>
    <mergeCell ref="AQ5:AS5"/>
    <mergeCell ref="X6:AE6"/>
    <mergeCell ref="AF6:AI6"/>
    <mergeCell ref="AJ6:AM6"/>
    <mergeCell ref="AN6:AP6"/>
    <mergeCell ref="AQ6:AS6"/>
    <mergeCell ref="X7:AE7"/>
    <mergeCell ref="AF7:AI7"/>
    <mergeCell ref="AJ7:AM7"/>
    <mergeCell ref="AQ21:AS21"/>
    <mergeCell ref="X21:AP21"/>
    <mergeCell ref="X20:AE20"/>
    <mergeCell ref="AF20:AI20"/>
    <mergeCell ref="AJ20:AM20"/>
    <mergeCell ref="AN20:AP20"/>
    <mergeCell ref="AQ20:AS20"/>
    <mergeCell ref="X19:AE19"/>
    <mergeCell ref="AF19:AI19"/>
    <mergeCell ref="AJ19:AM19"/>
    <mergeCell ref="AN19:AP19"/>
    <mergeCell ref="AQ19:AS19"/>
    <mergeCell ref="X18:AE18"/>
    <mergeCell ref="AF18:AI18"/>
    <mergeCell ref="AJ18:AM18"/>
    <mergeCell ref="AN18:AP18"/>
    <mergeCell ref="AQ18:AS18"/>
    <mergeCell ref="X17:AE17"/>
    <mergeCell ref="AF17:AI17"/>
    <mergeCell ref="AJ17:AM17"/>
    <mergeCell ref="AN17:AP17"/>
    <mergeCell ref="AQ17:AS17"/>
    <mergeCell ref="X16:AE16"/>
    <mergeCell ref="AF16:AI16"/>
    <mergeCell ref="AJ16:AM16"/>
    <mergeCell ref="AN16:AP16"/>
    <mergeCell ref="AQ16:AS16"/>
    <mergeCell ref="X15:AE15"/>
    <mergeCell ref="AF15:AI15"/>
    <mergeCell ref="AJ15:AM15"/>
    <mergeCell ref="AN15:AP15"/>
    <mergeCell ref="AQ15:AS15"/>
    <mergeCell ref="X14:AE14"/>
    <mergeCell ref="AF14:AI14"/>
    <mergeCell ref="AJ14:AM14"/>
    <mergeCell ref="AN14:AP14"/>
    <mergeCell ref="AQ14:AS14"/>
    <mergeCell ref="X13:AE13"/>
    <mergeCell ref="AF13:AI13"/>
    <mergeCell ref="AJ13:AM13"/>
    <mergeCell ref="AN13:AP13"/>
    <mergeCell ref="AQ13:AS13"/>
    <mergeCell ref="X12:AE12"/>
    <mergeCell ref="AF12:AI12"/>
    <mergeCell ref="AJ12:AM12"/>
    <mergeCell ref="AN12:AP12"/>
    <mergeCell ref="AQ12:AS12"/>
    <mergeCell ref="X11:AE11"/>
    <mergeCell ref="AF11:AI11"/>
    <mergeCell ref="AJ11:AM11"/>
    <mergeCell ref="AN11:AP11"/>
    <mergeCell ref="AQ11:AS11"/>
    <mergeCell ref="X10:AE10"/>
    <mergeCell ref="AF10:AI10"/>
    <mergeCell ref="AJ10:AM10"/>
    <mergeCell ref="AN10:AP10"/>
    <mergeCell ref="AQ10:AS10"/>
    <mergeCell ref="X9:AE9"/>
    <mergeCell ref="AF9:AI9"/>
    <mergeCell ref="AJ9:AM9"/>
    <mergeCell ref="AN9:AP9"/>
    <mergeCell ref="AQ9:AS9"/>
    <mergeCell ref="AQ8:AS8"/>
    <mergeCell ref="AN7:AP7"/>
    <mergeCell ref="AQ7:AS7"/>
    <mergeCell ref="X8:AE8"/>
    <mergeCell ref="AF8:AI8"/>
    <mergeCell ref="AJ8:AM8"/>
    <mergeCell ref="AN8:AP8"/>
    <mergeCell ref="A21:S21"/>
    <mergeCell ref="T21:V21"/>
    <mergeCell ref="C5:S5"/>
    <mergeCell ref="A5:B5"/>
    <mergeCell ref="A4:V4"/>
    <mergeCell ref="A20:H20"/>
    <mergeCell ref="I20:L20"/>
    <mergeCell ref="M20:P20"/>
    <mergeCell ref="Q20:S20"/>
    <mergeCell ref="T20:V20"/>
    <mergeCell ref="T18:V18"/>
    <mergeCell ref="A15:H15"/>
    <mergeCell ref="I15:L15"/>
    <mergeCell ref="M15:P15"/>
    <mergeCell ref="Q15:S15"/>
    <mergeCell ref="T15:V15"/>
    <mergeCell ref="Q13:S13"/>
    <mergeCell ref="T13:V13"/>
    <mergeCell ref="A14:H14"/>
    <mergeCell ref="I14:L14"/>
    <mergeCell ref="M14:P14"/>
    <mergeCell ref="Q14:S14"/>
    <mergeCell ref="T14:V14"/>
    <mergeCell ref="A11:H11"/>
    <mergeCell ref="A1:C3"/>
    <mergeCell ref="D1:V3"/>
    <mergeCell ref="A19:H19"/>
    <mergeCell ref="I19:L19"/>
    <mergeCell ref="M19:P19"/>
    <mergeCell ref="Q19:S19"/>
    <mergeCell ref="T19:V19"/>
    <mergeCell ref="A17:H17"/>
    <mergeCell ref="I17:L17"/>
    <mergeCell ref="M17:P17"/>
    <mergeCell ref="Q17:S17"/>
    <mergeCell ref="T17:V17"/>
    <mergeCell ref="A18:H18"/>
    <mergeCell ref="I18:L18"/>
    <mergeCell ref="M18:P18"/>
    <mergeCell ref="Q18:S18"/>
    <mergeCell ref="A16:H16"/>
    <mergeCell ref="I16:L16"/>
    <mergeCell ref="M16:P16"/>
    <mergeCell ref="Q16:S16"/>
    <mergeCell ref="T16:V16"/>
    <mergeCell ref="A13:H13"/>
    <mergeCell ref="I13:L13"/>
    <mergeCell ref="M13:P13"/>
    <mergeCell ref="I11:L11"/>
    <mergeCell ref="M11:P11"/>
    <mergeCell ref="Q11:S11"/>
    <mergeCell ref="T11:V11"/>
    <mergeCell ref="A12:H12"/>
    <mergeCell ref="I12:L12"/>
    <mergeCell ref="M12:P12"/>
    <mergeCell ref="Q12:S12"/>
    <mergeCell ref="T12:V12"/>
    <mergeCell ref="A9:H9"/>
    <mergeCell ref="I9:L9"/>
    <mergeCell ref="M9:P9"/>
    <mergeCell ref="Q9:S9"/>
    <mergeCell ref="T9:V9"/>
    <mergeCell ref="A10:H10"/>
    <mergeCell ref="I10:L10"/>
    <mergeCell ref="M10:P10"/>
    <mergeCell ref="Q10:S10"/>
    <mergeCell ref="T10:V10"/>
    <mergeCell ref="T5:V5"/>
    <mergeCell ref="A6:H6"/>
    <mergeCell ref="I6:L6"/>
    <mergeCell ref="M6:P6"/>
    <mergeCell ref="Q6:S6"/>
    <mergeCell ref="T6:V6"/>
    <mergeCell ref="A8:H8"/>
    <mergeCell ref="I8:L8"/>
    <mergeCell ref="M8:P8"/>
    <mergeCell ref="Q8:S8"/>
    <mergeCell ref="T8:V8"/>
    <mergeCell ref="A7:H7"/>
    <mergeCell ref="I7:L7"/>
    <mergeCell ref="M7:P7"/>
    <mergeCell ref="Q7:S7"/>
    <mergeCell ref="T7:V7"/>
  </mergeCells>
  <pageMargins left="0.7" right="0.7" top="0.75" bottom="0.75" header="0.3" footer="0.3"/>
  <pageSetup orientation="portrait" horizontalDpi="4294967292" verticalDpi="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B9EBB9C-6572-43F3-B38C-0564FF053F47}">
  <dimension ref="A1:AS32"/>
  <sheetViews>
    <sheetView topLeftCell="A19" zoomScaleNormal="100" workbookViewId="0">
      <selection activeCell="T24" sqref="T24:V24"/>
    </sheetView>
  </sheetViews>
  <sheetFormatPr baseColWidth="10" defaultRowHeight="15"/>
  <cols>
    <col min="1" max="1" width="5" customWidth="1"/>
    <col min="2" max="2" width="1.85546875" customWidth="1"/>
    <col min="3" max="3" width="33" customWidth="1"/>
    <col min="4" max="5" width="5" customWidth="1"/>
    <col min="6" max="6" width="4" customWidth="1"/>
    <col min="7" max="7" width="1.85546875" customWidth="1"/>
    <col min="8" max="9" width="1" customWidth="1"/>
    <col min="10" max="10" width="4" customWidth="1"/>
    <col min="11" max="11" width="5" customWidth="1"/>
    <col min="12" max="12" width="1" customWidth="1"/>
    <col min="13" max="13" width="1.85546875" customWidth="1"/>
    <col min="14" max="14" width="5.85546875" customWidth="1"/>
    <col min="15" max="15" width="1.85546875" customWidth="1"/>
    <col min="16" max="16" width="1" customWidth="1"/>
    <col min="17" max="17" width="5" customWidth="1"/>
    <col min="18" max="18" width="8" customWidth="1"/>
    <col min="19" max="19" width="1.85546875" customWidth="1"/>
    <col min="20" max="20" width="8" customWidth="1"/>
    <col min="21" max="21" width="6.85546875" customWidth="1"/>
    <col min="22" max="22" width="1" customWidth="1"/>
    <col min="23" max="23" width="12" bestFit="1" customWidth="1"/>
    <col min="24" max="24" width="5" customWidth="1"/>
    <col min="25" max="25" width="1.85546875" customWidth="1"/>
    <col min="26" max="26" width="33" customWidth="1"/>
    <col min="27" max="28" width="5" customWidth="1"/>
    <col min="29" max="29" width="4" customWidth="1"/>
    <col min="30" max="30" width="1.85546875" customWidth="1"/>
    <col min="31" max="32" width="1" customWidth="1"/>
    <col min="33" max="33" width="4" customWidth="1"/>
    <col min="34" max="34" width="5" customWidth="1"/>
    <col min="35" max="35" width="1" customWidth="1"/>
    <col min="36" max="36" width="1.85546875" customWidth="1"/>
    <col min="37" max="37" width="5.85546875" customWidth="1"/>
    <col min="38" max="38" width="1.85546875" customWidth="1"/>
    <col min="39" max="39" width="1" customWidth="1"/>
    <col min="40" max="40" width="5" customWidth="1"/>
    <col min="41" max="41" width="8" customWidth="1"/>
    <col min="42" max="42" width="1.85546875" customWidth="1"/>
    <col min="43" max="43" width="8" customWidth="1"/>
    <col min="44" max="44" width="6.85546875" customWidth="1"/>
    <col min="45" max="45" width="1" customWidth="1"/>
  </cols>
  <sheetData>
    <row r="1" spans="1:45" ht="15" customHeight="1">
      <c r="A1" s="359" t="s">
        <v>69</v>
      </c>
      <c r="B1" s="360"/>
      <c r="C1" s="361"/>
      <c r="D1" s="368" t="s">
        <v>212</v>
      </c>
      <c r="E1" s="369"/>
      <c r="F1" s="369"/>
      <c r="G1" s="369"/>
      <c r="H1" s="369"/>
      <c r="I1" s="369"/>
      <c r="J1" s="369"/>
      <c r="K1" s="369"/>
      <c r="L1" s="369"/>
      <c r="M1" s="369"/>
      <c r="N1" s="369"/>
      <c r="O1" s="369"/>
      <c r="P1" s="369"/>
      <c r="Q1" s="369"/>
      <c r="R1" s="369"/>
      <c r="S1" s="369"/>
      <c r="T1" s="369"/>
      <c r="U1" s="369"/>
      <c r="V1" s="370"/>
      <c r="X1" s="411" t="s">
        <v>246</v>
      </c>
      <c r="Y1" s="412"/>
      <c r="Z1" s="413"/>
      <c r="AA1" s="368" t="s">
        <v>212</v>
      </c>
      <c r="AB1" s="369"/>
      <c r="AC1" s="369"/>
      <c r="AD1" s="369"/>
      <c r="AE1" s="369"/>
      <c r="AF1" s="369"/>
      <c r="AG1" s="369"/>
      <c r="AH1" s="369"/>
      <c r="AI1" s="369"/>
      <c r="AJ1" s="369"/>
      <c r="AK1" s="369"/>
      <c r="AL1" s="369"/>
      <c r="AM1" s="369"/>
      <c r="AN1" s="369"/>
      <c r="AO1" s="369"/>
      <c r="AP1" s="369"/>
      <c r="AQ1" s="369"/>
      <c r="AR1" s="369"/>
      <c r="AS1" s="370"/>
    </row>
    <row r="2" spans="1:45">
      <c r="A2" s="362"/>
      <c r="B2" s="363"/>
      <c r="C2" s="364"/>
      <c r="D2" s="371"/>
      <c r="E2" s="372"/>
      <c r="F2" s="372"/>
      <c r="G2" s="372"/>
      <c r="H2" s="372"/>
      <c r="I2" s="372"/>
      <c r="J2" s="372"/>
      <c r="K2" s="372"/>
      <c r="L2" s="372"/>
      <c r="M2" s="372"/>
      <c r="N2" s="372"/>
      <c r="O2" s="372"/>
      <c r="P2" s="372"/>
      <c r="Q2" s="372"/>
      <c r="R2" s="372"/>
      <c r="S2" s="372"/>
      <c r="T2" s="372"/>
      <c r="U2" s="372"/>
      <c r="V2" s="373"/>
      <c r="X2" s="414"/>
      <c r="Y2" s="415"/>
      <c r="Z2" s="416"/>
      <c r="AA2" s="371"/>
      <c r="AB2" s="420"/>
      <c r="AC2" s="420"/>
      <c r="AD2" s="420"/>
      <c r="AE2" s="420"/>
      <c r="AF2" s="420"/>
      <c r="AG2" s="420"/>
      <c r="AH2" s="420"/>
      <c r="AI2" s="420"/>
      <c r="AJ2" s="420"/>
      <c r="AK2" s="420"/>
      <c r="AL2" s="420"/>
      <c r="AM2" s="420"/>
      <c r="AN2" s="420"/>
      <c r="AO2" s="420"/>
      <c r="AP2" s="420"/>
      <c r="AQ2" s="420"/>
      <c r="AR2" s="420"/>
      <c r="AS2" s="373"/>
    </row>
    <row r="3" spans="1:45" ht="15.75" thickBot="1">
      <c r="A3" s="365"/>
      <c r="B3" s="366"/>
      <c r="C3" s="367"/>
      <c r="D3" s="374"/>
      <c r="E3" s="375"/>
      <c r="F3" s="375"/>
      <c r="G3" s="375"/>
      <c r="H3" s="375"/>
      <c r="I3" s="375"/>
      <c r="J3" s="375"/>
      <c r="K3" s="375"/>
      <c r="L3" s="375"/>
      <c r="M3" s="375"/>
      <c r="N3" s="375"/>
      <c r="O3" s="375"/>
      <c r="P3" s="375"/>
      <c r="Q3" s="375"/>
      <c r="R3" s="375"/>
      <c r="S3" s="375"/>
      <c r="T3" s="375"/>
      <c r="U3" s="375"/>
      <c r="V3" s="376"/>
      <c r="X3" s="417"/>
      <c r="Y3" s="418"/>
      <c r="Z3" s="419"/>
      <c r="AA3" s="374"/>
      <c r="AB3" s="375"/>
      <c r="AC3" s="375"/>
      <c r="AD3" s="375"/>
      <c r="AE3" s="375"/>
      <c r="AF3" s="375"/>
      <c r="AG3" s="375"/>
      <c r="AH3" s="375"/>
      <c r="AI3" s="375"/>
      <c r="AJ3" s="375"/>
      <c r="AK3" s="375"/>
      <c r="AL3" s="375"/>
      <c r="AM3" s="375"/>
      <c r="AN3" s="375"/>
      <c r="AO3" s="375"/>
      <c r="AP3" s="375"/>
      <c r="AQ3" s="375"/>
      <c r="AR3" s="375"/>
      <c r="AS3" s="376"/>
    </row>
    <row r="4" spans="1:45" ht="16.5" customHeight="1" thickBot="1">
      <c r="A4" s="399" t="s">
        <v>71</v>
      </c>
      <c r="B4" s="400"/>
      <c r="C4" s="400"/>
      <c r="D4" s="400"/>
      <c r="E4" s="400"/>
      <c r="F4" s="400"/>
      <c r="G4" s="400"/>
      <c r="H4" s="400"/>
      <c r="I4" s="400"/>
      <c r="J4" s="400"/>
      <c r="K4" s="400"/>
      <c r="L4" s="400"/>
      <c r="M4" s="400"/>
      <c r="N4" s="400"/>
      <c r="O4" s="400"/>
      <c r="P4" s="400"/>
      <c r="Q4" s="400"/>
      <c r="R4" s="400"/>
      <c r="S4" s="400"/>
      <c r="T4" s="400"/>
      <c r="U4" s="400"/>
      <c r="V4" s="401"/>
      <c r="X4" s="399" t="s">
        <v>71</v>
      </c>
      <c r="Y4" s="400"/>
      <c r="Z4" s="400"/>
      <c r="AA4" s="400"/>
      <c r="AB4" s="400"/>
      <c r="AC4" s="400"/>
      <c r="AD4" s="400"/>
      <c r="AE4" s="400"/>
      <c r="AF4" s="400"/>
      <c r="AG4" s="400"/>
      <c r="AH4" s="400"/>
      <c r="AI4" s="400"/>
      <c r="AJ4" s="400"/>
      <c r="AK4" s="400"/>
      <c r="AL4" s="400"/>
      <c r="AM4" s="400"/>
      <c r="AN4" s="400"/>
      <c r="AO4" s="400"/>
      <c r="AP4" s="400"/>
      <c r="AQ4" s="400"/>
      <c r="AR4" s="400"/>
      <c r="AS4" s="401"/>
    </row>
    <row r="5" spans="1:45" ht="75.75" customHeight="1">
      <c r="A5" s="397" t="s">
        <v>263</v>
      </c>
      <c r="B5" s="398"/>
      <c r="C5" s="321" t="s">
        <v>294</v>
      </c>
      <c r="D5" s="322"/>
      <c r="E5" s="322"/>
      <c r="F5" s="322"/>
      <c r="G5" s="322"/>
      <c r="H5" s="322"/>
      <c r="I5" s="322"/>
      <c r="J5" s="322"/>
      <c r="K5" s="322"/>
      <c r="L5" s="322"/>
      <c r="M5" s="322"/>
      <c r="N5" s="322"/>
      <c r="O5" s="322"/>
      <c r="P5" s="322"/>
      <c r="Q5" s="322"/>
      <c r="R5" s="322"/>
      <c r="S5" s="323"/>
      <c r="T5" s="321" t="s">
        <v>215</v>
      </c>
      <c r="U5" s="322"/>
      <c r="V5" s="323"/>
      <c r="X5" s="421" t="str">
        <f>A5</f>
        <v xml:space="preserve">OE 41 </v>
      </c>
      <c r="Y5" s="422"/>
      <c r="Z5" s="321" t="str">
        <f>C5</f>
        <v xml:space="preserve">Demolición de concreto de cualquier tipo de resistencia y en cualquier estructura. Incluye  jardineras, cilindros MH, conos MH, cuellos MH, fuentes, estructuras enterradas, concretos ciclópeos, pavimentos rígidos, losas en concreto, escalas, fundaciones, columnas, retiro de refuerzo e instalaciones embebidas. Acarreo interno por medios mecánicos. El traslado a la escombrera y derecho a botada se pagara por su ítem respectivo. </v>
      </c>
      <c r="AA5" s="322"/>
      <c r="AB5" s="322"/>
      <c r="AC5" s="322"/>
      <c r="AD5" s="322"/>
      <c r="AE5" s="322"/>
      <c r="AF5" s="322"/>
      <c r="AG5" s="322"/>
      <c r="AH5" s="322"/>
      <c r="AI5" s="322"/>
      <c r="AJ5" s="322"/>
      <c r="AK5" s="322"/>
      <c r="AL5" s="322"/>
      <c r="AM5" s="322"/>
      <c r="AN5" s="322"/>
      <c r="AO5" s="322"/>
      <c r="AP5" s="323"/>
      <c r="AQ5" s="321" t="str">
        <f>T5</f>
        <v xml:space="preserve">m3 </v>
      </c>
      <c r="AR5" s="322"/>
      <c r="AS5" s="323"/>
    </row>
    <row r="6" spans="1:45" ht="15" customHeight="1">
      <c r="A6" s="324" t="s">
        <v>97</v>
      </c>
      <c r="B6" s="325"/>
      <c r="C6" s="325"/>
      <c r="D6" s="325"/>
      <c r="E6" s="325"/>
      <c r="F6" s="325"/>
      <c r="G6" s="325"/>
      <c r="H6" s="326"/>
      <c r="I6" s="324" t="s">
        <v>98</v>
      </c>
      <c r="J6" s="325"/>
      <c r="K6" s="325"/>
      <c r="L6" s="326"/>
      <c r="M6" s="324" t="s">
        <v>99</v>
      </c>
      <c r="N6" s="325"/>
      <c r="O6" s="325"/>
      <c r="P6" s="326"/>
      <c r="Q6" s="327" t="s">
        <v>100</v>
      </c>
      <c r="R6" s="328"/>
      <c r="S6" s="329"/>
      <c r="T6" s="330" t="s">
        <v>101</v>
      </c>
      <c r="U6" s="331"/>
      <c r="V6" s="332"/>
      <c r="X6" s="324" t="s">
        <v>97</v>
      </c>
      <c r="Y6" s="325"/>
      <c r="Z6" s="325"/>
      <c r="AA6" s="325"/>
      <c r="AB6" s="325"/>
      <c r="AC6" s="325"/>
      <c r="AD6" s="325"/>
      <c r="AE6" s="326"/>
      <c r="AF6" s="324" t="s">
        <v>98</v>
      </c>
      <c r="AG6" s="325"/>
      <c r="AH6" s="325"/>
      <c r="AI6" s="326"/>
      <c r="AJ6" s="324" t="s">
        <v>99</v>
      </c>
      <c r="AK6" s="325"/>
      <c r="AL6" s="325"/>
      <c r="AM6" s="326"/>
      <c r="AN6" s="327" t="s">
        <v>100</v>
      </c>
      <c r="AO6" s="328"/>
      <c r="AP6" s="329"/>
      <c r="AQ6" s="330" t="s">
        <v>101</v>
      </c>
      <c r="AR6" s="331"/>
      <c r="AS6" s="332"/>
    </row>
    <row r="7" spans="1:45" ht="15" customHeight="1">
      <c r="A7" s="354" t="s">
        <v>211</v>
      </c>
      <c r="B7" s="340"/>
      <c r="C7" s="340"/>
      <c r="D7" s="340"/>
      <c r="E7" s="340"/>
      <c r="F7" s="340"/>
      <c r="G7" s="340"/>
      <c r="H7" s="341"/>
      <c r="I7" s="342"/>
      <c r="J7" s="343"/>
      <c r="K7" s="343"/>
      <c r="L7" s="344"/>
      <c r="M7" s="345"/>
      <c r="N7" s="346"/>
      <c r="O7" s="346"/>
      <c r="P7" s="347"/>
      <c r="Q7" s="348">
        <v>0</v>
      </c>
      <c r="R7" s="349"/>
      <c r="S7" s="350"/>
      <c r="T7" s="351">
        <f t="shared" ref="T7" si="0">M7*Q7</f>
        <v>0</v>
      </c>
      <c r="U7" s="352"/>
      <c r="V7" s="353"/>
      <c r="X7" s="354" t="s">
        <v>211</v>
      </c>
      <c r="Y7" s="340"/>
      <c r="Z7" s="340"/>
      <c r="AA7" s="340"/>
      <c r="AB7" s="340"/>
      <c r="AC7" s="340"/>
      <c r="AD7" s="340"/>
      <c r="AE7" s="341"/>
      <c r="AF7" s="342"/>
      <c r="AG7" s="343"/>
      <c r="AH7" s="343"/>
      <c r="AI7" s="344"/>
      <c r="AJ7" s="345"/>
      <c r="AK7" s="346"/>
      <c r="AL7" s="346"/>
      <c r="AM7" s="347"/>
      <c r="AN7" s="348">
        <v>0</v>
      </c>
      <c r="AO7" s="349"/>
      <c r="AP7" s="350"/>
      <c r="AQ7" s="351">
        <f t="shared" ref="AQ7" si="1">AJ7*AN7</f>
        <v>0</v>
      </c>
      <c r="AR7" s="352"/>
      <c r="AS7" s="353"/>
    </row>
    <row r="8" spans="1:45" ht="15" customHeight="1">
      <c r="A8" s="333"/>
      <c r="B8" s="334"/>
      <c r="C8" s="334"/>
      <c r="D8" s="334"/>
      <c r="E8" s="334"/>
      <c r="F8" s="334"/>
      <c r="G8" s="334"/>
      <c r="H8" s="335"/>
      <c r="I8" s="333"/>
      <c r="J8" s="334"/>
      <c r="K8" s="334"/>
      <c r="L8" s="335"/>
      <c r="M8" s="333"/>
      <c r="N8" s="334"/>
      <c r="O8" s="334"/>
      <c r="P8" s="335"/>
      <c r="Q8" s="333"/>
      <c r="R8" s="334"/>
      <c r="S8" s="335"/>
      <c r="T8" s="336">
        <f>SUM(T7:V7)</f>
        <v>0</v>
      </c>
      <c r="U8" s="337"/>
      <c r="V8" s="338"/>
      <c r="X8" s="333"/>
      <c r="Y8" s="334"/>
      <c r="Z8" s="334"/>
      <c r="AA8" s="334"/>
      <c r="AB8" s="334"/>
      <c r="AC8" s="334"/>
      <c r="AD8" s="334"/>
      <c r="AE8" s="335"/>
      <c r="AF8" s="333"/>
      <c r="AG8" s="334"/>
      <c r="AH8" s="334"/>
      <c r="AI8" s="335"/>
      <c r="AJ8" s="333"/>
      <c r="AK8" s="334"/>
      <c r="AL8" s="334"/>
      <c r="AM8" s="335"/>
      <c r="AN8" s="333"/>
      <c r="AO8" s="334"/>
      <c r="AP8" s="335"/>
      <c r="AQ8" s="336">
        <f>SUM(AQ7:AS7)</f>
        <v>0</v>
      </c>
      <c r="AR8" s="337"/>
      <c r="AS8" s="338"/>
    </row>
    <row r="9" spans="1:45" ht="15" customHeight="1">
      <c r="A9" s="324" t="s">
        <v>102</v>
      </c>
      <c r="B9" s="325"/>
      <c r="C9" s="325"/>
      <c r="D9" s="325"/>
      <c r="E9" s="325"/>
      <c r="F9" s="325"/>
      <c r="G9" s="325"/>
      <c r="H9" s="326"/>
      <c r="I9" s="324" t="s">
        <v>98</v>
      </c>
      <c r="J9" s="325"/>
      <c r="K9" s="325"/>
      <c r="L9" s="326"/>
      <c r="M9" s="324" t="s">
        <v>103</v>
      </c>
      <c r="N9" s="325"/>
      <c r="O9" s="325"/>
      <c r="P9" s="326"/>
      <c r="Q9" s="327" t="s">
        <v>100</v>
      </c>
      <c r="R9" s="328"/>
      <c r="S9" s="329"/>
      <c r="T9" s="330" t="s">
        <v>101</v>
      </c>
      <c r="U9" s="331"/>
      <c r="V9" s="332"/>
      <c r="X9" s="324" t="s">
        <v>102</v>
      </c>
      <c r="Y9" s="325"/>
      <c r="Z9" s="325"/>
      <c r="AA9" s="325"/>
      <c r="AB9" s="325"/>
      <c r="AC9" s="325"/>
      <c r="AD9" s="325"/>
      <c r="AE9" s="326"/>
      <c r="AF9" s="324" t="s">
        <v>98</v>
      </c>
      <c r="AG9" s="325"/>
      <c r="AH9" s="325"/>
      <c r="AI9" s="326"/>
      <c r="AJ9" s="324" t="s">
        <v>103</v>
      </c>
      <c r="AK9" s="325"/>
      <c r="AL9" s="325"/>
      <c r="AM9" s="326"/>
      <c r="AN9" s="327" t="s">
        <v>100</v>
      </c>
      <c r="AO9" s="328"/>
      <c r="AP9" s="329"/>
      <c r="AQ9" s="330" t="s">
        <v>101</v>
      </c>
      <c r="AR9" s="331"/>
      <c r="AS9" s="332"/>
    </row>
    <row r="10" spans="1:45" ht="15" customHeight="1">
      <c r="A10" s="354" t="s">
        <v>255</v>
      </c>
      <c r="B10" s="340"/>
      <c r="C10" s="340"/>
      <c r="D10" s="340"/>
      <c r="E10" s="340"/>
      <c r="F10" s="340"/>
      <c r="G10" s="340"/>
      <c r="H10" s="341"/>
      <c r="I10" s="355" t="s">
        <v>104</v>
      </c>
      <c r="J10" s="343"/>
      <c r="K10" s="343"/>
      <c r="L10" s="344"/>
      <c r="M10" s="345">
        <v>0.20935999999999999</v>
      </c>
      <c r="N10" s="346"/>
      <c r="O10" s="346"/>
      <c r="P10" s="347"/>
      <c r="Q10" s="348">
        <v>418244.16</v>
      </c>
      <c r="R10" s="349"/>
      <c r="S10" s="350"/>
      <c r="T10" s="348">
        <f>M10*Q10</f>
        <v>87563.597337599989</v>
      </c>
      <c r="U10" s="349"/>
      <c r="V10" s="350"/>
      <c r="X10" s="354" t="s">
        <v>255</v>
      </c>
      <c r="Y10" s="340"/>
      <c r="Z10" s="340"/>
      <c r="AA10" s="340"/>
      <c r="AB10" s="340"/>
      <c r="AC10" s="340"/>
      <c r="AD10" s="340"/>
      <c r="AE10" s="341"/>
      <c r="AF10" s="355" t="s">
        <v>104</v>
      </c>
      <c r="AG10" s="343"/>
      <c r="AH10" s="343"/>
      <c r="AI10" s="344"/>
      <c r="AJ10" s="345">
        <v>0.20935999999999999</v>
      </c>
      <c r="AK10" s="346"/>
      <c r="AL10" s="346"/>
      <c r="AM10" s="347"/>
      <c r="AN10" s="348">
        <v>418244.16</v>
      </c>
      <c r="AO10" s="349"/>
      <c r="AP10" s="350"/>
      <c r="AQ10" s="348">
        <f>AJ10*AN10</f>
        <v>87563.597337599989</v>
      </c>
      <c r="AR10" s="349"/>
      <c r="AS10" s="350"/>
    </row>
    <row r="11" spans="1:45" ht="24" customHeight="1">
      <c r="A11" s="339" t="s">
        <v>262</v>
      </c>
      <c r="B11" s="340"/>
      <c r="C11" s="340"/>
      <c r="D11" s="340"/>
      <c r="E11" s="340"/>
      <c r="F11" s="340"/>
      <c r="G11" s="340"/>
      <c r="H11" s="341"/>
      <c r="I11" s="430" t="s">
        <v>104</v>
      </c>
      <c r="J11" s="431"/>
      <c r="K11" s="431"/>
      <c r="L11" s="432"/>
      <c r="M11" s="427">
        <v>0.15</v>
      </c>
      <c r="N11" s="428"/>
      <c r="O11" s="428"/>
      <c r="P11" s="429"/>
      <c r="Q11" s="386">
        <v>185696</v>
      </c>
      <c r="R11" s="387"/>
      <c r="S11" s="388"/>
      <c r="T11" s="386">
        <f>M11*Q11</f>
        <v>27854.399999999998</v>
      </c>
      <c r="U11" s="387"/>
      <c r="V11" s="388"/>
      <c r="X11" s="339" t="s">
        <v>262</v>
      </c>
      <c r="Y11" s="340"/>
      <c r="Z11" s="340"/>
      <c r="AA11" s="340"/>
      <c r="AB11" s="340"/>
      <c r="AC11" s="340"/>
      <c r="AD11" s="340"/>
      <c r="AE11" s="341"/>
      <c r="AF11" s="430" t="s">
        <v>104</v>
      </c>
      <c r="AG11" s="431"/>
      <c r="AH11" s="431"/>
      <c r="AI11" s="432"/>
      <c r="AJ11" s="427">
        <v>0.15</v>
      </c>
      <c r="AK11" s="428"/>
      <c r="AL11" s="428"/>
      <c r="AM11" s="429"/>
      <c r="AN11" s="386">
        <v>185696</v>
      </c>
      <c r="AO11" s="387"/>
      <c r="AP11" s="388"/>
      <c r="AQ11" s="386">
        <f>AJ11*AN11</f>
        <v>27854.399999999998</v>
      </c>
      <c r="AR11" s="387"/>
      <c r="AS11" s="388"/>
    </row>
    <row r="12" spans="1:45">
      <c r="A12" s="333"/>
      <c r="B12" s="334"/>
      <c r="C12" s="334"/>
      <c r="D12" s="334"/>
      <c r="E12" s="334"/>
      <c r="F12" s="334"/>
      <c r="G12" s="334"/>
      <c r="H12" s="335"/>
      <c r="I12" s="333"/>
      <c r="J12" s="334"/>
      <c r="K12" s="334"/>
      <c r="L12" s="335"/>
      <c r="M12" s="333"/>
      <c r="N12" s="334"/>
      <c r="O12" s="334"/>
      <c r="P12" s="335"/>
      <c r="Q12" s="333"/>
      <c r="R12" s="334"/>
      <c r="S12" s="335"/>
      <c r="T12" s="336">
        <f>SUM(T10:V11)</f>
        <v>115417.99733759998</v>
      </c>
      <c r="U12" s="337"/>
      <c r="V12" s="338"/>
      <c r="X12" s="333"/>
      <c r="Y12" s="334"/>
      <c r="Z12" s="334"/>
      <c r="AA12" s="334"/>
      <c r="AB12" s="334"/>
      <c r="AC12" s="334"/>
      <c r="AD12" s="334"/>
      <c r="AE12" s="335"/>
      <c r="AF12" s="333"/>
      <c r="AG12" s="334"/>
      <c r="AH12" s="334"/>
      <c r="AI12" s="335"/>
      <c r="AJ12" s="333"/>
      <c r="AK12" s="334"/>
      <c r="AL12" s="334"/>
      <c r="AM12" s="335"/>
      <c r="AN12" s="333"/>
      <c r="AO12" s="334"/>
      <c r="AP12" s="335"/>
      <c r="AQ12" s="336">
        <f>SUM(AQ10:AS11)</f>
        <v>115417.99733759998</v>
      </c>
      <c r="AR12" s="337"/>
      <c r="AS12" s="338"/>
    </row>
    <row r="13" spans="1:45" ht="15" customHeight="1">
      <c r="A13" s="356" t="s">
        <v>105</v>
      </c>
      <c r="B13" s="357"/>
      <c r="C13" s="357"/>
      <c r="D13" s="357"/>
      <c r="E13" s="357"/>
      <c r="F13" s="357"/>
      <c r="G13" s="357"/>
      <c r="H13" s="358"/>
      <c r="I13" s="324" t="s">
        <v>98</v>
      </c>
      <c r="J13" s="325"/>
      <c r="K13" s="325"/>
      <c r="L13" s="326"/>
      <c r="M13" s="324" t="s">
        <v>106</v>
      </c>
      <c r="N13" s="325"/>
      <c r="O13" s="325"/>
      <c r="P13" s="326"/>
      <c r="Q13" s="327" t="s">
        <v>100</v>
      </c>
      <c r="R13" s="328"/>
      <c r="S13" s="329"/>
      <c r="T13" s="330" t="s">
        <v>101</v>
      </c>
      <c r="U13" s="331"/>
      <c r="V13" s="332"/>
      <c r="X13" s="356" t="s">
        <v>105</v>
      </c>
      <c r="Y13" s="357"/>
      <c r="Z13" s="357"/>
      <c r="AA13" s="357"/>
      <c r="AB13" s="357"/>
      <c r="AC13" s="357"/>
      <c r="AD13" s="357"/>
      <c r="AE13" s="358"/>
      <c r="AF13" s="324" t="s">
        <v>98</v>
      </c>
      <c r="AG13" s="325"/>
      <c r="AH13" s="325"/>
      <c r="AI13" s="326"/>
      <c r="AJ13" s="324" t="s">
        <v>106</v>
      </c>
      <c r="AK13" s="325"/>
      <c r="AL13" s="325"/>
      <c r="AM13" s="326"/>
      <c r="AN13" s="327" t="s">
        <v>100</v>
      </c>
      <c r="AO13" s="328"/>
      <c r="AP13" s="329"/>
      <c r="AQ13" s="330" t="s">
        <v>101</v>
      </c>
      <c r="AR13" s="331"/>
      <c r="AS13" s="332"/>
    </row>
    <row r="14" spans="1:45" ht="15" customHeight="1">
      <c r="A14" s="354" t="s">
        <v>256</v>
      </c>
      <c r="B14" s="340"/>
      <c r="C14" s="340"/>
      <c r="D14" s="340"/>
      <c r="E14" s="340"/>
      <c r="F14" s="340"/>
      <c r="G14" s="340"/>
      <c r="H14" s="341"/>
      <c r="I14" s="355" t="s">
        <v>107</v>
      </c>
      <c r="J14" s="343"/>
      <c r="K14" s="343"/>
      <c r="L14" s="344"/>
      <c r="M14" s="345">
        <v>0.05</v>
      </c>
      <c r="N14" s="346"/>
      <c r="O14" s="346"/>
      <c r="P14" s="347"/>
      <c r="Q14" s="348">
        <f>T12</f>
        <v>115417.99733759998</v>
      </c>
      <c r="R14" s="349"/>
      <c r="S14" s="350"/>
      <c r="T14" s="351">
        <f>Q14*M14</f>
        <v>5770.8998668799995</v>
      </c>
      <c r="U14" s="352"/>
      <c r="V14" s="353"/>
      <c r="X14" s="354" t="s">
        <v>256</v>
      </c>
      <c r="Y14" s="340"/>
      <c r="Z14" s="340"/>
      <c r="AA14" s="340"/>
      <c r="AB14" s="340"/>
      <c r="AC14" s="340"/>
      <c r="AD14" s="340"/>
      <c r="AE14" s="341"/>
      <c r="AF14" s="355" t="s">
        <v>107</v>
      </c>
      <c r="AG14" s="343"/>
      <c r="AH14" s="343"/>
      <c r="AI14" s="344"/>
      <c r="AJ14" s="345">
        <v>0.05</v>
      </c>
      <c r="AK14" s="346"/>
      <c r="AL14" s="346"/>
      <c r="AM14" s="347"/>
      <c r="AN14" s="348">
        <f>AQ12</f>
        <v>115417.99733759998</v>
      </c>
      <c r="AO14" s="349"/>
      <c r="AP14" s="350"/>
      <c r="AQ14" s="351">
        <f>AN14*AJ14</f>
        <v>5770.8998668799995</v>
      </c>
      <c r="AR14" s="352"/>
      <c r="AS14" s="353"/>
    </row>
    <row r="15" spans="1:45">
      <c r="A15" s="333"/>
      <c r="B15" s="334"/>
      <c r="C15" s="334"/>
      <c r="D15" s="334"/>
      <c r="E15" s="334"/>
      <c r="F15" s="334"/>
      <c r="G15" s="334"/>
      <c r="H15" s="335"/>
      <c r="I15" s="333"/>
      <c r="J15" s="334"/>
      <c r="K15" s="334"/>
      <c r="L15" s="335"/>
      <c r="M15" s="333"/>
      <c r="N15" s="334"/>
      <c r="O15" s="334"/>
      <c r="P15" s="335"/>
      <c r="Q15" s="405"/>
      <c r="R15" s="406"/>
      <c r="S15" s="407"/>
      <c r="T15" s="377">
        <f>SUM(T14)</f>
        <v>5770.8998668799995</v>
      </c>
      <c r="U15" s="378"/>
      <c r="V15" s="379"/>
      <c r="X15" s="333"/>
      <c r="Y15" s="334"/>
      <c r="Z15" s="334"/>
      <c r="AA15" s="334"/>
      <c r="AB15" s="334"/>
      <c r="AC15" s="334"/>
      <c r="AD15" s="334"/>
      <c r="AE15" s="335"/>
      <c r="AF15" s="333"/>
      <c r="AG15" s="334"/>
      <c r="AH15" s="334"/>
      <c r="AI15" s="335"/>
      <c r="AJ15" s="333"/>
      <c r="AK15" s="334"/>
      <c r="AL15" s="334"/>
      <c r="AM15" s="335"/>
      <c r="AN15" s="405"/>
      <c r="AO15" s="406"/>
      <c r="AP15" s="407"/>
      <c r="AQ15" s="377">
        <f>SUM(AQ14)</f>
        <v>5770.8998668799995</v>
      </c>
      <c r="AR15" s="378"/>
      <c r="AS15" s="379"/>
    </row>
    <row r="16" spans="1:45" ht="15" customHeight="1">
      <c r="A16" s="356" t="s">
        <v>108</v>
      </c>
      <c r="B16" s="357"/>
      <c r="C16" s="357"/>
      <c r="D16" s="357"/>
      <c r="E16" s="357"/>
      <c r="F16" s="357"/>
      <c r="G16" s="357"/>
      <c r="H16" s="358"/>
      <c r="I16" s="324" t="s">
        <v>98</v>
      </c>
      <c r="J16" s="325"/>
      <c r="K16" s="325"/>
      <c r="L16" s="326"/>
      <c r="M16" s="324" t="s">
        <v>103</v>
      </c>
      <c r="N16" s="325"/>
      <c r="O16" s="325"/>
      <c r="P16" s="326"/>
      <c r="Q16" s="327" t="s">
        <v>100</v>
      </c>
      <c r="R16" s="328"/>
      <c r="S16" s="329"/>
      <c r="T16" s="330" t="s">
        <v>101</v>
      </c>
      <c r="U16" s="331"/>
      <c r="V16" s="332"/>
      <c r="X16" s="356" t="s">
        <v>108</v>
      </c>
      <c r="Y16" s="357"/>
      <c r="Z16" s="357"/>
      <c r="AA16" s="357"/>
      <c r="AB16" s="357"/>
      <c r="AC16" s="357"/>
      <c r="AD16" s="357"/>
      <c r="AE16" s="358"/>
      <c r="AF16" s="324" t="s">
        <v>98</v>
      </c>
      <c r="AG16" s="325"/>
      <c r="AH16" s="325"/>
      <c r="AI16" s="326"/>
      <c r="AJ16" s="324" t="s">
        <v>103</v>
      </c>
      <c r="AK16" s="325"/>
      <c r="AL16" s="325"/>
      <c r="AM16" s="326"/>
      <c r="AN16" s="327" t="s">
        <v>100</v>
      </c>
      <c r="AO16" s="328"/>
      <c r="AP16" s="329"/>
      <c r="AQ16" s="330" t="s">
        <v>101</v>
      </c>
      <c r="AR16" s="331"/>
      <c r="AS16" s="332"/>
    </row>
    <row r="17" spans="1:45" ht="15.75" customHeight="1">
      <c r="A17" s="380" t="s">
        <v>258</v>
      </c>
      <c r="B17" s="381"/>
      <c r="C17" s="381"/>
      <c r="D17" s="381"/>
      <c r="E17" s="381"/>
      <c r="F17" s="381"/>
      <c r="G17" s="381"/>
      <c r="H17" s="382"/>
      <c r="I17" s="383" t="s">
        <v>257</v>
      </c>
      <c r="J17" s="384"/>
      <c r="K17" s="384"/>
      <c r="L17" s="385"/>
      <c r="M17" s="427">
        <v>0.625</v>
      </c>
      <c r="N17" s="428"/>
      <c r="O17" s="428"/>
      <c r="P17" s="429"/>
      <c r="Q17" s="386">
        <v>139949.76999999999</v>
      </c>
      <c r="R17" s="387"/>
      <c r="S17" s="388"/>
      <c r="T17" s="389">
        <f>Q17*M17</f>
        <v>87468.606249999997</v>
      </c>
      <c r="U17" s="390"/>
      <c r="V17" s="391"/>
      <c r="X17" s="380" t="s">
        <v>258</v>
      </c>
      <c r="Y17" s="381"/>
      <c r="Z17" s="381"/>
      <c r="AA17" s="381"/>
      <c r="AB17" s="381"/>
      <c r="AC17" s="381"/>
      <c r="AD17" s="381"/>
      <c r="AE17" s="382"/>
      <c r="AF17" s="383" t="s">
        <v>257</v>
      </c>
      <c r="AG17" s="384"/>
      <c r="AH17" s="384"/>
      <c r="AI17" s="385"/>
      <c r="AJ17" s="427">
        <v>0.625</v>
      </c>
      <c r="AK17" s="428"/>
      <c r="AL17" s="428"/>
      <c r="AM17" s="429"/>
      <c r="AN17" s="386">
        <v>139949.76999999999</v>
      </c>
      <c r="AO17" s="387"/>
      <c r="AP17" s="388"/>
      <c r="AQ17" s="389">
        <f>AN17*AJ17</f>
        <v>87468.606249999997</v>
      </c>
      <c r="AR17" s="390"/>
      <c r="AS17" s="391"/>
    </row>
    <row r="18" spans="1:45" ht="15.75" customHeight="1">
      <c r="A18" s="380" t="s">
        <v>293</v>
      </c>
      <c r="B18" s="381"/>
      <c r="C18" s="381"/>
      <c r="D18" s="381"/>
      <c r="E18" s="381"/>
      <c r="F18" s="381"/>
      <c r="G18" s="381"/>
      <c r="H18" s="382"/>
      <c r="I18" s="383" t="s">
        <v>257</v>
      </c>
      <c r="J18" s="384"/>
      <c r="K18" s="384"/>
      <c r="L18" s="385"/>
      <c r="M18" s="427">
        <v>0.2</v>
      </c>
      <c r="N18" s="428"/>
      <c r="O18" s="428"/>
      <c r="P18" s="429"/>
      <c r="Q18" s="386">
        <v>132500</v>
      </c>
      <c r="R18" s="387"/>
      <c r="S18" s="388"/>
      <c r="T18" s="389">
        <f>Q18*M18</f>
        <v>26500</v>
      </c>
      <c r="U18" s="390"/>
      <c r="V18" s="391"/>
      <c r="X18" s="380" t="s">
        <v>293</v>
      </c>
      <c r="Y18" s="381"/>
      <c r="Z18" s="381"/>
      <c r="AA18" s="381"/>
      <c r="AB18" s="381"/>
      <c r="AC18" s="381"/>
      <c r="AD18" s="381"/>
      <c r="AE18" s="382"/>
      <c r="AF18" s="383" t="s">
        <v>257</v>
      </c>
      <c r="AG18" s="384"/>
      <c r="AH18" s="384"/>
      <c r="AI18" s="385"/>
      <c r="AJ18" s="427">
        <v>0.2</v>
      </c>
      <c r="AK18" s="428"/>
      <c r="AL18" s="428"/>
      <c r="AM18" s="429"/>
      <c r="AN18" s="386">
        <v>132500</v>
      </c>
      <c r="AO18" s="387"/>
      <c r="AP18" s="388"/>
      <c r="AQ18" s="389">
        <f>AN18*AJ18</f>
        <v>26500</v>
      </c>
      <c r="AR18" s="390"/>
      <c r="AS18" s="391"/>
    </row>
    <row r="19" spans="1:45">
      <c r="A19" s="333"/>
      <c r="B19" s="334"/>
      <c r="C19" s="334"/>
      <c r="D19" s="334"/>
      <c r="E19" s="334"/>
      <c r="F19" s="334"/>
      <c r="G19" s="334"/>
      <c r="H19" s="335"/>
      <c r="I19" s="333"/>
      <c r="J19" s="334"/>
      <c r="K19" s="334"/>
      <c r="L19" s="335"/>
      <c r="M19" s="333"/>
      <c r="N19" s="334"/>
      <c r="O19" s="334"/>
      <c r="P19" s="335"/>
      <c r="Q19" s="333"/>
      <c r="R19" s="334"/>
      <c r="S19" s="335"/>
      <c r="T19" s="377">
        <f>SUM(T17:V18)</f>
        <v>113968.60625</v>
      </c>
      <c r="U19" s="378"/>
      <c r="V19" s="379"/>
      <c r="X19" s="333"/>
      <c r="Y19" s="334"/>
      <c r="Z19" s="334"/>
      <c r="AA19" s="334"/>
      <c r="AB19" s="334"/>
      <c r="AC19" s="334"/>
      <c r="AD19" s="334"/>
      <c r="AE19" s="335"/>
      <c r="AF19" s="333"/>
      <c r="AG19" s="334"/>
      <c r="AH19" s="334"/>
      <c r="AI19" s="335"/>
      <c r="AJ19" s="333"/>
      <c r="AK19" s="334"/>
      <c r="AL19" s="334"/>
      <c r="AM19" s="335"/>
      <c r="AN19" s="333"/>
      <c r="AO19" s="334"/>
      <c r="AP19" s="335"/>
      <c r="AQ19" s="377">
        <f>SUM(AQ17:AS18)</f>
        <v>113968.60625</v>
      </c>
      <c r="AR19" s="378"/>
      <c r="AS19" s="379"/>
    </row>
    <row r="20" spans="1:45" ht="15" customHeight="1">
      <c r="A20" s="324" t="s">
        <v>109</v>
      </c>
      <c r="B20" s="325"/>
      <c r="C20" s="325"/>
      <c r="D20" s="325"/>
      <c r="E20" s="325"/>
      <c r="F20" s="325"/>
      <c r="G20" s="325"/>
      <c r="H20" s="326"/>
      <c r="I20" s="324" t="s">
        <v>98</v>
      </c>
      <c r="J20" s="325"/>
      <c r="K20" s="325"/>
      <c r="L20" s="326"/>
      <c r="M20" s="324" t="s">
        <v>99</v>
      </c>
      <c r="N20" s="325"/>
      <c r="O20" s="325"/>
      <c r="P20" s="326"/>
      <c r="Q20" s="327" t="s">
        <v>100</v>
      </c>
      <c r="R20" s="328"/>
      <c r="S20" s="329"/>
      <c r="T20" s="330" t="s">
        <v>101</v>
      </c>
      <c r="U20" s="331"/>
      <c r="V20" s="332"/>
      <c r="X20" s="324" t="s">
        <v>109</v>
      </c>
      <c r="Y20" s="325"/>
      <c r="Z20" s="325"/>
      <c r="AA20" s="325"/>
      <c r="AB20" s="325"/>
      <c r="AC20" s="325"/>
      <c r="AD20" s="325"/>
      <c r="AE20" s="326"/>
      <c r="AF20" s="324" t="s">
        <v>98</v>
      </c>
      <c r="AG20" s="325"/>
      <c r="AH20" s="325"/>
      <c r="AI20" s="326"/>
      <c r="AJ20" s="324" t="s">
        <v>99</v>
      </c>
      <c r="AK20" s="325"/>
      <c r="AL20" s="325"/>
      <c r="AM20" s="326"/>
      <c r="AN20" s="327" t="s">
        <v>100</v>
      </c>
      <c r="AO20" s="328"/>
      <c r="AP20" s="329"/>
      <c r="AQ20" s="330" t="s">
        <v>101</v>
      </c>
      <c r="AR20" s="331"/>
      <c r="AS20" s="332"/>
    </row>
    <row r="21" spans="1:45" ht="15" customHeight="1">
      <c r="A21" s="339" t="s">
        <v>288</v>
      </c>
      <c r="B21" s="340"/>
      <c r="C21" s="340"/>
      <c r="D21" s="340"/>
      <c r="E21" s="340"/>
      <c r="F21" s="340"/>
      <c r="G21" s="340"/>
      <c r="H21" s="341"/>
      <c r="I21" s="342" t="s">
        <v>215</v>
      </c>
      <c r="J21" s="343"/>
      <c r="K21" s="343"/>
      <c r="L21" s="344"/>
      <c r="M21" s="345">
        <v>0</v>
      </c>
      <c r="N21" s="346"/>
      <c r="O21" s="346"/>
      <c r="P21" s="347"/>
      <c r="Q21" s="348">
        <v>67591.33</v>
      </c>
      <c r="R21" s="349"/>
      <c r="S21" s="350"/>
      <c r="T21" s="348">
        <f>M21*Q21</f>
        <v>0</v>
      </c>
      <c r="U21" s="349"/>
      <c r="V21" s="350"/>
      <c r="X21" s="339" t="s">
        <v>259</v>
      </c>
      <c r="Y21" s="340"/>
      <c r="Z21" s="340"/>
      <c r="AA21" s="340"/>
      <c r="AB21" s="340"/>
      <c r="AC21" s="340"/>
      <c r="AD21" s="340"/>
      <c r="AE21" s="341"/>
      <c r="AF21" s="342" t="s">
        <v>215</v>
      </c>
      <c r="AG21" s="343"/>
      <c r="AH21" s="343"/>
      <c r="AI21" s="344"/>
      <c r="AJ21" s="345">
        <v>0</v>
      </c>
      <c r="AK21" s="346"/>
      <c r="AL21" s="346"/>
      <c r="AM21" s="347"/>
      <c r="AN21" s="348">
        <v>67591.33</v>
      </c>
      <c r="AO21" s="349"/>
      <c r="AP21" s="350"/>
      <c r="AQ21" s="348">
        <f>AJ21*AN21</f>
        <v>0</v>
      </c>
      <c r="AR21" s="349"/>
      <c r="AS21" s="350"/>
    </row>
    <row r="22" spans="1:45" ht="15" customHeight="1">
      <c r="A22" s="339" t="s">
        <v>260</v>
      </c>
      <c r="B22" s="340"/>
      <c r="C22" s="340"/>
      <c r="D22" s="340"/>
      <c r="E22" s="340"/>
      <c r="F22" s="340"/>
      <c r="G22" s="340"/>
      <c r="H22" s="341"/>
      <c r="I22" s="342" t="s">
        <v>261</v>
      </c>
      <c r="J22" s="343"/>
      <c r="K22" s="343"/>
      <c r="L22" s="344"/>
      <c r="M22" s="345">
        <v>1.9283333333333302E-2</v>
      </c>
      <c r="N22" s="346"/>
      <c r="O22" s="346"/>
      <c r="P22" s="347"/>
      <c r="Q22" s="348">
        <v>375000</v>
      </c>
      <c r="R22" s="349"/>
      <c r="S22" s="350"/>
      <c r="T22" s="348">
        <f>M22*Q22</f>
        <v>7231.2499999999882</v>
      </c>
      <c r="U22" s="349"/>
      <c r="V22" s="350"/>
      <c r="X22" s="339" t="s">
        <v>260</v>
      </c>
      <c r="Y22" s="340"/>
      <c r="Z22" s="340"/>
      <c r="AA22" s="340"/>
      <c r="AB22" s="340"/>
      <c r="AC22" s="340"/>
      <c r="AD22" s="340"/>
      <c r="AE22" s="341"/>
      <c r="AF22" s="342" t="s">
        <v>261</v>
      </c>
      <c r="AG22" s="343"/>
      <c r="AH22" s="343"/>
      <c r="AI22" s="344"/>
      <c r="AJ22" s="345">
        <v>1.9283333333333302E-2</v>
      </c>
      <c r="AK22" s="346"/>
      <c r="AL22" s="346"/>
      <c r="AM22" s="347"/>
      <c r="AN22" s="348">
        <v>375000</v>
      </c>
      <c r="AO22" s="349"/>
      <c r="AP22" s="350"/>
      <c r="AQ22" s="348">
        <f>AJ22*AN22</f>
        <v>7231.2499999999882</v>
      </c>
      <c r="AR22" s="349"/>
      <c r="AS22" s="350"/>
    </row>
    <row r="23" spans="1:45">
      <c r="A23" s="333"/>
      <c r="B23" s="334"/>
      <c r="C23" s="334"/>
      <c r="D23" s="334"/>
      <c r="E23" s="334"/>
      <c r="F23" s="334"/>
      <c r="G23" s="334"/>
      <c r="H23" s="335"/>
      <c r="I23" s="333"/>
      <c r="J23" s="334"/>
      <c r="K23" s="334"/>
      <c r="L23" s="335"/>
      <c r="M23" s="333"/>
      <c r="N23" s="334"/>
      <c r="O23" s="334"/>
      <c r="P23" s="335"/>
      <c r="Q23" s="333"/>
      <c r="R23" s="334"/>
      <c r="S23" s="335"/>
      <c r="T23" s="377">
        <f>SUM(T21:V22)</f>
        <v>7231.2499999999882</v>
      </c>
      <c r="U23" s="378"/>
      <c r="V23" s="379"/>
      <c r="X23" s="333"/>
      <c r="Y23" s="334"/>
      <c r="Z23" s="334"/>
      <c r="AA23" s="334"/>
      <c r="AB23" s="334"/>
      <c r="AC23" s="334"/>
      <c r="AD23" s="334"/>
      <c r="AE23" s="335"/>
      <c r="AF23" s="333"/>
      <c r="AG23" s="334"/>
      <c r="AH23" s="334"/>
      <c r="AI23" s="335"/>
      <c r="AJ23" s="333"/>
      <c r="AK23" s="334"/>
      <c r="AL23" s="334"/>
      <c r="AM23" s="335"/>
      <c r="AN23" s="333"/>
      <c r="AO23" s="334"/>
      <c r="AP23" s="335"/>
      <c r="AQ23" s="377">
        <f>SUM(AQ21:AS22)</f>
        <v>7231.2499999999882</v>
      </c>
      <c r="AR23" s="378"/>
      <c r="AS23" s="379"/>
    </row>
    <row r="24" spans="1:45" ht="15" customHeight="1">
      <c r="A24" s="392" t="s">
        <v>214</v>
      </c>
      <c r="B24" s="392"/>
      <c r="C24" s="392"/>
      <c r="D24" s="392"/>
      <c r="E24" s="392"/>
      <c r="F24" s="392"/>
      <c r="G24" s="392"/>
      <c r="H24" s="392"/>
      <c r="I24" s="392"/>
      <c r="J24" s="392"/>
      <c r="K24" s="392"/>
      <c r="L24" s="392"/>
      <c r="M24" s="392"/>
      <c r="N24" s="392"/>
      <c r="O24" s="392"/>
      <c r="P24" s="392"/>
      <c r="Q24" s="392"/>
      <c r="R24" s="392"/>
      <c r="S24" s="393"/>
      <c r="T24" s="394">
        <f>T8+T12+T15+T23+T19</f>
        <v>242388.75345447997</v>
      </c>
      <c r="U24" s="395"/>
      <c r="V24" s="396"/>
      <c r="W24" s="272"/>
      <c r="X24" s="426" t="s">
        <v>214</v>
      </c>
      <c r="Y24" s="392"/>
      <c r="Z24" s="392"/>
      <c r="AA24" s="392"/>
      <c r="AB24" s="392"/>
      <c r="AC24" s="392"/>
      <c r="AD24" s="392"/>
      <c r="AE24" s="392"/>
      <c r="AF24" s="392"/>
      <c r="AG24" s="392"/>
      <c r="AH24" s="392"/>
      <c r="AI24" s="392"/>
      <c r="AJ24" s="392"/>
      <c r="AK24" s="392"/>
      <c r="AL24" s="392"/>
      <c r="AM24" s="392"/>
      <c r="AN24" s="392"/>
      <c r="AO24" s="392"/>
      <c r="AP24" s="393"/>
      <c r="AQ24" s="423">
        <f>AQ8+AQ12+AQ15+AQ23+AQ19</f>
        <v>242388.75345447997</v>
      </c>
      <c r="AR24" s="424"/>
      <c r="AS24" s="425"/>
    </row>
    <row r="25" spans="1:45">
      <c r="A25" s="319"/>
      <c r="B25" s="319"/>
      <c r="C25" s="319"/>
      <c r="D25" s="319"/>
      <c r="E25" s="319"/>
      <c r="F25" s="319"/>
      <c r="G25" s="319"/>
      <c r="H25" s="319"/>
      <c r="I25" s="319"/>
      <c r="J25" s="319"/>
      <c r="K25" s="319"/>
      <c r="L25" s="319"/>
      <c r="M25" s="319"/>
      <c r="N25" s="319"/>
      <c r="O25" s="319"/>
      <c r="P25" s="319"/>
      <c r="Q25" s="319"/>
      <c r="R25" s="319"/>
      <c r="S25" s="319"/>
      <c r="T25" s="319"/>
      <c r="U25" s="319"/>
      <c r="V25" s="319"/>
      <c r="W25" s="319"/>
      <c r="X25" s="319"/>
      <c r="Y25" s="319"/>
      <c r="Z25" s="319"/>
      <c r="AA25" s="319"/>
      <c r="AB25" s="319"/>
      <c r="AC25" s="319"/>
      <c r="AD25" s="319"/>
      <c r="AE25" s="319"/>
      <c r="AF25" s="319"/>
      <c r="AG25" s="319"/>
      <c r="AH25" s="319"/>
      <c r="AI25" s="319"/>
      <c r="AJ25" s="319"/>
      <c r="AK25" s="319"/>
      <c r="AL25" s="319"/>
      <c r="AM25" s="319"/>
      <c r="AN25" s="319"/>
      <c r="AO25" s="319"/>
      <c r="AP25" s="319"/>
      <c r="AQ25" s="319"/>
      <c r="AR25" s="319"/>
    </row>
    <row r="26" spans="1:45">
      <c r="A26" s="319"/>
      <c r="B26" s="317"/>
      <c r="C26" s="317"/>
      <c r="D26" s="317"/>
      <c r="E26" s="317"/>
      <c r="F26" s="317"/>
      <c r="G26" s="317"/>
      <c r="H26" s="317"/>
      <c r="I26" s="317"/>
      <c r="J26" s="317"/>
      <c r="K26" s="317"/>
      <c r="L26" s="317"/>
      <c r="M26" s="317"/>
      <c r="N26" s="317"/>
      <c r="O26" s="317"/>
      <c r="P26" s="317"/>
      <c r="Q26" s="317"/>
      <c r="R26" s="317"/>
      <c r="S26" s="317"/>
      <c r="T26" s="317"/>
      <c r="U26" s="317"/>
      <c r="V26" s="317"/>
      <c r="W26" s="317"/>
      <c r="X26" s="318"/>
      <c r="Y26" s="317"/>
      <c r="Z26" s="317"/>
      <c r="AA26" s="317"/>
      <c r="AB26" s="317"/>
      <c r="AC26" s="317"/>
      <c r="AD26" s="319"/>
      <c r="AE26" s="319"/>
      <c r="AF26" s="319"/>
      <c r="AG26" s="319"/>
      <c r="AH26" s="319"/>
      <c r="AI26" s="319"/>
      <c r="AJ26" s="319"/>
      <c r="AK26" s="319"/>
      <c r="AL26" s="319"/>
      <c r="AM26" s="319"/>
      <c r="AN26" s="319"/>
      <c r="AO26" s="319"/>
      <c r="AP26" s="319"/>
      <c r="AQ26" s="319"/>
      <c r="AR26" s="319"/>
    </row>
    <row r="27" spans="1:45">
      <c r="A27" s="319"/>
      <c r="B27" s="317"/>
      <c r="C27" s="317"/>
      <c r="D27" s="317"/>
      <c r="E27" s="317"/>
      <c r="F27" s="317"/>
      <c r="G27" s="317"/>
      <c r="H27" s="317"/>
      <c r="I27" s="317"/>
      <c r="J27" s="317"/>
      <c r="K27" s="317"/>
      <c r="L27" s="317"/>
      <c r="M27" s="317"/>
      <c r="N27" s="317"/>
      <c r="O27" s="317"/>
      <c r="P27" s="317"/>
      <c r="Q27" s="317"/>
      <c r="R27" s="317"/>
      <c r="S27" s="317"/>
      <c r="T27" s="317"/>
      <c r="U27" s="317"/>
      <c r="V27" s="317"/>
      <c r="W27" s="317"/>
      <c r="X27" s="318"/>
      <c r="Y27" s="317"/>
      <c r="Z27" s="317"/>
      <c r="AA27" s="317"/>
      <c r="AB27" s="317"/>
      <c r="AC27" s="317"/>
      <c r="AD27" s="319"/>
      <c r="AE27" s="319"/>
      <c r="AF27" s="319"/>
      <c r="AG27" s="319"/>
      <c r="AH27" s="319"/>
      <c r="AI27" s="319"/>
      <c r="AJ27" s="319"/>
      <c r="AK27" s="319"/>
      <c r="AL27" s="319"/>
      <c r="AM27" s="319"/>
      <c r="AN27" s="319"/>
      <c r="AO27" s="319"/>
      <c r="AP27" s="319"/>
      <c r="AQ27" s="319"/>
      <c r="AR27" s="319"/>
    </row>
    <row r="28" spans="1:45">
      <c r="A28" s="319"/>
      <c r="B28" s="317"/>
      <c r="C28" s="317"/>
      <c r="D28" s="317"/>
      <c r="E28" s="317"/>
      <c r="F28" s="317"/>
      <c r="G28" s="317"/>
      <c r="H28" s="317"/>
      <c r="I28" s="317"/>
      <c r="J28" s="317"/>
      <c r="K28" s="317"/>
      <c r="L28" s="317"/>
      <c r="M28" s="317"/>
      <c r="N28" s="317"/>
      <c r="O28" s="317"/>
      <c r="P28" s="317"/>
      <c r="Q28" s="317"/>
      <c r="R28" s="317"/>
      <c r="S28" s="317"/>
      <c r="T28" s="317"/>
      <c r="U28" s="317"/>
      <c r="V28" s="317"/>
      <c r="W28" s="317"/>
      <c r="X28" s="318"/>
      <c r="Y28" s="317"/>
      <c r="Z28" s="317"/>
      <c r="AA28" s="317"/>
      <c r="AB28" s="317"/>
      <c r="AC28" s="317"/>
      <c r="AD28" s="319"/>
      <c r="AE28" s="319"/>
      <c r="AF28" s="319"/>
      <c r="AG28" s="319"/>
      <c r="AH28" s="319"/>
      <c r="AI28" s="319"/>
      <c r="AJ28" s="319"/>
      <c r="AK28" s="319"/>
      <c r="AL28" s="319"/>
      <c r="AM28" s="319"/>
      <c r="AN28" s="319"/>
      <c r="AO28" s="319"/>
      <c r="AP28" s="319"/>
      <c r="AQ28" s="319"/>
      <c r="AR28" s="319"/>
    </row>
    <row r="29" spans="1:45">
      <c r="A29" s="319"/>
      <c r="B29" s="317"/>
      <c r="C29" s="408"/>
      <c r="D29" s="408"/>
      <c r="E29" s="408"/>
      <c r="F29" s="408"/>
      <c r="G29" s="408"/>
      <c r="H29" s="408"/>
      <c r="I29" s="408"/>
      <c r="J29" s="408"/>
      <c r="K29" s="408"/>
      <c r="L29" s="408"/>
      <c r="M29" s="408"/>
      <c r="N29" s="408"/>
      <c r="O29" s="408"/>
      <c r="P29" s="408"/>
      <c r="Q29" s="408"/>
      <c r="R29" s="317"/>
      <c r="S29" s="317"/>
      <c r="T29" s="317"/>
      <c r="U29" s="317"/>
      <c r="V29" s="317"/>
      <c r="W29" s="317"/>
      <c r="X29" s="318"/>
      <c r="Y29" s="408"/>
      <c r="Z29" s="408"/>
      <c r="AA29" s="408"/>
      <c r="AB29" s="408"/>
      <c r="AC29" s="408"/>
      <c r="AD29" s="319"/>
      <c r="AE29" s="319"/>
      <c r="AF29" s="319"/>
      <c r="AG29" s="319"/>
      <c r="AH29" s="319"/>
      <c r="AI29" s="319"/>
      <c r="AJ29" s="319"/>
      <c r="AK29" s="319"/>
      <c r="AL29" s="319"/>
      <c r="AM29" s="319"/>
      <c r="AN29" s="319"/>
      <c r="AO29" s="319"/>
      <c r="AP29" s="319"/>
      <c r="AQ29" s="319"/>
      <c r="AR29" s="319"/>
    </row>
    <row r="30" spans="1:45">
      <c r="A30" s="319"/>
      <c r="B30" s="317"/>
      <c r="C30" s="409" t="s">
        <v>247</v>
      </c>
      <c r="D30" s="409"/>
      <c r="E30" s="409"/>
      <c r="F30" s="409"/>
      <c r="G30" s="409"/>
      <c r="H30" s="409"/>
      <c r="I30" s="409"/>
      <c r="J30" s="409"/>
      <c r="K30" s="409"/>
      <c r="L30" s="409"/>
      <c r="M30" s="409"/>
      <c r="N30" s="409"/>
      <c r="O30" s="409"/>
      <c r="P30" s="409"/>
      <c r="Q30" s="409"/>
      <c r="R30" s="317"/>
      <c r="S30" s="317"/>
      <c r="T30" s="317"/>
      <c r="U30" s="317"/>
      <c r="V30" s="317"/>
      <c r="W30" s="317"/>
      <c r="X30" s="318"/>
      <c r="Y30" s="409" t="s">
        <v>248</v>
      </c>
      <c r="Z30" s="409"/>
      <c r="AA30" s="409"/>
      <c r="AB30" s="409"/>
      <c r="AC30" s="409"/>
      <c r="AD30" s="319"/>
      <c r="AE30" s="319"/>
      <c r="AF30" s="319"/>
      <c r="AG30" s="319"/>
      <c r="AH30" s="319"/>
      <c r="AI30" s="319"/>
      <c r="AJ30" s="319"/>
      <c r="AK30" s="319"/>
      <c r="AL30" s="319"/>
      <c r="AM30" s="319"/>
      <c r="AN30" s="319"/>
      <c r="AO30" s="319"/>
      <c r="AP30" s="319"/>
      <c r="AQ30" s="319"/>
      <c r="AR30" s="319"/>
    </row>
    <row r="31" spans="1:45">
      <c r="A31" s="319"/>
      <c r="B31" s="317"/>
      <c r="C31" s="410" t="s">
        <v>249</v>
      </c>
      <c r="D31" s="410"/>
      <c r="E31" s="410"/>
      <c r="F31" s="410"/>
      <c r="G31" s="410"/>
      <c r="H31" s="410"/>
      <c r="I31" s="410"/>
      <c r="J31" s="410"/>
      <c r="K31" s="410"/>
      <c r="L31" s="410"/>
      <c r="M31" s="410"/>
      <c r="N31" s="410"/>
      <c r="O31" s="410"/>
      <c r="P31" s="410"/>
      <c r="Q31" s="410"/>
      <c r="R31" s="317"/>
      <c r="S31" s="317"/>
      <c r="T31" s="317"/>
      <c r="U31" s="317"/>
      <c r="V31" s="317"/>
      <c r="W31" s="317"/>
      <c r="X31" s="318"/>
      <c r="Y31" s="410" t="s">
        <v>250</v>
      </c>
      <c r="Z31" s="410"/>
      <c r="AA31" s="410"/>
      <c r="AB31" s="410"/>
      <c r="AC31" s="410"/>
      <c r="AD31" s="319"/>
      <c r="AE31" s="319"/>
      <c r="AF31" s="319"/>
      <c r="AG31" s="319"/>
      <c r="AH31" s="319"/>
      <c r="AI31" s="319"/>
      <c r="AJ31" s="319"/>
      <c r="AK31" s="319"/>
      <c r="AL31" s="319"/>
      <c r="AM31" s="319"/>
      <c r="AN31" s="319"/>
      <c r="AO31" s="319"/>
      <c r="AP31" s="319"/>
      <c r="AQ31" s="319"/>
      <c r="AR31" s="319"/>
    </row>
    <row r="32" spans="1:45">
      <c r="A32" s="319"/>
      <c r="B32" s="319"/>
      <c r="C32" s="319"/>
      <c r="D32" s="319"/>
      <c r="E32" s="319"/>
      <c r="F32" s="319"/>
      <c r="G32" s="319"/>
      <c r="H32" s="319"/>
      <c r="I32" s="319"/>
      <c r="J32" s="319"/>
      <c r="K32" s="319"/>
      <c r="L32" s="319"/>
      <c r="M32" s="319"/>
      <c r="N32" s="319"/>
      <c r="O32" s="319"/>
      <c r="P32" s="319"/>
      <c r="Q32" s="319"/>
      <c r="R32" s="319"/>
      <c r="S32" s="319"/>
      <c r="T32" s="319"/>
      <c r="U32" s="319"/>
      <c r="V32" s="319"/>
      <c r="W32" s="319"/>
      <c r="X32" s="319"/>
      <c r="Y32" s="319"/>
      <c r="Z32" s="319"/>
      <c r="AA32" s="319"/>
      <c r="AB32" s="319"/>
      <c r="AC32" s="319"/>
      <c r="AD32" s="319"/>
      <c r="AE32" s="319"/>
      <c r="AF32" s="319"/>
      <c r="AG32" s="319"/>
      <c r="AH32" s="319"/>
      <c r="AI32" s="319"/>
      <c r="AJ32" s="319"/>
      <c r="AK32" s="319"/>
      <c r="AL32" s="319"/>
      <c r="AM32" s="319"/>
      <c r="AN32" s="319"/>
      <c r="AO32" s="319"/>
      <c r="AP32" s="319"/>
      <c r="AQ32" s="319"/>
      <c r="AR32" s="319"/>
    </row>
  </sheetData>
  <mergeCells count="202">
    <mergeCell ref="A5:B5"/>
    <mergeCell ref="C5:S5"/>
    <mergeCell ref="T5:V5"/>
    <mergeCell ref="X5:Y5"/>
    <mergeCell ref="Z5:AP5"/>
    <mergeCell ref="AQ5:AS5"/>
    <mergeCell ref="A1:C3"/>
    <mergeCell ref="D1:V3"/>
    <mergeCell ref="X1:Z3"/>
    <mergeCell ref="AA1:AS3"/>
    <mergeCell ref="A4:V4"/>
    <mergeCell ref="X4:AS4"/>
    <mergeCell ref="AJ8:AM8"/>
    <mergeCell ref="AN8:AP8"/>
    <mergeCell ref="AF6:AI6"/>
    <mergeCell ref="AJ6:AM6"/>
    <mergeCell ref="AN6:AP6"/>
    <mergeCell ref="AQ6:AS6"/>
    <mergeCell ref="A7:H7"/>
    <mergeCell ref="I7:L7"/>
    <mergeCell ref="M7:P7"/>
    <mergeCell ref="Q7:S7"/>
    <mergeCell ref="T7:V7"/>
    <mergeCell ref="X7:AE7"/>
    <mergeCell ref="A6:H6"/>
    <mergeCell ref="I6:L6"/>
    <mergeCell ref="M6:P6"/>
    <mergeCell ref="Q6:S6"/>
    <mergeCell ref="T6:V6"/>
    <mergeCell ref="X6:AE6"/>
    <mergeCell ref="AF7:AI7"/>
    <mergeCell ref="AJ7:AM7"/>
    <mergeCell ref="AN7:AP7"/>
    <mergeCell ref="AQ7:AS7"/>
    <mergeCell ref="Q10:S10"/>
    <mergeCell ref="T10:V10"/>
    <mergeCell ref="X10:AE10"/>
    <mergeCell ref="AF10:AI10"/>
    <mergeCell ref="AJ10:AM10"/>
    <mergeCell ref="AN10:AP10"/>
    <mergeCell ref="AQ8:AS8"/>
    <mergeCell ref="A9:H9"/>
    <mergeCell ref="I9:L9"/>
    <mergeCell ref="M9:P9"/>
    <mergeCell ref="Q9:S9"/>
    <mergeCell ref="T9:V9"/>
    <mergeCell ref="X9:AE9"/>
    <mergeCell ref="AF9:AI9"/>
    <mergeCell ref="AJ9:AM9"/>
    <mergeCell ref="AN9:AP9"/>
    <mergeCell ref="AQ9:AS9"/>
    <mergeCell ref="A8:H8"/>
    <mergeCell ref="I8:L8"/>
    <mergeCell ref="M8:P8"/>
    <mergeCell ref="Q8:S8"/>
    <mergeCell ref="T8:V8"/>
    <mergeCell ref="X8:AE8"/>
    <mergeCell ref="AF8:AI8"/>
    <mergeCell ref="AQ10:AS10"/>
    <mergeCell ref="A12:H12"/>
    <mergeCell ref="I12:L12"/>
    <mergeCell ref="M12:P12"/>
    <mergeCell ref="Q12:S12"/>
    <mergeCell ref="T12:V12"/>
    <mergeCell ref="X12:AE12"/>
    <mergeCell ref="X11:AE11"/>
    <mergeCell ref="AF11:AI11"/>
    <mergeCell ref="AJ11:AM11"/>
    <mergeCell ref="AN11:AP11"/>
    <mergeCell ref="AQ11:AS11"/>
    <mergeCell ref="AF12:AI12"/>
    <mergeCell ref="AJ12:AM12"/>
    <mergeCell ref="AN12:AP12"/>
    <mergeCell ref="AQ12:AS12"/>
    <mergeCell ref="T11:V11"/>
    <mergeCell ref="A11:H11"/>
    <mergeCell ref="I11:L11"/>
    <mergeCell ref="M11:P11"/>
    <mergeCell ref="Q11:S11"/>
    <mergeCell ref="A10:H10"/>
    <mergeCell ref="I10:L10"/>
    <mergeCell ref="M10:P10"/>
    <mergeCell ref="AJ15:AM15"/>
    <mergeCell ref="AN15:AP15"/>
    <mergeCell ref="AQ13:AS13"/>
    <mergeCell ref="A14:H14"/>
    <mergeCell ref="I14:L14"/>
    <mergeCell ref="M14:P14"/>
    <mergeCell ref="Q14:S14"/>
    <mergeCell ref="T14:V14"/>
    <mergeCell ref="X14:AE14"/>
    <mergeCell ref="AF14:AI14"/>
    <mergeCell ref="AJ14:AM14"/>
    <mergeCell ref="AN14:AP14"/>
    <mergeCell ref="AQ14:AS14"/>
    <mergeCell ref="A13:H13"/>
    <mergeCell ref="I13:L13"/>
    <mergeCell ref="M13:P13"/>
    <mergeCell ref="Q13:S13"/>
    <mergeCell ref="T13:V13"/>
    <mergeCell ref="X13:AE13"/>
    <mergeCell ref="AF13:AI13"/>
    <mergeCell ref="AJ13:AM13"/>
    <mergeCell ref="AN13:AP13"/>
    <mergeCell ref="Q17:S17"/>
    <mergeCell ref="T17:V17"/>
    <mergeCell ref="X17:AE17"/>
    <mergeCell ref="AF17:AI17"/>
    <mergeCell ref="AJ17:AM17"/>
    <mergeCell ref="AN17:AP17"/>
    <mergeCell ref="AQ15:AS15"/>
    <mergeCell ref="A16:H16"/>
    <mergeCell ref="I16:L16"/>
    <mergeCell ref="M16:P16"/>
    <mergeCell ref="Q16:S16"/>
    <mergeCell ref="T16:V16"/>
    <mergeCell ref="X16:AE16"/>
    <mergeCell ref="AF16:AI16"/>
    <mergeCell ref="AJ16:AM16"/>
    <mergeCell ref="AN16:AP16"/>
    <mergeCell ref="AQ16:AS16"/>
    <mergeCell ref="A15:H15"/>
    <mergeCell ref="I15:L15"/>
    <mergeCell ref="M15:P15"/>
    <mergeCell ref="Q15:S15"/>
    <mergeCell ref="T15:V15"/>
    <mergeCell ref="X15:AE15"/>
    <mergeCell ref="AF15:AI15"/>
    <mergeCell ref="AQ17:AS17"/>
    <mergeCell ref="A19:H19"/>
    <mergeCell ref="I19:L19"/>
    <mergeCell ref="M19:P19"/>
    <mergeCell ref="Q19:S19"/>
    <mergeCell ref="T19:V19"/>
    <mergeCell ref="X19:AE19"/>
    <mergeCell ref="X18:AE18"/>
    <mergeCell ref="AF18:AI18"/>
    <mergeCell ref="AJ18:AM18"/>
    <mergeCell ref="AN18:AP18"/>
    <mergeCell ref="AQ18:AS18"/>
    <mergeCell ref="AF19:AI19"/>
    <mergeCell ref="AJ19:AM19"/>
    <mergeCell ref="AN19:AP19"/>
    <mergeCell ref="AQ19:AS19"/>
    <mergeCell ref="A18:H18"/>
    <mergeCell ref="I18:L18"/>
    <mergeCell ref="M18:P18"/>
    <mergeCell ref="Q18:S18"/>
    <mergeCell ref="T18:V18"/>
    <mergeCell ref="A17:H17"/>
    <mergeCell ref="I17:L17"/>
    <mergeCell ref="M17:P17"/>
    <mergeCell ref="A20:H20"/>
    <mergeCell ref="I20:L20"/>
    <mergeCell ref="M20:P20"/>
    <mergeCell ref="Q20:S20"/>
    <mergeCell ref="T20:V20"/>
    <mergeCell ref="X20:AE20"/>
    <mergeCell ref="AF20:AI20"/>
    <mergeCell ref="AJ20:AM20"/>
    <mergeCell ref="AN20:AP20"/>
    <mergeCell ref="AQ20:AS20"/>
    <mergeCell ref="A21:H21"/>
    <mergeCell ref="I21:L21"/>
    <mergeCell ref="M21:P21"/>
    <mergeCell ref="Q21:S21"/>
    <mergeCell ref="T21:V21"/>
    <mergeCell ref="X21:AE21"/>
    <mergeCell ref="AQ23:AS23"/>
    <mergeCell ref="A24:S24"/>
    <mergeCell ref="T24:V24"/>
    <mergeCell ref="X24:AP24"/>
    <mergeCell ref="AQ24:AS24"/>
    <mergeCell ref="AF21:AI21"/>
    <mergeCell ref="AJ21:AM21"/>
    <mergeCell ref="AN21:AP21"/>
    <mergeCell ref="AQ21:AS21"/>
    <mergeCell ref="A23:H23"/>
    <mergeCell ref="I23:L23"/>
    <mergeCell ref="M23:P23"/>
    <mergeCell ref="Q23:S23"/>
    <mergeCell ref="T23:V23"/>
    <mergeCell ref="X23:AE23"/>
    <mergeCell ref="X22:AE22"/>
    <mergeCell ref="AF22:AI22"/>
    <mergeCell ref="AJ22:AM22"/>
    <mergeCell ref="AN22:AP22"/>
    <mergeCell ref="AQ22:AS22"/>
    <mergeCell ref="C29:Q29"/>
    <mergeCell ref="Y29:AC29"/>
    <mergeCell ref="C30:Q30"/>
    <mergeCell ref="Y30:AC30"/>
    <mergeCell ref="C31:Q31"/>
    <mergeCell ref="Y31:AC31"/>
    <mergeCell ref="AF23:AI23"/>
    <mergeCell ref="AJ23:AM23"/>
    <mergeCell ref="AN23:AP23"/>
    <mergeCell ref="A22:H22"/>
    <mergeCell ref="I22:L22"/>
    <mergeCell ref="M22:P22"/>
    <mergeCell ref="Q22:S22"/>
    <mergeCell ref="T22:V22"/>
  </mergeCells>
  <phoneticPr fontId="40" type="noConversion"/>
  <pageMargins left="0.7" right="0.7" top="0.75" bottom="0.75" header="0.3" footer="0.3"/>
  <pageSetup orientation="portrait" horizontalDpi="4294967292" verticalDpi="0"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E8460E8-678A-4BAF-9294-1B79CA92FB41}">
  <dimension ref="A1:AS35"/>
  <sheetViews>
    <sheetView topLeftCell="A16" zoomScaleNormal="100" workbookViewId="0">
      <selection activeCell="T27" sqref="T27:V27"/>
    </sheetView>
  </sheetViews>
  <sheetFormatPr baseColWidth="10" defaultRowHeight="15"/>
  <cols>
    <col min="1" max="1" width="5" customWidth="1"/>
    <col min="2" max="2" width="1.85546875" customWidth="1"/>
    <col min="3" max="3" width="33" customWidth="1"/>
    <col min="4" max="5" width="5" customWidth="1"/>
    <col min="6" max="6" width="4" customWidth="1"/>
    <col min="7" max="7" width="1.85546875" customWidth="1"/>
    <col min="8" max="9" width="1" customWidth="1"/>
    <col min="10" max="10" width="4" customWidth="1"/>
    <col min="11" max="11" width="5" customWidth="1"/>
    <col min="12" max="12" width="1" customWidth="1"/>
    <col min="13" max="13" width="1.85546875" customWidth="1"/>
    <col min="14" max="14" width="5.85546875" customWidth="1"/>
    <col min="15" max="15" width="1.85546875" customWidth="1"/>
    <col min="16" max="16" width="1" customWidth="1"/>
    <col min="17" max="17" width="5" customWidth="1"/>
    <col min="18" max="18" width="8" customWidth="1"/>
    <col min="19" max="19" width="1.85546875" customWidth="1"/>
    <col min="20" max="20" width="8" customWidth="1"/>
    <col min="21" max="21" width="6.85546875" customWidth="1"/>
    <col min="22" max="22" width="1" customWidth="1"/>
    <col min="23" max="23" width="12" bestFit="1" customWidth="1"/>
    <col min="24" max="24" width="5" customWidth="1"/>
    <col min="25" max="25" width="1.85546875" customWidth="1"/>
    <col min="26" max="26" width="33" customWidth="1"/>
    <col min="27" max="28" width="5" customWidth="1"/>
    <col min="29" max="29" width="4" customWidth="1"/>
    <col min="30" max="30" width="1.85546875" customWidth="1"/>
    <col min="31" max="32" width="1" customWidth="1"/>
    <col min="33" max="33" width="4" customWidth="1"/>
    <col min="34" max="34" width="5" customWidth="1"/>
    <col min="35" max="35" width="1" customWidth="1"/>
    <col min="36" max="36" width="1.85546875" customWidth="1"/>
    <col min="37" max="37" width="5.85546875" customWidth="1"/>
    <col min="38" max="38" width="1.85546875" customWidth="1"/>
    <col min="39" max="39" width="1" customWidth="1"/>
    <col min="40" max="40" width="5" customWidth="1"/>
    <col min="41" max="41" width="8" customWidth="1"/>
    <col min="42" max="42" width="1.85546875" customWidth="1"/>
    <col min="43" max="43" width="8" customWidth="1"/>
    <col min="44" max="44" width="6.85546875" customWidth="1"/>
    <col min="45" max="45" width="1" customWidth="1"/>
  </cols>
  <sheetData>
    <row r="1" spans="1:45" ht="15" customHeight="1">
      <c r="A1" s="359" t="s">
        <v>69</v>
      </c>
      <c r="B1" s="360"/>
      <c r="C1" s="361"/>
      <c r="D1" s="368" t="s">
        <v>212</v>
      </c>
      <c r="E1" s="369"/>
      <c r="F1" s="369"/>
      <c r="G1" s="369"/>
      <c r="H1" s="369"/>
      <c r="I1" s="369"/>
      <c r="J1" s="369"/>
      <c r="K1" s="369"/>
      <c r="L1" s="369"/>
      <c r="M1" s="369"/>
      <c r="N1" s="369"/>
      <c r="O1" s="369"/>
      <c r="P1" s="369"/>
      <c r="Q1" s="369"/>
      <c r="R1" s="369"/>
      <c r="S1" s="369"/>
      <c r="T1" s="369"/>
      <c r="U1" s="369"/>
      <c r="V1" s="370"/>
      <c r="X1" s="411" t="s">
        <v>246</v>
      </c>
      <c r="Y1" s="412"/>
      <c r="Z1" s="413"/>
      <c r="AA1" s="368" t="s">
        <v>212</v>
      </c>
      <c r="AB1" s="369"/>
      <c r="AC1" s="369"/>
      <c r="AD1" s="369"/>
      <c r="AE1" s="369"/>
      <c r="AF1" s="369"/>
      <c r="AG1" s="369"/>
      <c r="AH1" s="369"/>
      <c r="AI1" s="369"/>
      <c r="AJ1" s="369"/>
      <c r="AK1" s="369"/>
      <c r="AL1" s="369"/>
      <c r="AM1" s="369"/>
      <c r="AN1" s="369"/>
      <c r="AO1" s="369"/>
      <c r="AP1" s="369"/>
      <c r="AQ1" s="369"/>
      <c r="AR1" s="369"/>
      <c r="AS1" s="370"/>
    </row>
    <row r="2" spans="1:45">
      <c r="A2" s="362"/>
      <c r="B2" s="363"/>
      <c r="C2" s="364"/>
      <c r="D2" s="371"/>
      <c r="E2" s="372"/>
      <c r="F2" s="372"/>
      <c r="G2" s="372"/>
      <c r="H2" s="372"/>
      <c r="I2" s="372"/>
      <c r="J2" s="372"/>
      <c r="K2" s="372"/>
      <c r="L2" s="372"/>
      <c r="M2" s="372"/>
      <c r="N2" s="372"/>
      <c r="O2" s="372"/>
      <c r="P2" s="372"/>
      <c r="Q2" s="372"/>
      <c r="R2" s="372"/>
      <c r="S2" s="372"/>
      <c r="T2" s="372"/>
      <c r="U2" s="372"/>
      <c r="V2" s="373"/>
      <c r="X2" s="414"/>
      <c r="Y2" s="415"/>
      <c r="Z2" s="416"/>
      <c r="AA2" s="371"/>
      <c r="AB2" s="420"/>
      <c r="AC2" s="420"/>
      <c r="AD2" s="420"/>
      <c r="AE2" s="420"/>
      <c r="AF2" s="420"/>
      <c r="AG2" s="420"/>
      <c r="AH2" s="420"/>
      <c r="AI2" s="420"/>
      <c r="AJ2" s="420"/>
      <c r="AK2" s="420"/>
      <c r="AL2" s="420"/>
      <c r="AM2" s="420"/>
      <c r="AN2" s="420"/>
      <c r="AO2" s="420"/>
      <c r="AP2" s="420"/>
      <c r="AQ2" s="420"/>
      <c r="AR2" s="420"/>
      <c r="AS2" s="373"/>
    </row>
    <row r="3" spans="1:45" ht="15.75" thickBot="1">
      <c r="A3" s="365"/>
      <c r="B3" s="366"/>
      <c r="C3" s="367"/>
      <c r="D3" s="374"/>
      <c r="E3" s="375"/>
      <c r="F3" s="375"/>
      <c r="G3" s="375"/>
      <c r="H3" s="375"/>
      <c r="I3" s="375"/>
      <c r="J3" s="375"/>
      <c r="K3" s="375"/>
      <c r="L3" s="375"/>
      <c r="M3" s="375"/>
      <c r="N3" s="375"/>
      <c r="O3" s="375"/>
      <c r="P3" s="375"/>
      <c r="Q3" s="375"/>
      <c r="R3" s="375"/>
      <c r="S3" s="375"/>
      <c r="T3" s="375"/>
      <c r="U3" s="375"/>
      <c r="V3" s="376"/>
      <c r="X3" s="417"/>
      <c r="Y3" s="418"/>
      <c r="Z3" s="419"/>
      <c r="AA3" s="374"/>
      <c r="AB3" s="375"/>
      <c r="AC3" s="375"/>
      <c r="AD3" s="375"/>
      <c r="AE3" s="375"/>
      <c r="AF3" s="375"/>
      <c r="AG3" s="375"/>
      <c r="AH3" s="375"/>
      <c r="AI3" s="375"/>
      <c r="AJ3" s="375"/>
      <c r="AK3" s="375"/>
      <c r="AL3" s="375"/>
      <c r="AM3" s="375"/>
      <c r="AN3" s="375"/>
      <c r="AO3" s="375"/>
      <c r="AP3" s="375"/>
      <c r="AQ3" s="375"/>
      <c r="AR3" s="375"/>
      <c r="AS3" s="376"/>
    </row>
    <row r="4" spans="1:45" ht="16.5" customHeight="1" thickBot="1">
      <c r="A4" s="399" t="s">
        <v>71</v>
      </c>
      <c r="B4" s="400"/>
      <c r="C4" s="400"/>
      <c r="D4" s="400"/>
      <c r="E4" s="400"/>
      <c r="F4" s="400"/>
      <c r="G4" s="400"/>
      <c r="H4" s="400"/>
      <c r="I4" s="400"/>
      <c r="J4" s="400"/>
      <c r="K4" s="400"/>
      <c r="L4" s="400"/>
      <c r="M4" s="400"/>
      <c r="N4" s="400"/>
      <c r="O4" s="400"/>
      <c r="P4" s="400"/>
      <c r="Q4" s="400"/>
      <c r="R4" s="400"/>
      <c r="S4" s="400"/>
      <c r="T4" s="400"/>
      <c r="U4" s="400"/>
      <c r="V4" s="401"/>
      <c r="X4" s="399" t="s">
        <v>71</v>
      </c>
      <c r="Y4" s="400"/>
      <c r="Z4" s="400"/>
      <c r="AA4" s="400"/>
      <c r="AB4" s="400"/>
      <c r="AC4" s="400"/>
      <c r="AD4" s="400"/>
      <c r="AE4" s="400"/>
      <c r="AF4" s="400"/>
      <c r="AG4" s="400"/>
      <c r="AH4" s="400"/>
      <c r="AI4" s="400"/>
      <c r="AJ4" s="400"/>
      <c r="AK4" s="400"/>
      <c r="AL4" s="400"/>
      <c r="AM4" s="400"/>
      <c r="AN4" s="400"/>
      <c r="AO4" s="400"/>
      <c r="AP4" s="400"/>
      <c r="AQ4" s="400"/>
      <c r="AR4" s="400"/>
      <c r="AS4" s="401"/>
    </row>
    <row r="5" spans="1:45" ht="55.5" customHeight="1">
      <c r="A5" s="397" t="s">
        <v>264</v>
      </c>
      <c r="B5" s="398"/>
      <c r="C5" s="433" t="s">
        <v>279</v>
      </c>
      <c r="D5" s="434"/>
      <c r="E5" s="434"/>
      <c r="F5" s="434"/>
      <c r="G5" s="434"/>
      <c r="H5" s="434"/>
      <c r="I5" s="434"/>
      <c r="J5" s="434"/>
      <c r="K5" s="434"/>
      <c r="L5" s="434"/>
      <c r="M5" s="434"/>
      <c r="N5" s="434"/>
      <c r="O5" s="434"/>
      <c r="P5" s="434"/>
      <c r="Q5" s="434"/>
      <c r="R5" s="434"/>
      <c r="S5" s="435"/>
      <c r="T5" s="321" t="s">
        <v>265</v>
      </c>
      <c r="U5" s="322"/>
      <c r="V5" s="323"/>
      <c r="X5" s="421" t="str">
        <f>A5</f>
        <v xml:space="preserve">OE 42 </v>
      </c>
      <c r="Y5" s="422"/>
      <c r="Z5" s="321" t="str">
        <f>C5</f>
        <v xml:space="preserve">Construcción de graderias sobre terreno natural en concreto in situ de 21 Mpa a la vista cumpliendo la normativa del MEP (huella de 50cm, contrahuella de 40cm y alma o losa e=10cm), bordes biselados, acabado rustico. Incluye: encofrado, desencofrado, elementos de curado y protección. El acero de refuerzo, llenos y excavaciones se pagarán por su ítem respectivo. </v>
      </c>
      <c r="AA5" s="322"/>
      <c r="AB5" s="322"/>
      <c r="AC5" s="322"/>
      <c r="AD5" s="322"/>
      <c r="AE5" s="322"/>
      <c r="AF5" s="322"/>
      <c r="AG5" s="322"/>
      <c r="AH5" s="322"/>
      <c r="AI5" s="322"/>
      <c r="AJ5" s="322"/>
      <c r="AK5" s="322"/>
      <c r="AL5" s="322"/>
      <c r="AM5" s="322"/>
      <c r="AN5" s="322"/>
      <c r="AO5" s="322"/>
      <c r="AP5" s="323"/>
      <c r="AQ5" s="321" t="str">
        <f>T5</f>
        <v xml:space="preserve">m2 </v>
      </c>
      <c r="AR5" s="322"/>
      <c r="AS5" s="323"/>
    </row>
    <row r="6" spans="1:45" ht="15" customHeight="1">
      <c r="A6" s="436" t="s">
        <v>97</v>
      </c>
      <c r="B6" s="437"/>
      <c r="C6" s="437"/>
      <c r="D6" s="437"/>
      <c r="E6" s="437"/>
      <c r="F6" s="437"/>
      <c r="G6" s="437"/>
      <c r="H6" s="438"/>
      <c r="I6" s="436" t="s">
        <v>98</v>
      </c>
      <c r="J6" s="437"/>
      <c r="K6" s="437"/>
      <c r="L6" s="438"/>
      <c r="M6" s="436" t="s">
        <v>99</v>
      </c>
      <c r="N6" s="437"/>
      <c r="O6" s="437"/>
      <c r="P6" s="438"/>
      <c r="Q6" s="439" t="s">
        <v>100</v>
      </c>
      <c r="R6" s="440"/>
      <c r="S6" s="441"/>
      <c r="T6" s="442" t="s">
        <v>101</v>
      </c>
      <c r="U6" s="443"/>
      <c r="V6" s="444"/>
      <c r="X6" s="436" t="s">
        <v>97</v>
      </c>
      <c r="Y6" s="437"/>
      <c r="Z6" s="437"/>
      <c r="AA6" s="437"/>
      <c r="AB6" s="437"/>
      <c r="AC6" s="437"/>
      <c r="AD6" s="437"/>
      <c r="AE6" s="438"/>
      <c r="AF6" s="436" t="s">
        <v>98</v>
      </c>
      <c r="AG6" s="437"/>
      <c r="AH6" s="437"/>
      <c r="AI6" s="438"/>
      <c r="AJ6" s="436" t="s">
        <v>99</v>
      </c>
      <c r="AK6" s="437"/>
      <c r="AL6" s="437"/>
      <c r="AM6" s="438"/>
      <c r="AN6" s="439" t="s">
        <v>100</v>
      </c>
      <c r="AO6" s="440"/>
      <c r="AP6" s="441"/>
      <c r="AQ6" s="442" t="s">
        <v>101</v>
      </c>
      <c r="AR6" s="443"/>
      <c r="AS6" s="444"/>
    </row>
    <row r="7" spans="1:45" ht="15" customHeight="1">
      <c r="A7" s="339" t="s">
        <v>266</v>
      </c>
      <c r="B7" s="445"/>
      <c r="C7" s="445"/>
      <c r="D7" s="445"/>
      <c r="E7" s="445"/>
      <c r="F7" s="445"/>
      <c r="G7" s="445"/>
      <c r="H7" s="446"/>
      <c r="I7" s="342" t="s">
        <v>21</v>
      </c>
      <c r="J7" s="447"/>
      <c r="K7" s="447"/>
      <c r="L7" s="448"/>
      <c r="M7" s="345">
        <v>2.5</v>
      </c>
      <c r="N7" s="346"/>
      <c r="O7" s="346"/>
      <c r="P7" s="347"/>
      <c r="Q7" s="348">
        <v>1467</v>
      </c>
      <c r="R7" s="349"/>
      <c r="S7" s="350"/>
      <c r="T7" s="351">
        <f t="shared" ref="T7:T13" si="0">M7*Q7</f>
        <v>3667.5</v>
      </c>
      <c r="U7" s="352"/>
      <c r="V7" s="353"/>
      <c r="X7" s="339" t="s">
        <v>266</v>
      </c>
      <c r="Y7" s="445"/>
      <c r="Z7" s="445"/>
      <c r="AA7" s="445"/>
      <c r="AB7" s="445"/>
      <c r="AC7" s="445"/>
      <c r="AD7" s="445"/>
      <c r="AE7" s="446"/>
      <c r="AF7" s="342" t="s">
        <v>21</v>
      </c>
      <c r="AG7" s="447"/>
      <c r="AH7" s="447"/>
      <c r="AI7" s="448"/>
      <c r="AJ7" s="345">
        <v>2.5</v>
      </c>
      <c r="AK7" s="346"/>
      <c r="AL7" s="346"/>
      <c r="AM7" s="347"/>
      <c r="AN7" s="348">
        <v>1467</v>
      </c>
      <c r="AO7" s="349"/>
      <c r="AP7" s="350"/>
      <c r="AQ7" s="351">
        <f t="shared" ref="AQ7:AQ13" si="1">AJ7*AN7</f>
        <v>3667.5</v>
      </c>
      <c r="AR7" s="352"/>
      <c r="AS7" s="353"/>
    </row>
    <row r="8" spans="1:45" ht="15" customHeight="1">
      <c r="A8" s="339" t="s">
        <v>267</v>
      </c>
      <c r="B8" s="445"/>
      <c r="C8" s="445"/>
      <c r="D8" s="445"/>
      <c r="E8" s="445"/>
      <c r="F8" s="445"/>
      <c r="G8" s="445"/>
      <c r="H8" s="446"/>
      <c r="I8" s="342" t="s">
        <v>268</v>
      </c>
      <c r="J8" s="447"/>
      <c r="K8" s="447"/>
      <c r="L8" s="448"/>
      <c r="M8" s="345">
        <v>0.3</v>
      </c>
      <c r="N8" s="346"/>
      <c r="O8" s="346"/>
      <c r="P8" s="347"/>
      <c r="Q8" s="348">
        <v>27000</v>
      </c>
      <c r="R8" s="349"/>
      <c r="S8" s="350"/>
      <c r="T8" s="351">
        <f t="shared" si="0"/>
        <v>8100</v>
      </c>
      <c r="U8" s="352"/>
      <c r="V8" s="353"/>
      <c r="X8" s="339" t="s">
        <v>267</v>
      </c>
      <c r="Y8" s="445"/>
      <c r="Z8" s="445"/>
      <c r="AA8" s="445"/>
      <c r="AB8" s="445"/>
      <c r="AC8" s="445"/>
      <c r="AD8" s="445"/>
      <c r="AE8" s="446"/>
      <c r="AF8" s="342" t="s">
        <v>268</v>
      </c>
      <c r="AG8" s="447"/>
      <c r="AH8" s="447"/>
      <c r="AI8" s="448"/>
      <c r="AJ8" s="345">
        <v>0.3</v>
      </c>
      <c r="AK8" s="346"/>
      <c r="AL8" s="346"/>
      <c r="AM8" s="347"/>
      <c r="AN8" s="348">
        <v>27000</v>
      </c>
      <c r="AO8" s="349"/>
      <c r="AP8" s="350"/>
      <c r="AQ8" s="351">
        <f t="shared" si="1"/>
        <v>8100</v>
      </c>
      <c r="AR8" s="352"/>
      <c r="AS8" s="353"/>
    </row>
    <row r="9" spans="1:45" ht="15" customHeight="1">
      <c r="A9" s="339" t="s">
        <v>269</v>
      </c>
      <c r="B9" s="445"/>
      <c r="C9" s="445"/>
      <c r="D9" s="445"/>
      <c r="E9" s="445"/>
      <c r="F9" s="445"/>
      <c r="G9" s="445"/>
      <c r="H9" s="446"/>
      <c r="I9" s="342" t="s">
        <v>25</v>
      </c>
      <c r="J9" s="447"/>
      <c r="K9" s="447"/>
      <c r="L9" s="448"/>
      <c r="M9" s="345">
        <v>0.16700000000000001</v>
      </c>
      <c r="N9" s="346"/>
      <c r="O9" s="346"/>
      <c r="P9" s="347"/>
      <c r="Q9" s="348">
        <v>5686</v>
      </c>
      <c r="R9" s="349"/>
      <c r="S9" s="350"/>
      <c r="T9" s="351">
        <f t="shared" si="0"/>
        <v>949.56200000000001</v>
      </c>
      <c r="U9" s="352"/>
      <c r="V9" s="353"/>
      <c r="X9" s="339" t="s">
        <v>269</v>
      </c>
      <c r="Y9" s="445"/>
      <c r="Z9" s="445"/>
      <c r="AA9" s="445"/>
      <c r="AB9" s="445"/>
      <c r="AC9" s="445"/>
      <c r="AD9" s="445"/>
      <c r="AE9" s="446"/>
      <c r="AF9" s="342" t="s">
        <v>25</v>
      </c>
      <c r="AG9" s="447"/>
      <c r="AH9" s="447"/>
      <c r="AI9" s="448"/>
      <c r="AJ9" s="345">
        <v>0.16700000000000001</v>
      </c>
      <c r="AK9" s="346"/>
      <c r="AL9" s="346"/>
      <c r="AM9" s="347"/>
      <c r="AN9" s="348">
        <v>5686</v>
      </c>
      <c r="AO9" s="349"/>
      <c r="AP9" s="350"/>
      <c r="AQ9" s="351">
        <f t="shared" si="1"/>
        <v>949.56200000000001</v>
      </c>
      <c r="AR9" s="352"/>
      <c r="AS9" s="353"/>
    </row>
    <row r="10" spans="1:45" ht="15" customHeight="1">
      <c r="A10" s="339" t="s">
        <v>270</v>
      </c>
      <c r="B10" s="445"/>
      <c r="C10" s="445"/>
      <c r="D10" s="445"/>
      <c r="E10" s="445"/>
      <c r="F10" s="445"/>
      <c r="G10" s="445"/>
      <c r="H10" s="446"/>
      <c r="I10" s="342" t="s">
        <v>213</v>
      </c>
      <c r="J10" s="447"/>
      <c r="K10" s="447"/>
      <c r="L10" s="448"/>
      <c r="M10" s="345">
        <v>0.7</v>
      </c>
      <c r="N10" s="346"/>
      <c r="O10" s="346"/>
      <c r="P10" s="347"/>
      <c r="Q10" s="348">
        <v>20051</v>
      </c>
      <c r="R10" s="349"/>
      <c r="S10" s="350"/>
      <c r="T10" s="351">
        <f t="shared" si="0"/>
        <v>14035.699999999999</v>
      </c>
      <c r="U10" s="352"/>
      <c r="V10" s="353"/>
      <c r="X10" s="339" t="s">
        <v>270</v>
      </c>
      <c r="Y10" s="445"/>
      <c r="Z10" s="445"/>
      <c r="AA10" s="445"/>
      <c r="AB10" s="445"/>
      <c r="AC10" s="445"/>
      <c r="AD10" s="445"/>
      <c r="AE10" s="446"/>
      <c r="AF10" s="342" t="s">
        <v>213</v>
      </c>
      <c r="AG10" s="447"/>
      <c r="AH10" s="447"/>
      <c r="AI10" s="448"/>
      <c r="AJ10" s="345">
        <v>0.7</v>
      </c>
      <c r="AK10" s="346"/>
      <c r="AL10" s="346"/>
      <c r="AM10" s="347"/>
      <c r="AN10" s="348">
        <v>20051</v>
      </c>
      <c r="AO10" s="349"/>
      <c r="AP10" s="350"/>
      <c r="AQ10" s="351">
        <f t="shared" si="1"/>
        <v>14035.699999999999</v>
      </c>
      <c r="AR10" s="352"/>
      <c r="AS10" s="353"/>
    </row>
    <row r="11" spans="1:45" ht="24" customHeight="1">
      <c r="A11" s="339" t="s">
        <v>271</v>
      </c>
      <c r="B11" s="445"/>
      <c r="C11" s="445"/>
      <c r="D11" s="445"/>
      <c r="E11" s="445"/>
      <c r="F11" s="445"/>
      <c r="G11" s="445"/>
      <c r="H11" s="446"/>
      <c r="I11" s="449" t="s">
        <v>272</v>
      </c>
      <c r="J11" s="450"/>
      <c r="K11" s="450"/>
      <c r="L11" s="451"/>
      <c r="M11" s="427">
        <v>7.0000000000000007E-2</v>
      </c>
      <c r="N11" s="428"/>
      <c r="O11" s="428"/>
      <c r="P11" s="429"/>
      <c r="Q11" s="386">
        <v>21145.15</v>
      </c>
      <c r="R11" s="387"/>
      <c r="S11" s="388"/>
      <c r="T11" s="389">
        <f t="shared" si="0"/>
        <v>1480.1605000000002</v>
      </c>
      <c r="U11" s="390"/>
      <c r="V11" s="391"/>
      <c r="X11" s="339" t="s">
        <v>271</v>
      </c>
      <c r="Y11" s="445"/>
      <c r="Z11" s="445"/>
      <c r="AA11" s="445"/>
      <c r="AB11" s="445"/>
      <c r="AC11" s="445"/>
      <c r="AD11" s="445"/>
      <c r="AE11" s="446"/>
      <c r="AF11" s="449" t="s">
        <v>272</v>
      </c>
      <c r="AG11" s="450"/>
      <c r="AH11" s="450"/>
      <c r="AI11" s="451"/>
      <c r="AJ11" s="427">
        <v>7.0000000000000007E-2</v>
      </c>
      <c r="AK11" s="428"/>
      <c r="AL11" s="428"/>
      <c r="AM11" s="429"/>
      <c r="AN11" s="386">
        <v>21145.15</v>
      </c>
      <c r="AO11" s="387"/>
      <c r="AP11" s="388"/>
      <c r="AQ11" s="389">
        <f t="shared" si="1"/>
        <v>1480.1605000000002</v>
      </c>
      <c r="AR11" s="390"/>
      <c r="AS11" s="391"/>
    </row>
    <row r="12" spans="1:45" ht="24" customHeight="1">
      <c r="A12" s="339" t="s">
        <v>273</v>
      </c>
      <c r="B12" s="445"/>
      <c r="C12" s="445"/>
      <c r="D12" s="445"/>
      <c r="E12" s="445"/>
      <c r="F12" s="445"/>
      <c r="G12" s="445"/>
      <c r="H12" s="446"/>
      <c r="I12" s="449" t="s">
        <v>213</v>
      </c>
      <c r="J12" s="450"/>
      <c r="K12" s="450"/>
      <c r="L12" s="451"/>
      <c r="M12" s="427">
        <v>0.17</v>
      </c>
      <c r="N12" s="428"/>
      <c r="O12" s="428"/>
      <c r="P12" s="429"/>
      <c r="Q12" s="386">
        <v>196030</v>
      </c>
      <c r="R12" s="387"/>
      <c r="S12" s="388"/>
      <c r="T12" s="389">
        <f t="shared" si="0"/>
        <v>33325.100000000006</v>
      </c>
      <c r="U12" s="390"/>
      <c r="V12" s="391"/>
      <c r="X12" s="339" t="s">
        <v>273</v>
      </c>
      <c r="Y12" s="445"/>
      <c r="Z12" s="445"/>
      <c r="AA12" s="445"/>
      <c r="AB12" s="445"/>
      <c r="AC12" s="445"/>
      <c r="AD12" s="445"/>
      <c r="AE12" s="446"/>
      <c r="AF12" s="449" t="s">
        <v>213</v>
      </c>
      <c r="AG12" s="450"/>
      <c r="AH12" s="450"/>
      <c r="AI12" s="451"/>
      <c r="AJ12" s="427">
        <v>0.17</v>
      </c>
      <c r="AK12" s="428"/>
      <c r="AL12" s="428"/>
      <c r="AM12" s="429"/>
      <c r="AN12" s="386">
        <v>196030</v>
      </c>
      <c r="AO12" s="387"/>
      <c r="AP12" s="388"/>
      <c r="AQ12" s="389">
        <f t="shared" si="1"/>
        <v>33325.100000000006</v>
      </c>
      <c r="AR12" s="390"/>
      <c r="AS12" s="391"/>
    </row>
    <row r="13" spans="1:45" ht="15" customHeight="1">
      <c r="A13" s="339" t="s">
        <v>218</v>
      </c>
      <c r="B13" s="445"/>
      <c r="C13" s="445"/>
      <c r="D13" s="445"/>
      <c r="E13" s="445"/>
      <c r="F13" s="445"/>
      <c r="G13" s="445"/>
      <c r="H13" s="446"/>
      <c r="I13" s="342" t="s">
        <v>215</v>
      </c>
      <c r="J13" s="447"/>
      <c r="K13" s="447"/>
      <c r="L13" s="448"/>
      <c r="M13" s="345">
        <v>0.315</v>
      </c>
      <c r="N13" s="346"/>
      <c r="O13" s="346"/>
      <c r="P13" s="347"/>
      <c r="Q13" s="348">
        <v>683100</v>
      </c>
      <c r="R13" s="349"/>
      <c r="S13" s="350"/>
      <c r="T13" s="351">
        <f t="shared" si="0"/>
        <v>215176.5</v>
      </c>
      <c r="U13" s="352"/>
      <c r="V13" s="353"/>
      <c r="X13" s="339" t="s">
        <v>218</v>
      </c>
      <c r="Y13" s="445"/>
      <c r="Z13" s="445"/>
      <c r="AA13" s="445"/>
      <c r="AB13" s="445"/>
      <c r="AC13" s="445"/>
      <c r="AD13" s="445"/>
      <c r="AE13" s="446"/>
      <c r="AF13" s="342" t="s">
        <v>215</v>
      </c>
      <c r="AG13" s="447"/>
      <c r="AH13" s="447"/>
      <c r="AI13" s="448"/>
      <c r="AJ13" s="345">
        <v>0.315</v>
      </c>
      <c r="AK13" s="346"/>
      <c r="AL13" s="346"/>
      <c r="AM13" s="347"/>
      <c r="AN13" s="348">
        <v>683100</v>
      </c>
      <c r="AO13" s="349"/>
      <c r="AP13" s="350"/>
      <c r="AQ13" s="351">
        <f t="shared" si="1"/>
        <v>215176.5</v>
      </c>
      <c r="AR13" s="352"/>
      <c r="AS13" s="353"/>
    </row>
    <row r="14" spans="1:45" ht="15" customHeight="1">
      <c r="A14" s="333"/>
      <c r="B14" s="334"/>
      <c r="C14" s="334"/>
      <c r="D14" s="334"/>
      <c r="E14" s="334"/>
      <c r="F14" s="334"/>
      <c r="G14" s="334"/>
      <c r="H14" s="335"/>
      <c r="I14" s="333"/>
      <c r="J14" s="334"/>
      <c r="K14" s="334"/>
      <c r="L14" s="335"/>
      <c r="M14" s="333"/>
      <c r="N14" s="334"/>
      <c r="O14" s="334"/>
      <c r="P14" s="335"/>
      <c r="Q14" s="333"/>
      <c r="R14" s="334"/>
      <c r="S14" s="335"/>
      <c r="T14" s="336">
        <f>SUM(T7:V13)</f>
        <v>276734.52250000002</v>
      </c>
      <c r="U14" s="337"/>
      <c r="V14" s="338"/>
      <c r="X14" s="333"/>
      <c r="Y14" s="334"/>
      <c r="Z14" s="334"/>
      <c r="AA14" s="334"/>
      <c r="AB14" s="334"/>
      <c r="AC14" s="334"/>
      <c r="AD14" s="334"/>
      <c r="AE14" s="335"/>
      <c r="AF14" s="333"/>
      <c r="AG14" s="334"/>
      <c r="AH14" s="334"/>
      <c r="AI14" s="335"/>
      <c r="AJ14" s="333"/>
      <c r="AK14" s="334"/>
      <c r="AL14" s="334"/>
      <c r="AM14" s="335"/>
      <c r="AN14" s="333"/>
      <c r="AO14" s="334"/>
      <c r="AP14" s="335"/>
      <c r="AQ14" s="336">
        <f>SUM(AQ7:AS13)</f>
        <v>276734.52250000002</v>
      </c>
      <c r="AR14" s="337"/>
      <c r="AS14" s="338"/>
    </row>
    <row r="15" spans="1:45">
      <c r="A15" s="436" t="s">
        <v>102</v>
      </c>
      <c r="B15" s="437"/>
      <c r="C15" s="437"/>
      <c r="D15" s="437"/>
      <c r="E15" s="437"/>
      <c r="F15" s="437"/>
      <c r="G15" s="437"/>
      <c r="H15" s="438"/>
      <c r="I15" s="436" t="s">
        <v>98</v>
      </c>
      <c r="J15" s="437"/>
      <c r="K15" s="437"/>
      <c r="L15" s="438"/>
      <c r="M15" s="436" t="s">
        <v>103</v>
      </c>
      <c r="N15" s="437"/>
      <c r="O15" s="437"/>
      <c r="P15" s="438"/>
      <c r="Q15" s="439" t="s">
        <v>100</v>
      </c>
      <c r="R15" s="440"/>
      <c r="S15" s="441"/>
      <c r="T15" s="442" t="s">
        <v>101</v>
      </c>
      <c r="U15" s="443"/>
      <c r="V15" s="444"/>
      <c r="X15" s="436" t="s">
        <v>102</v>
      </c>
      <c r="Y15" s="437"/>
      <c r="Z15" s="437"/>
      <c r="AA15" s="437"/>
      <c r="AB15" s="437"/>
      <c r="AC15" s="437"/>
      <c r="AD15" s="437"/>
      <c r="AE15" s="438"/>
      <c r="AF15" s="436" t="s">
        <v>98</v>
      </c>
      <c r="AG15" s="437"/>
      <c r="AH15" s="437"/>
      <c r="AI15" s="438"/>
      <c r="AJ15" s="436" t="s">
        <v>103</v>
      </c>
      <c r="AK15" s="437"/>
      <c r="AL15" s="437"/>
      <c r="AM15" s="438"/>
      <c r="AN15" s="439" t="s">
        <v>100</v>
      </c>
      <c r="AO15" s="440"/>
      <c r="AP15" s="441"/>
      <c r="AQ15" s="442" t="s">
        <v>101</v>
      </c>
      <c r="AR15" s="443"/>
      <c r="AS15" s="444"/>
    </row>
    <row r="16" spans="1:45" ht="15" customHeight="1">
      <c r="A16" s="339" t="s">
        <v>274</v>
      </c>
      <c r="B16" s="445"/>
      <c r="C16" s="445"/>
      <c r="D16" s="445"/>
      <c r="E16" s="445"/>
      <c r="F16" s="445"/>
      <c r="G16" s="445"/>
      <c r="H16" s="446"/>
      <c r="I16" s="342" t="s">
        <v>104</v>
      </c>
      <c r="J16" s="447"/>
      <c r="K16" s="447"/>
      <c r="L16" s="448"/>
      <c r="M16" s="345">
        <v>0.21</v>
      </c>
      <c r="N16" s="346"/>
      <c r="O16" s="346"/>
      <c r="P16" s="347"/>
      <c r="Q16" s="348">
        <v>464240</v>
      </c>
      <c r="R16" s="349"/>
      <c r="S16" s="350"/>
      <c r="T16" s="348">
        <f>M16*Q16</f>
        <v>97490.4</v>
      </c>
      <c r="U16" s="349"/>
      <c r="V16" s="350"/>
      <c r="X16" s="339" t="s">
        <v>274</v>
      </c>
      <c r="Y16" s="445"/>
      <c r="Z16" s="445"/>
      <c r="AA16" s="445"/>
      <c r="AB16" s="445"/>
      <c r="AC16" s="445"/>
      <c r="AD16" s="445"/>
      <c r="AE16" s="446"/>
      <c r="AF16" s="342" t="s">
        <v>104</v>
      </c>
      <c r="AG16" s="447"/>
      <c r="AH16" s="447"/>
      <c r="AI16" s="448"/>
      <c r="AJ16" s="345">
        <v>0.21</v>
      </c>
      <c r="AK16" s="346"/>
      <c r="AL16" s="346"/>
      <c r="AM16" s="347"/>
      <c r="AN16" s="348">
        <v>464240</v>
      </c>
      <c r="AO16" s="349"/>
      <c r="AP16" s="350"/>
      <c r="AQ16" s="348">
        <f>AJ16*AN16</f>
        <v>97490.4</v>
      </c>
      <c r="AR16" s="349"/>
      <c r="AS16" s="350"/>
    </row>
    <row r="17" spans="1:45" ht="15.75" customHeight="1">
      <c r="A17" s="333"/>
      <c r="B17" s="334"/>
      <c r="C17" s="334"/>
      <c r="D17" s="334"/>
      <c r="E17" s="334"/>
      <c r="F17" s="334"/>
      <c r="G17" s="334"/>
      <c r="H17" s="335"/>
      <c r="I17" s="333"/>
      <c r="J17" s="334"/>
      <c r="K17" s="334"/>
      <c r="L17" s="335"/>
      <c r="M17" s="333"/>
      <c r="N17" s="334"/>
      <c r="O17" s="334"/>
      <c r="P17" s="335"/>
      <c r="Q17" s="333"/>
      <c r="R17" s="334"/>
      <c r="S17" s="335"/>
      <c r="T17" s="336">
        <f>SUM(T16)</f>
        <v>97490.4</v>
      </c>
      <c r="U17" s="337"/>
      <c r="V17" s="338"/>
      <c r="X17" s="333"/>
      <c r="Y17" s="334"/>
      <c r="Z17" s="334"/>
      <c r="AA17" s="334"/>
      <c r="AB17" s="334"/>
      <c r="AC17" s="334"/>
      <c r="AD17" s="334"/>
      <c r="AE17" s="335"/>
      <c r="AF17" s="333"/>
      <c r="AG17" s="334"/>
      <c r="AH17" s="334"/>
      <c r="AI17" s="335"/>
      <c r="AJ17" s="333"/>
      <c r="AK17" s="334"/>
      <c r="AL17" s="334"/>
      <c r="AM17" s="335"/>
      <c r="AN17" s="333"/>
      <c r="AO17" s="334"/>
      <c r="AP17" s="335"/>
      <c r="AQ17" s="336">
        <f>SUM(AQ16)</f>
        <v>97490.4</v>
      </c>
      <c r="AR17" s="337"/>
      <c r="AS17" s="338"/>
    </row>
    <row r="18" spans="1:45" ht="15.75" customHeight="1">
      <c r="A18" s="452" t="s">
        <v>105</v>
      </c>
      <c r="B18" s="453"/>
      <c r="C18" s="453"/>
      <c r="D18" s="453"/>
      <c r="E18" s="453"/>
      <c r="F18" s="453"/>
      <c r="G18" s="453"/>
      <c r="H18" s="454"/>
      <c r="I18" s="436" t="s">
        <v>98</v>
      </c>
      <c r="J18" s="437"/>
      <c r="K18" s="437"/>
      <c r="L18" s="438"/>
      <c r="M18" s="436" t="s">
        <v>106</v>
      </c>
      <c r="N18" s="437"/>
      <c r="O18" s="437"/>
      <c r="P18" s="438"/>
      <c r="Q18" s="439" t="s">
        <v>100</v>
      </c>
      <c r="R18" s="440"/>
      <c r="S18" s="441"/>
      <c r="T18" s="442" t="s">
        <v>101</v>
      </c>
      <c r="U18" s="443"/>
      <c r="V18" s="444"/>
      <c r="X18" s="452" t="s">
        <v>105</v>
      </c>
      <c r="Y18" s="453"/>
      <c r="Z18" s="453"/>
      <c r="AA18" s="453"/>
      <c r="AB18" s="453"/>
      <c r="AC18" s="453"/>
      <c r="AD18" s="453"/>
      <c r="AE18" s="454"/>
      <c r="AF18" s="436" t="s">
        <v>98</v>
      </c>
      <c r="AG18" s="437"/>
      <c r="AH18" s="437"/>
      <c r="AI18" s="438"/>
      <c r="AJ18" s="436" t="s">
        <v>106</v>
      </c>
      <c r="AK18" s="437"/>
      <c r="AL18" s="437"/>
      <c r="AM18" s="438"/>
      <c r="AN18" s="439" t="s">
        <v>100</v>
      </c>
      <c r="AO18" s="440"/>
      <c r="AP18" s="441"/>
      <c r="AQ18" s="442" t="s">
        <v>101</v>
      </c>
      <c r="AR18" s="443"/>
      <c r="AS18" s="444"/>
    </row>
    <row r="19" spans="1:45">
      <c r="A19" s="339" t="s">
        <v>275</v>
      </c>
      <c r="B19" s="445"/>
      <c r="C19" s="445"/>
      <c r="D19" s="445"/>
      <c r="E19" s="445"/>
      <c r="F19" s="445"/>
      <c r="G19" s="445"/>
      <c r="H19" s="446"/>
      <c r="I19" s="342" t="s">
        <v>107</v>
      </c>
      <c r="J19" s="447"/>
      <c r="K19" s="447"/>
      <c r="L19" s="448"/>
      <c r="M19" s="345">
        <v>0.05</v>
      </c>
      <c r="N19" s="346"/>
      <c r="O19" s="346"/>
      <c r="P19" s="347"/>
      <c r="Q19" s="348">
        <f>T17</f>
        <v>97490.4</v>
      </c>
      <c r="R19" s="349"/>
      <c r="S19" s="350"/>
      <c r="T19" s="351">
        <f>Q19*M19</f>
        <v>4874.5199999999995</v>
      </c>
      <c r="U19" s="352"/>
      <c r="V19" s="353"/>
      <c r="X19" s="339" t="s">
        <v>275</v>
      </c>
      <c r="Y19" s="445"/>
      <c r="Z19" s="445"/>
      <c r="AA19" s="445"/>
      <c r="AB19" s="445"/>
      <c r="AC19" s="445"/>
      <c r="AD19" s="445"/>
      <c r="AE19" s="446"/>
      <c r="AF19" s="342" t="s">
        <v>107</v>
      </c>
      <c r="AG19" s="447"/>
      <c r="AH19" s="447"/>
      <c r="AI19" s="448"/>
      <c r="AJ19" s="345">
        <v>0.05</v>
      </c>
      <c r="AK19" s="346"/>
      <c r="AL19" s="346"/>
      <c r="AM19" s="347"/>
      <c r="AN19" s="348">
        <f>AQ17</f>
        <v>97490.4</v>
      </c>
      <c r="AO19" s="349"/>
      <c r="AP19" s="350"/>
      <c r="AQ19" s="351">
        <f>AN19*AJ19</f>
        <v>4874.5199999999995</v>
      </c>
      <c r="AR19" s="352"/>
      <c r="AS19" s="353"/>
    </row>
    <row r="20" spans="1:45" ht="15" customHeight="1">
      <c r="A20" s="333"/>
      <c r="B20" s="334"/>
      <c r="C20" s="334"/>
      <c r="D20" s="334"/>
      <c r="E20" s="334"/>
      <c r="F20" s="334"/>
      <c r="G20" s="334"/>
      <c r="H20" s="335"/>
      <c r="I20" s="333"/>
      <c r="J20" s="334"/>
      <c r="K20" s="334"/>
      <c r="L20" s="335"/>
      <c r="M20" s="333"/>
      <c r="N20" s="334"/>
      <c r="O20" s="334"/>
      <c r="P20" s="335"/>
      <c r="Q20" s="405"/>
      <c r="R20" s="406"/>
      <c r="S20" s="407"/>
      <c r="T20" s="377">
        <f>SUM(T19)</f>
        <v>4874.5199999999995</v>
      </c>
      <c r="U20" s="378"/>
      <c r="V20" s="379"/>
      <c r="X20" s="333"/>
      <c r="Y20" s="334"/>
      <c r="Z20" s="334"/>
      <c r="AA20" s="334"/>
      <c r="AB20" s="334"/>
      <c r="AC20" s="334"/>
      <c r="AD20" s="334"/>
      <c r="AE20" s="335"/>
      <c r="AF20" s="333"/>
      <c r="AG20" s="334"/>
      <c r="AH20" s="334"/>
      <c r="AI20" s="335"/>
      <c r="AJ20" s="333"/>
      <c r="AK20" s="334"/>
      <c r="AL20" s="334"/>
      <c r="AM20" s="335"/>
      <c r="AN20" s="405"/>
      <c r="AO20" s="406"/>
      <c r="AP20" s="407"/>
      <c r="AQ20" s="377">
        <f>SUM(AQ19)</f>
        <v>4874.5199999999995</v>
      </c>
      <c r="AR20" s="378"/>
      <c r="AS20" s="379"/>
    </row>
    <row r="21" spans="1:45" ht="15" customHeight="1">
      <c r="A21" s="452" t="s">
        <v>108</v>
      </c>
      <c r="B21" s="453"/>
      <c r="C21" s="453"/>
      <c r="D21" s="453"/>
      <c r="E21" s="453"/>
      <c r="F21" s="453"/>
      <c r="G21" s="453"/>
      <c r="H21" s="454"/>
      <c r="I21" s="436" t="s">
        <v>98</v>
      </c>
      <c r="J21" s="437"/>
      <c r="K21" s="437"/>
      <c r="L21" s="438"/>
      <c r="M21" s="436" t="s">
        <v>103</v>
      </c>
      <c r="N21" s="437"/>
      <c r="O21" s="437"/>
      <c r="P21" s="438"/>
      <c r="Q21" s="439" t="s">
        <v>100</v>
      </c>
      <c r="R21" s="440"/>
      <c r="S21" s="441"/>
      <c r="T21" s="442" t="s">
        <v>101</v>
      </c>
      <c r="U21" s="443"/>
      <c r="V21" s="444"/>
      <c r="X21" s="452" t="s">
        <v>108</v>
      </c>
      <c r="Y21" s="453"/>
      <c r="Z21" s="453"/>
      <c r="AA21" s="453"/>
      <c r="AB21" s="453"/>
      <c r="AC21" s="453"/>
      <c r="AD21" s="453"/>
      <c r="AE21" s="454"/>
      <c r="AF21" s="436" t="s">
        <v>98</v>
      </c>
      <c r="AG21" s="437"/>
      <c r="AH21" s="437"/>
      <c r="AI21" s="438"/>
      <c r="AJ21" s="436" t="s">
        <v>103</v>
      </c>
      <c r="AK21" s="437"/>
      <c r="AL21" s="437"/>
      <c r="AM21" s="438"/>
      <c r="AN21" s="439" t="s">
        <v>100</v>
      </c>
      <c r="AO21" s="440"/>
      <c r="AP21" s="441"/>
      <c r="AQ21" s="442" t="s">
        <v>101</v>
      </c>
      <c r="AR21" s="443"/>
      <c r="AS21" s="444"/>
    </row>
    <row r="22" spans="1:45" ht="15" customHeight="1">
      <c r="A22" s="339" t="s">
        <v>276</v>
      </c>
      <c r="B22" s="445"/>
      <c r="C22" s="445"/>
      <c r="D22" s="445"/>
      <c r="E22" s="445"/>
      <c r="F22" s="445"/>
      <c r="G22" s="445"/>
      <c r="H22" s="446"/>
      <c r="I22" s="455" t="s">
        <v>277</v>
      </c>
      <c r="J22" s="456"/>
      <c r="K22" s="456"/>
      <c r="L22" s="457"/>
      <c r="M22" s="345">
        <v>0.13</v>
      </c>
      <c r="N22" s="346"/>
      <c r="O22" s="346"/>
      <c r="P22" s="347"/>
      <c r="Q22" s="348">
        <v>42063</v>
      </c>
      <c r="R22" s="349"/>
      <c r="S22" s="350"/>
      <c r="T22" s="351">
        <f>Q22*M22</f>
        <v>5468.1900000000005</v>
      </c>
      <c r="U22" s="352"/>
      <c r="V22" s="353"/>
      <c r="X22" s="339" t="s">
        <v>276</v>
      </c>
      <c r="Y22" s="445"/>
      <c r="Z22" s="445"/>
      <c r="AA22" s="445"/>
      <c r="AB22" s="445"/>
      <c r="AC22" s="445"/>
      <c r="AD22" s="445"/>
      <c r="AE22" s="446"/>
      <c r="AF22" s="455" t="s">
        <v>277</v>
      </c>
      <c r="AG22" s="456"/>
      <c r="AH22" s="456"/>
      <c r="AI22" s="457"/>
      <c r="AJ22" s="345">
        <v>0.13</v>
      </c>
      <c r="AK22" s="346"/>
      <c r="AL22" s="346"/>
      <c r="AM22" s="347"/>
      <c r="AN22" s="348">
        <v>42063</v>
      </c>
      <c r="AO22" s="349"/>
      <c r="AP22" s="350"/>
      <c r="AQ22" s="351">
        <f>AN22*AJ22</f>
        <v>5468.1900000000005</v>
      </c>
      <c r="AR22" s="352"/>
      <c r="AS22" s="353"/>
    </row>
    <row r="23" spans="1:45">
      <c r="A23" s="333"/>
      <c r="B23" s="334"/>
      <c r="C23" s="334"/>
      <c r="D23" s="334"/>
      <c r="E23" s="334"/>
      <c r="F23" s="334"/>
      <c r="G23" s="334"/>
      <c r="H23" s="335"/>
      <c r="I23" s="333"/>
      <c r="J23" s="334"/>
      <c r="K23" s="334"/>
      <c r="L23" s="335"/>
      <c r="M23" s="333"/>
      <c r="N23" s="334"/>
      <c r="O23" s="334"/>
      <c r="P23" s="335"/>
      <c r="Q23" s="333"/>
      <c r="R23" s="334"/>
      <c r="S23" s="335"/>
      <c r="T23" s="377">
        <f>SUM(T22)</f>
        <v>5468.1900000000005</v>
      </c>
      <c r="U23" s="378"/>
      <c r="V23" s="379"/>
      <c r="X23" s="333"/>
      <c r="Y23" s="334"/>
      <c r="Z23" s="334"/>
      <c r="AA23" s="334"/>
      <c r="AB23" s="334"/>
      <c r="AC23" s="334"/>
      <c r="AD23" s="334"/>
      <c r="AE23" s="335"/>
      <c r="AF23" s="333"/>
      <c r="AG23" s="334"/>
      <c r="AH23" s="334"/>
      <c r="AI23" s="335"/>
      <c r="AJ23" s="333"/>
      <c r="AK23" s="334"/>
      <c r="AL23" s="334"/>
      <c r="AM23" s="335"/>
      <c r="AN23" s="333"/>
      <c r="AO23" s="334"/>
      <c r="AP23" s="335"/>
      <c r="AQ23" s="377">
        <f>SUM(AQ22)</f>
        <v>5468.1900000000005</v>
      </c>
      <c r="AR23" s="378"/>
      <c r="AS23" s="379"/>
    </row>
    <row r="24" spans="1:45">
      <c r="A24" s="436" t="s">
        <v>109</v>
      </c>
      <c r="B24" s="437"/>
      <c r="C24" s="437"/>
      <c r="D24" s="437"/>
      <c r="E24" s="437"/>
      <c r="F24" s="437"/>
      <c r="G24" s="437"/>
      <c r="H24" s="438"/>
      <c r="I24" s="436" t="s">
        <v>98</v>
      </c>
      <c r="J24" s="437"/>
      <c r="K24" s="437"/>
      <c r="L24" s="438"/>
      <c r="M24" s="436" t="s">
        <v>99</v>
      </c>
      <c r="N24" s="437"/>
      <c r="O24" s="437"/>
      <c r="P24" s="438"/>
      <c r="Q24" s="439" t="s">
        <v>100</v>
      </c>
      <c r="R24" s="440"/>
      <c r="S24" s="441"/>
      <c r="T24" s="442" t="s">
        <v>101</v>
      </c>
      <c r="U24" s="443"/>
      <c r="V24" s="444"/>
      <c r="X24" s="436" t="s">
        <v>109</v>
      </c>
      <c r="Y24" s="437"/>
      <c r="Z24" s="437"/>
      <c r="AA24" s="437"/>
      <c r="AB24" s="437"/>
      <c r="AC24" s="437"/>
      <c r="AD24" s="437"/>
      <c r="AE24" s="438"/>
      <c r="AF24" s="436" t="s">
        <v>98</v>
      </c>
      <c r="AG24" s="437"/>
      <c r="AH24" s="437"/>
      <c r="AI24" s="438"/>
      <c r="AJ24" s="436" t="s">
        <v>99</v>
      </c>
      <c r="AK24" s="437"/>
      <c r="AL24" s="437"/>
      <c r="AM24" s="438"/>
      <c r="AN24" s="439" t="s">
        <v>100</v>
      </c>
      <c r="AO24" s="440"/>
      <c r="AP24" s="441"/>
      <c r="AQ24" s="442" t="s">
        <v>101</v>
      </c>
      <c r="AR24" s="443"/>
      <c r="AS24" s="444"/>
    </row>
    <row r="25" spans="1:45" ht="23.25" customHeight="1">
      <c r="A25" s="380" t="s">
        <v>278</v>
      </c>
      <c r="B25" s="458"/>
      <c r="C25" s="458"/>
      <c r="D25" s="458"/>
      <c r="E25" s="458"/>
      <c r="F25" s="458"/>
      <c r="G25" s="458"/>
      <c r="H25" s="459"/>
      <c r="I25" s="449" t="s">
        <v>29</v>
      </c>
      <c r="J25" s="450"/>
      <c r="K25" s="450"/>
      <c r="L25" s="451"/>
      <c r="M25" s="427">
        <v>0.28000000000000003</v>
      </c>
      <c r="N25" s="428"/>
      <c r="O25" s="428"/>
      <c r="P25" s="429"/>
      <c r="Q25" s="386">
        <v>19915</v>
      </c>
      <c r="R25" s="387"/>
      <c r="S25" s="388"/>
      <c r="T25" s="386">
        <f>M25*Q25</f>
        <v>5576.2000000000007</v>
      </c>
      <c r="U25" s="387"/>
      <c r="V25" s="388"/>
      <c r="X25" s="380" t="s">
        <v>278</v>
      </c>
      <c r="Y25" s="458"/>
      <c r="Z25" s="458"/>
      <c r="AA25" s="458"/>
      <c r="AB25" s="458"/>
      <c r="AC25" s="458"/>
      <c r="AD25" s="458"/>
      <c r="AE25" s="459"/>
      <c r="AF25" s="449" t="s">
        <v>29</v>
      </c>
      <c r="AG25" s="450"/>
      <c r="AH25" s="450"/>
      <c r="AI25" s="451"/>
      <c r="AJ25" s="427">
        <v>0.28000000000000003</v>
      </c>
      <c r="AK25" s="428"/>
      <c r="AL25" s="428"/>
      <c r="AM25" s="429"/>
      <c r="AN25" s="386">
        <v>19915</v>
      </c>
      <c r="AO25" s="387"/>
      <c r="AP25" s="388"/>
      <c r="AQ25" s="386">
        <f>AJ25*AN25</f>
        <v>5576.2000000000007</v>
      </c>
      <c r="AR25" s="387"/>
      <c r="AS25" s="388"/>
    </row>
    <row r="26" spans="1:45" ht="15" customHeight="1">
      <c r="A26" s="333"/>
      <c r="B26" s="334"/>
      <c r="C26" s="334"/>
      <c r="D26" s="334"/>
      <c r="E26" s="334"/>
      <c r="F26" s="334"/>
      <c r="G26" s="334"/>
      <c r="H26" s="335"/>
      <c r="I26" s="333"/>
      <c r="J26" s="334"/>
      <c r="K26" s="334"/>
      <c r="L26" s="335"/>
      <c r="M26" s="333"/>
      <c r="N26" s="334"/>
      <c r="O26" s="334"/>
      <c r="P26" s="335"/>
      <c r="Q26" s="333"/>
      <c r="R26" s="334"/>
      <c r="S26" s="335"/>
      <c r="T26" s="377">
        <f>SUM(T25)</f>
        <v>5576.2000000000007</v>
      </c>
      <c r="U26" s="378"/>
      <c r="V26" s="379"/>
      <c r="W26" s="272"/>
      <c r="X26" s="333"/>
      <c r="Y26" s="334"/>
      <c r="Z26" s="334"/>
      <c r="AA26" s="334"/>
      <c r="AB26" s="334"/>
      <c r="AC26" s="334"/>
      <c r="AD26" s="334"/>
      <c r="AE26" s="335"/>
      <c r="AF26" s="333"/>
      <c r="AG26" s="334"/>
      <c r="AH26" s="334"/>
      <c r="AI26" s="335"/>
      <c r="AJ26" s="333"/>
      <c r="AK26" s="334"/>
      <c r="AL26" s="334"/>
      <c r="AM26" s="335"/>
      <c r="AN26" s="333"/>
      <c r="AO26" s="334"/>
      <c r="AP26" s="335"/>
      <c r="AQ26" s="377">
        <f>SUM(AQ25)</f>
        <v>5576.2000000000007</v>
      </c>
      <c r="AR26" s="378"/>
      <c r="AS26" s="379"/>
    </row>
    <row r="27" spans="1:45">
      <c r="A27" s="392" t="s">
        <v>214</v>
      </c>
      <c r="B27" s="392"/>
      <c r="C27" s="392"/>
      <c r="D27" s="392"/>
      <c r="E27" s="392"/>
      <c r="F27" s="392"/>
      <c r="G27" s="392"/>
      <c r="H27" s="392"/>
      <c r="I27" s="392"/>
      <c r="J27" s="392"/>
      <c r="K27" s="392"/>
      <c r="L27" s="392"/>
      <c r="M27" s="392"/>
      <c r="N27" s="392"/>
      <c r="O27" s="392"/>
      <c r="P27" s="392"/>
      <c r="Q27" s="392"/>
      <c r="R27" s="392"/>
      <c r="S27" s="393"/>
      <c r="T27" s="394">
        <f>T14+T17+T20+T26+T23</f>
        <v>390143.83250000002</v>
      </c>
      <c r="U27" s="395"/>
      <c r="V27" s="396"/>
      <c r="W27" s="320"/>
      <c r="X27" s="392" t="s">
        <v>214</v>
      </c>
      <c r="Y27" s="392"/>
      <c r="Z27" s="392"/>
      <c r="AA27" s="392"/>
      <c r="AB27" s="392"/>
      <c r="AC27" s="392"/>
      <c r="AD27" s="392"/>
      <c r="AE27" s="392"/>
      <c r="AF27" s="392"/>
      <c r="AG27" s="392"/>
      <c r="AH27" s="392"/>
      <c r="AI27" s="392"/>
      <c r="AJ27" s="392"/>
      <c r="AK27" s="392"/>
      <c r="AL27" s="392"/>
      <c r="AM27" s="392"/>
      <c r="AN27" s="392"/>
      <c r="AO27" s="392"/>
      <c r="AP27" s="393"/>
      <c r="AQ27" s="423">
        <f>AQ14+AQ17+AQ20+AQ26+AQ23</f>
        <v>390143.83250000002</v>
      </c>
      <c r="AR27" s="424"/>
      <c r="AS27" s="425"/>
    </row>
    <row r="28" spans="1:45">
      <c r="A28" s="319"/>
      <c r="B28" s="317"/>
      <c r="C28" s="317"/>
      <c r="D28" s="317"/>
      <c r="E28" s="317"/>
      <c r="F28" s="317"/>
      <c r="G28" s="317"/>
      <c r="H28" s="317"/>
      <c r="I28" s="317"/>
      <c r="J28" s="317"/>
      <c r="K28" s="317"/>
      <c r="L28" s="317"/>
      <c r="M28" s="317"/>
      <c r="N28" s="317"/>
      <c r="O28" s="317"/>
      <c r="P28" s="317"/>
      <c r="Q28" s="317"/>
      <c r="R28" s="317"/>
      <c r="S28" s="317"/>
      <c r="T28" s="317"/>
      <c r="U28" s="317"/>
      <c r="V28" s="317"/>
      <c r="W28" s="317"/>
      <c r="X28" s="318"/>
      <c r="Y28" s="317"/>
      <c r="Z28" s="317"/>
      <c r="AA28" s="317"/>
      <c r="AB28" s="317"/>
      <c r="AC28" s="317"/>
      <c r="AD28" s="319"/>
      <c r="AE28" s="319"/>
      <c r="AF28" s="319"/>
      <c r="AG28" s="319"/>
      <c r="AH28" s="319"/>
      <c r="AI28" s="319"/>
      <c r="AJ28" s="319"/>
      <c r="AK28" s="319"/>
      <c r="AL28" s="319"/>
      <c r="AM28" s="319"/>
      <c r="AN28" s="319"/>
      <c r="AO28" s="319"/>
      <c r="AP28" s="319"/>
      <c r="AQ28" s="319"/>
      <c r="AR28" s="319"/>
    </row>
    <row r="29" spans="1:45">
      <c r="A29" s="319"/>
      <c r="B29" s="317"/>
      <c r="C29" s="317"/>
      <c r="D29" s="317"/>
      <c r="E29" s="317"/>
      <c r="F29" s="317"/>
      <c r="G29" s="317"/>
      <c r="H29" s="317"/>
      <c r="I29" s="317"/>
      <c r="J29" s="317"/>
      <c r="K29" s="317"/>
      <c r="L29" s="317"/>
      <c r="M29" s="317"/>
      <c r="N29" s="317"/>
      <c r="O29" s="317"/>
      <c r="P29" s="317"/>
      <c r="Q29" s="317"/>
      <c r="R29" s="317"/>
      <c r="S29" s="317"/>
      <c r="T29" s="317"/>
      <c r="U29" s="317"/>
      <c r="V29" s="317"/>
      <c r="W29" s="317"/>
      <c r="X29" s="318"/>
      <c r="Y29" s="317"/>
      <c r="Z29" s="317"/>
      <c r="AA29" s="317"/>
      <c r="AB29" s="317"/>
      <c r="AC29" s="317"/>
      <c r="AD29" s="319"/>
      <c r="AE29" s="319"/>
      <c r="AF29" s="319"/>
      <c r="AG29" s="319"/>
      <c r="AH29" s="319"/>
      <c r="AI29" s="319"/>
      <c r="AJ29" s="319"/>
      <c r="AK29" s="319"/>
      <c r="AL29" s="319"/>
      <c r="AM29" s="319"/>
      <c r="AN29" s="319"/>
      <c r="AO29" s="319"/>
      <c r="AP29" s="319"/>
      <c r="AQ29" s="319"/>
      <c r="AR29" s="319"/>
    </row>
    <row r="30" spans="1:45">
      <c r="A30" s="319"/>
      <c r="B30" s="317"/>
      <c r="C30" s="317"/>
      <c r="D30" s="317"/>
      <c r="E30" s="317"/>
      <c r="F30" s="317"/>
      <c r="G30" s="317"/>
      <c r="H30" s="317"/>
      <c r="I30" s="317"/>
      <c r="J30" s="317"/>
      <c r="K30" s="317"/>
      <c r="L30" s="317"/>
      <c r="M30" s="317"/>
      <c r="N30" s="317"/>
      <c r="O30" s="317"/>
      <c r="P30" s="317"/>
      <c r="Q30" s="317"/>
      <c r="R30" s="317"/>
      <c r="S30" s="317"/>
      <c r="T30" s="317"/>
      <c r="U30" s="317"/>
      <c r="V30" s="317"/>
      <c r="W30" s="317"/>
      <c r="X30" s="318"/>
      <c r="Y30" s="317"/>
      <c r="Z30" s="317"/>
      <c r="AA30" s="317"/>
      <c r="AB30" s="317"/>
      <c r="AC30" s="317"/>
      <c r="AD30" s="319"/>
      <c r="AE30" s="319"/>
      <c r="AF30" s="319"/>
      <c r="AG30" s="319"/>
      <c r="AH30" s="319"/>
      <c r="AI30" s="319"/>
      <c r="AJ30" s="319"/>
      <c r="AK30" s="319"/>
      <c r="AL30" s="319"/>
      <c r="AM30" s="319"/>
      <c r="AN30" s="319"/>
      <c r="AO30" s="319"/>
      <c r="AP30" s="319"/>
      <c r="AQ30" s="319"/>
      <c r="AR30" s="319"/>
    </row>
    <row r="31" spans="1:45">
      <c r="A31" s="319"/>
      <c r="B31" s="317"/>
      <c r="C31" s="317"/>
      <c r="D31" s="317"/>
      <c r="E31" s="317"/>
      <c r="F31" s="317"/>
      <c r="G31" s="317"/>
      <c r="H31" s="317"/>
      <c r="I31" s="317"/>
      <c r="J31" s="317"/>
      <c r="K31" s="317"/>
      <c r="L31" s="317"/>
      <c r="M31" s="317"/>
      <c r="N31" s="317"/>
      <c r="O31" s="317"/>
      <c r="P31" s="317"/>
      <c r="Q31" s="317"/>
      <c r="R31" s="317"/>
      <c r="S31" s="317"/>
      <c r="T31" s="317"/>
      <c r="U31" s="317"/>
      <c r="V31" s="317"/>
      <c r="W31" s="317"/>
      <c r="X31" s="318"/>
      <c r="Y31" s="317"/>
      <c r="Z31" s="317"/>
      <c r="AA31" s="317"/>
      <c r="AB31" s="317"/>
      <c r="AC31" s="317"/>
      <c r="AD31" s="319"/>
      <c r="AE31" s="319"/>
      <c r="AF31" s="319"/>
      <c r="AG31" s="319"/>
      <c r="AH31" s="319"/>
      <c r="AI31" s="319"/>
      <c r="AJ31" s="319"/>
      <c r="AK31" s="319"/>
      <c r="AL31" s="319"/>
      <c r="AM31" s="319"/>
      <c r="AN31" s="319"/>
      <c r="AO31" s="319"/>
      <c r="AP31" s="319"/>
      <c r="AQ31" s="319"/>
      <c r="AR31" s="319"/>
    </row>
    <row r="32" spans="1:45">
      <c r="A32" s="319"/>
      <c r="B32" s="317"/>
      <c r="C32" s="408"/>
      <c r="D32" s="408"/>
      <c r="E32" s="408"/>
      <c r="F32" s="408"/>
      <c r="G32" s="408"/>
      <c r="H32" s="408"/>
      <c r="I32" s="408"/>
      <c r="J32" s="408"/>
      <c r="K32" s="408"/>
      <c r="L32" s="408"/>
      <c r="M32" s="408"/>
      <c r="N32" s="408"/>
      <c r="O32" s="408"/>
      <c r="P32" s="408"/>
      <c r="Q32" s="408"/>
      <c r="R32" s="317"/>
      <c r="S32" s="317"/>
      <c r="T32" s="317"/>
      <c r="U32" s="317"/>
      <c r="V32" s="317"/>
      <c r="W32" s="317"/>
      <c r="X32" s="318"/>
      <c r="Y32" s="408"/>
      <c r="Z32" s="408"/>
      <c r="AA32" s="408"/>
      <c r="AB32" s="408"/>
      <c r="AC32" s="408"/>
      <c r="AD32" s="319"/>
      <c r="AE32" s="319"/>
      <c r="AF32" s="319"/>
      <c r="AG32" s="319"/>
      <c r="AH32" s="319"/>
      <c r="AI32" s="319"/>
      <c r="AJ32" s="319"/>
      <c r="AK32" s="319"/>
      <c r="AL32" s="319"/>
      <c r="AM32" s="319"/>
      <c r="AN32" s="319"/>
      <c r="AO32" s="319"/>
      <c r="AP32" s="319"/>
      <c r="AQ32" s="319"/>
      <c r="AR32" s="319"/>
    </row>
    <row r="33" spans="1:44">
      <c r="A33" s="319"/>
      <c r="B33" s="317"/>
      <c r="C33" s="409" t="s">
        <v>247</v>
      </c>
      <c r="D33" s="409"/>
      <c r="E33" s="409"/>
      <c r="F33" s="409"/>
      <c r="G33" s="409"/>
      <c r="H33" s="409"/>
      <c r="I33" s="409"/>
      <c r="J33" s="409"/>
      <c r="K33" s="409"/>
      <c r="L33" s="409"/>
      <c r="M33" s="409"/>
      <c r="N33" s="409"/>
      <c r="O33" s="409"/>
      <c r="P33" s="409"/>
      <c r="Q33" s="409"/>
      <c r="R33" s="317"/>
      <c r="S33" s="317"/>
      <c r="T33" s="317"/>
      <c r="U33" s="317"/>
      <c r="V33" s="317"/>
      <c r="W33" s="317"/>
      <c r="X33" s="318"/>
      <c r="Y33" s="409" t="s">
        <v>248</v>
      </c>
      <c r="Z33" s="409"/>
      <c r="AA33" s="409"/>
      <c r="AB33" s="409"/>
      <c r="AC33" s="409"/>
      <c r="AD33" s="319"/>
      <c r="AE33" s="319"/>
      <c r="AF33" s="319"/>
      <c r="AG33" s="319"/>
      <c r="AH33" s="319"/>
      <c r="AI33" s="319"/>
      <c r="AJ33" s="319"/>
      <c r="AK33" s="319"/>
      <c r="AL33" s="319"/>
      <c r="AM33" s="319"/>
      <c r="AN33" s="319"/>
      <c r="AO33" s="319"/>
      <c r="AP33" s="319"/>
      <c r="AQ33" s="319"/>
      <c r="AR33" s="319"/>
    </row>
    <row r="34" spans="1:44">
      <c r="A34" s="319"/>
      <c r="B34" s="317"/>
      <c r="C34" s="410" t="s">
        <v>249</v>
      </c>
      <c r="D34" s="410"/>
      <c r="E34" s="410"/>
      <c r="F34" s="410"/>
      <c r="G34" s="410"/>
      <c r="H34" s="410"/>
      <c r="I34" s="410"/>
      <c r="J34" s="410"/>
      <c r="K34" s="410"/>
      <c r="L34" s="410"/>
      <c r="M34" s="410"/>
      <c r="N34" s="410"/>
      <c r="O34" s="410"/>
      <c r="P34" s="410"/>
      <c r="Q34" s="410"/>
      <c r="R34" s="317"/>
      <c r="S34" s="317"/>
      <c r="T34" s="317"/>
      <c r="U34" s="317"/>
      <c r="V34" s="317"/>
      <c r="W34" s="317"/>
      <c r="X34" s="318"/>
      <c r="Y34" s="410" t="s">
        <v>250</v>
      </c>
      <c r="Z34" s="410"/>
      <c r="AA34" s="410"/>
      <c r="AB34" s="410"/>
      <c r="AC34" s="410"/>
      <c r="AD34" s="319"/>
      <c r="AE34" s="319"/>
      <c r="AF34" s="319"/>
      <c r="AG34" s="319"/>
      <c r="AH34" s="319"/>
      <c r="AI34" s="319"/>
      <c r="AJ34" s="319"/>
      <c r="AK34" s="319"/>
      <c r="AL34" s="319"/>
      <c r="AM34" s="319"/>
      <c r="AN34" s="319"/>
      <c r="AO34" s="319"/>
      <c r="AP34" s="319"/>
      <c r="AQ34" s="319"/>
      <c r="AR34" s="319"/>
    </row>
    <row r="35" spans="1:44">
      <c r="A35" s="319"/>
      <c r="B35" s="319"/>
      <c r="C35" s="319"/>
      <c r="D35" s="319"/>
      <c r="E35" s="319"/>
      <c r="F35" s="319"/>
      <c r="G35" s="319"/>
      <c r="H35" s="319"/>
      <c r="I35" s="319"/>
      <c r="J35" s="319"/>
      <c r="K35" s="319"/>
      <c r="L35" s="319"/>
      <c r="M35" s="319"/>
      <c r="N35" s="319"/>
      <c r="O35" s="319"/>
      <c r="P35" s="319"/>
      <c r="Q35" s="319"/>
      <c r="R35" s="319"/>
      <c r="S35" s="319"/>
      <c r="T35" s="319"/>
      <c r="U35" s="319"/>
      <c r="V35" s="319"/>
      <c r="W35" s="319"/>
      <c r="X35" s="319"/>
      <c r="Y35" s="319"/>
      <c r="Z35" s="319"/>
      <c r="AA35" s="319"/>
      <c r="AB35" s="319"/>
      <c r="AC35" s="319"/>
      <c r="AD35" s="319"/>
      <c r="AE35" s="319"/>
      <c r="AF35" s="319"/>
      <c r="AG35" s="319"/>
      <c r="AH35" s="319"/>
      <c r="AI35" s="319"/>
      <c r="AJ35" s="319"/>
      <c r="AK35" s="319"/>
      <c r="AL35" s="319"/>
      <c r="AM35" s="319"/>
      <c r="AN35" s="319"/>
      <c r="AO35" s="319"/>
      <c r="AP35" s="319"/>
      <c r="AQ35" s="319"/>
      <c r="AR35" s="319"/>
    </row>
  </sheetData>
  <mergeCells count="232">
    <mergeCell ref="X27:AP27"/>
    <mergeCell ref="AQ27:AS27"/>
    <mergeCell ref="X24:AE24"/>
    <mergeCell ref="AF24:AI24"/>
    <mergeCell ref="AJ24:AM24"/>
    <mergeCell ref="AN24:AP24"/>
    <mergeCell ref="AQ24:AS24"/>
    <mergeCell ref="X25:AE25"/>
    <mergeCell ref="AF25:AI25"/>
    <mergeCell ref="AJ25:AM25"/>
    <mergeCell ref="AN25:AP25"/>
    <mergeCell ref="AQ25:AS25"/>
    <mergeCell ref="C32:Q32"/>
    <mergeCell ref="Y32:AC32"/>
    <mergeCell ref="C33:Q33"/>
    <mergeCell ref="Y33:AC33"/>
    <mergeCell ref="C34:Q34"/>
    <mergeCell ref="Y34:AC34"/>
    <mergeCell ref="AF23:AI23"/>
    <mergeCell ref="AJ23:AM23"/>
    <mergeCell ref="AN23:AP23"/>
    <mergeCell ref="A26:H26"/>
    <mergeCell ref="I26:L26"/>
    <mergeCell ref="M26:P26"/>
    <mergeCell ref="Q26:S26"/>
    <mergeCell ref="A27:S27"/>
    <mergeCell ref="T27:V27"/>
    <mergeCell ref="M24:P24"/>
    <mergeCell ref="Q24:S24"/>
    <mergeCell ref="T24:V24"/>
    <mergeCell ref="A25:H25"/>
    <mergeCell ref="I25:L25"/>
    <mergeCell ref="M25:P25"/>
    <mergeCell ref="Q25:S25"/>
    <mergeCell ref="T25:V25"/>
    <mergeCell ref="X26:AE26"/>
    <mergeCell ref="A22:H22"/>
    <mergeCell ref="I22:L22"/>
    <mergeCell ref="M22:P22"/>
    <mergeCell ref="Q22:S22"/>
    <mergeCell ref="T22:V22"/>
    <mergeCell ref="X22:AE22"/>
    <mergeCell ref="AQ23:AS23"/>
    <mergeCell ref="T26:V26"/>
    <mergeCell ref="AQ26:AS26"/>
    <mergeCell ref="A24:H24"/>
    <mergeCell ref="I24:L24"/>
    <mergeCell ref="AF22:AI22"/>
    <mergeCell ref="AJ22:AM22"/>
    <mergeCell ref="AN22:AP22"/>
    <mergeCell ref="AQ22:AS22"/>
    <mergeCell ref="A23:H23"/>
    <mergeCell ref="I23:L23"/>
    <mergeCell ref="M23:P23"/>
    <mergeCell ref="Q23:S23"/>
    <mergeCell ref="T23:V23"/>
    <mergeCell ref="X23:AE23"/>
    <mergeCell ref="AF26:AI26"/>
    <mergeCell ref="AJ26:AM26"/>
    <mergeCell ref="AN26:AP26"/>
    <mergeCell ref="AQ20:AS20"/>
    <mergeCell ref="A21:H21"/>
    <mergeCell ref="I21:L21"/>
    <mergeCell ref="M21:P21"/>
    <mergeCell ref="Q21:S21"/>
    <mergeCell ref="T21:V21"/>
    <mergeCell ref="X21:AE21"/>
    <mergeCell ref="AF21:AI21"/>
    <mergeCell ref="AJ21:AM21"/>
    <mergeCell ref="AN21:AP21"/>
    <mergeCell ref="AQ21:AS21"/>
    <mergeCell ref="A20:H20"/>
    <mergeCell ref="I20:L20"/>
    <mergeCell ref="M20:P20"/>
    <mergeCell ref="Q20:S20"/>
    <mergeCell ref="T20:V20"/>
    <mergeCell ref="X20:AE20"/>
    <mergeCell ref="AF20:AI20"/>
    <mergeCell ref="AJ20:AM20"/>
    <mergeCell ref="AN20:AP20"/>
    <mergeCell ref="AQ18:AS18"/>
    <mergeCell ref="A19:H19"/>
    <mergeCell ref="I19:L19"/>
    <mergeCell ref="M19:P19"/>
    <mergeCell ref="Q19:S19"/>
    <mergeCell ref="T19:V19"/>
    <mergeCell ref="X19:AE19"/>
    <mergeCell ref="AF19:AI19"/>
    <mergeCell ref="AJ19:AM19"/>
    <mergeCell ref="AN19:AP19"/>
    <mergeCell ref="AQ19:AS19"/>
    <mergeCell ref="A18:H18"/>
    <mergeCell ref="I18:L18"/>
    <mergeCell ref="M18:P18"/>
    <mergeCell ref="Q18:S18"/>
    <mergeCell ref="T18:V18"/>
    <mergeCell ref="X18:AE18"/>
    <mergeCell ref="AF18:AI18"/>
    <mergeCell ref="AJ18:AM18"/>
    <mergeCell ref="AN18:AP18"/>
    <mergeCell ref="AQ16:AS16"/>
    <mergeCell ref="A17:H17"/>
    <mergeCell ref="I17:L17"/>
    <mergeCell ref="M17:P17"/>
    <mergeCell ref="Q17:S17"/>
    <mergeCell ref="T17:V17"/>
    <mergeCell ref="X17:AE17"/>
    <mergeCell ref="AF17:AI17"/>
    <mergeCell ref="AJ17:AM17"/>
    <mergeCell ref="AN17:AP17"/>
    <mergeCell ref="AQ17:AS17"/>
    <mergeCell ref="A16:H16"/>
    <mergeCell ref="I16:L16"/>
    <mergeCell ref="M16:P16"/>
    <mergeCell ref="Q16:S16"/>
    <mergeCell ref="T16:V16"/>
    <mergeCell ref="X16:AE16"/>
    <mergeCell ref="AF16:AI16"/>
    <mergeCell ref="AJ16:AM16"/>
    <mergeCell ref="AN16:AP16"/>
    <mergeCell ref="AQ14:AS14"/>
    <mergeCell ref="A15:H15"/>
    <mergeCell ref="I15:L15"/>
    <mergeCell ref="M15:P15"/>
    <mergeCell ref="Q15:S15"/>
    <mergeCell ref="T15:V15"/>
    <mergeCell ref="X15:AE15"/>
    <mergeCell ref="AF15:AI15"/>
    <mergeCell ref="AJ15:AM15"/>
    <mergeCell ref="AN15:AP15"/>
    <mergeCell ref="AQ15:AS15"/>
    <mergeCell ref="A14:H14"/>
    <mergeCell ref="I14:L14"/>
    <mergeCell ref="M14:P14"/>
    <mergeCell ref="Q14:S14"/>
    <mergeCell ref="T14:V14"/>
    <mergeCell ref="X14:AE14"/>
    <mergeCell ref="AF14:AI14"/>
    <mergeCell ref="AJ14:AM14"/>
    <mergeCell ref="AN14:AP14"/>
    <mergeCell ref="AQ12:AS12"/>
    <mergeCell ref="A13:H13"/>
    <mergeCell ref="I13:L13"/>
    <mergeCell ref="M13:P13"/>
    <mergeCell ref="Q13:S13"/>
    <mergeCell ref="T13:V13"/>
    <mergeCell ref="X13:AE13"/>
    <mergeCell ref="AF13:AI13"/>
    <mergeCell ref="AJ13:AM13"/>
    <mergeCell ref="AN13:AP13"/>
    <mergeCell ref="AQ13:AS13"/>
    <mergeCell ref="A12:H12"/>
    <mergeCell ref="I12:L12"/>
    <mergeCell ref="M12:P12"/>
    <mergeCell ref="Q12:S12"/>
    <mergeCell ref="T12:V12"/>
    <mergeCell ref="X12:AE12"/>
    <mergeCell ref="AF12:AI12"/>
    <mergeCell ref="AJ12:AM12"/>
    <mergeCell ref="AN12:AP12"/>
    <mergeCell ref="AQ10:AS10"/>
    <mergeCell ref="A11:H11"/>
    <mergeCell ref="I11:L11"/>
    <mergeCell ref="M11:P11"/>
    <mergeCell ref="Q11:S11"/>
    <mergeCell ref="T11:V11"/>
    <mergeCell ref="X11:AE11"/>
    <mergeCell ref="AF11:AI11"/>
    <mergeCell ref="AJ11:AM11"/>
    <mergeCell ref="AN11:AP11"/>
    <mergeCell ref="AQ11:AS11"/>
    <mergeCell ref="A10:H10"/>
    <mergeCell ref="I10:L10"/>
    <mergeCell ref="M10:P10"/>
    <mergeCell ref="Q10:S10"/>
    <mergeCell ref="T10:V10"/>
    <mergeCell ref="X10:AE10"/>
    <mergeCell ref="AF10:AI10"/>
    <mergeCell ref="AJ10:AM10"/>
    <mergeCell ref="AN10:AP10"/>
    <mergeCell ref="AQ8:AS8"/>
    <mergeCell ref="A9:H9"/>
    <mergeCell ref="I9:L9"/>
    <mergeCell ref="M9:P9"/>
    <mergeCell ref="Q9:S9"/>
    <mergeCell ref="T9:V9"/>
    <mergeCell ref="X9:AE9"/>
    <mergeCell ref="AF9:AI9"/>
    <mergeCell ref="AJ9:AM9"/>
    <mergeCell ref="AN9:AP9"/>
    <mergeCell ref="AQ9:AS9"/>
    <mergeCell ref="A8:H8"/>
    <mergeCell ref="I8:L8"/>
    <mergeCell ref="M8:P8"/>
    <mergeCell ref="Q8:S8"/>
    <mergeCell ref="T8:V8"/>
    <mergeCell ref="X8:AE8"/>
    <mergeCell ref="AF8:AI8"/>
    <mergeCell ref="AJ8:AM8"/>
    <mergeCell ref="AN8:AP8"/>
    <mergeCell ref="AF6:AI6"/>
    <mergeCell ref="AJ6:AM6"/>
    <mergeCell ref="AN6:AP6"/>
    <mergeCell ref="AQ6:AS6"/>
    <mergeCell ref="A7:H7"/>
    <mergeCell ref="I7:L7"/>
    <mergeCell ref="M7:P7"/>
    <mergeCell ref="Q7:S7"/>
    <mergeCell ref="T7:V7"/>
    <mergeCell ref="X7:AE7"/>
    <mergeCell ref="A6:H6"/>
    <mergeCell ref="I6:L6"/>
    <mergeCell ref="M6:P6"/>
    <mergeCell ref="Q6:S6"/>
    <mergeCell ref="T6:V6"/>
    <mergeCell ref="X6:AE6"/>
    <mergeCell ref="AF7:AI7"/>
    <mergeCell ref="AJ7:AM7"/>
    <mergeCell ref="AN7:AP7"/>
    <mergeCell ref="AQ7:AS7"/>
    <mergeCell ref="A5:B5"/>
    <mergeCell ref="C5:S5"/>
    <mergeCell ref="T5:V5"/>
    <mergeCell ref="X5:Y5"/>
    <mergeCell ref="Z5:AP5"/>
    <mergeCell ref="AQ5:AS5"/>
    <mergeCell ref="A1:C3"/>
    <mergeCell ref="D1:V3"/>
    <mergeCell ref="X1:Z3"/>
    <mergeCell ref="AA1:AS3"/>
    <mergeCell ref="A4:V4"/>
    <mergeCell ref="X4:AS4"/>
  </mergeCells>
  <pageMargins left="0.7" right="0.7" top="0.75" bottom="0.75" header="0.3" footer="0.3"/>
  <pageSetup orientation="portrait" horizontalDpi="4294967292" verticalDpi="0"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5DA055E-5271-4F2D-AB00-B02DB45B4A16}">
  <dimension ref="A1:AS35"/>
  <sheetViews>
    <sheetView topLeftCell="A19" zoomScaleNormal="100" workbookViewId="0">
      <selection activeCell="T25" sqref="T25:V25"/>
    </sheetView>
  </sheetViews>
  <sheetFormatPr baseColWidth="10" defaultRowHeight="15"/>
  <cols>
    <col min="1" max="1" width="5" customWidth="1"/>
    <col min="2" max="2" width="1.85546875" customWidth="1"/>
    <col min="3" max="3" width="33" customWidth="1"/>
    <col min="4" max="5" width="5" customWidth="1"/>
    <col min="6" max="6" width="4" customWidth="1"/>
    <col min="7" max="7" width="1.85546875" customWidth="1"/>
    <col min="8" max="9" width="1" customWidth="1"/>
    <col min="10" max="10" width="4" customWidth="1"/>
    <col min="11" max="11" width="5" customWidth="1"/>
    <col min="12" max="12" width="1" customWidth="1"/>
    <col min="13" max="13" width="1.85546875" customWidth="1"/>
    <col min="14" max="14" width="5.85546875" customWidth="1"/>
    <col min="15" max="15" width="1.85546875" customWidth="1"/>
    <col min="16" max="16" width="1" customWidth="1"/>
    <col min="17" max="17" width="5" customWidth="1"/>
    <col min="18" max="18" width="8" customWidth="1"/>
    <col min="19" max="19" width="1.85546875" customWidth="1"/>
    <col min="20" max="20" width="8" customWidth="1"/>
    <col min="21" max="21" width="6.85546875" customWidth="1"/>
    <col min="22" max="22" width="1" customWidth="1"/>
    <col min="23" max="23" width="12" bestFit="1" customWidth="1"/>
    <col min="24" max="24" width="5" customWidth="1"/>
    <col min="25" max="25" width="1.85546875" customWidth="1"/>
    <col min="26" max="26" width="33" customWidth="1"/>
    <col min="27" max="28" width="5" customWidth="1"/>
    <col min="29" max="29" width="4" customWidth="1"/>
    <col min="30" max="30" width="1.85546875" customWidth="1"/>
    <col min="31" max="32" width="1" customWidth="1"/>
    <col min="33" max="33" width="4" customWidth="1"/>
    <col min="34" max="34" width="5" customWidth="1"/>
    <col min="35" max="35" width="1" customWidth="1"/>
    <col min="36" max="36" width="1.85546875" customWidth="1"/>
    <col min="37" max="37" width="5.85546875" customWidth="1"/>
    <col min="38" max="38" width="1.85546875" customWidth="1"/>
    <col min="39" max="39" width="1" customWidth="1"/>
    <col min="40" max="40" width="5" customWidth="1"/>
    <col min="41" max="41" width="8" customWidth="1"/>
    <col min="42" max="42" width="1.85546875" customWidth="1"/>
    <col min="43" max="43" width="8" customWidth="1"/>
    <col min="44" max="44" width="6.85546875" customWidth="1"/>
    <col min="45" max="45" width="1" customWidth="1"/>
  </cols>
  <sheetData>
    <row r="1" spans="1:45" ht="15" customHeight="1">
      <c r="A1" s="359" t="s">
        <v>69</v>
      </c>
      <c r="B1" s="360"/>
      <c r="C1" s="361"/>
      <c r="D1" s="368" t="s">
        <v>212</v>
      </c>
      <c r="E1" s="369"/>
      <c r="F1" s="369"/>
      <c r="G1" s="369"/>
      <c r="H1" s="369"/>
      <c r="I1" s="369"/>
      <c r="J1" s="369"/>
      <c r="K1" s="369"/>
      <c r="L1" s="369"/>
      <c r="M1" s="369"/>
      <c r="N1" s="369"/>
      <c r="O1" s="369"/>
      <c r="P1" s="369"/>
      <c r="Q1" s="369"/>
      <c r="R1" s="369"/>
      <c r="S1" s="369"/>
      <c r="T1" s="369"/>
      <c r="U1" s="369"/>
      <c r="V1" s="370"/>
      <c r="X1" s="411" t="s">
        <v>246</v>
      </c>
      <c r="Y1" s="412"/>
      <c r="Z1" s="413"/>
      <c r="AA1" s="368" t="s">
        <v>212</v>
      </c>
      <c r="AB1" s="369"/>
      <c r="AC1" s="369"/>
      <c r="AD1" s="369"/>
      <c r="AE1" s="369"/>
      <c r="AF1" s="369"/>
      <c r="AG1" s="369"/>
      <c r="AH1" s="369"/>
      <c r="AI1" s="369"/>
      <c r="AJ1" s="369"/>
      <c r="AK1" s="369"/>
      <c r="AL1" s="369"/>
      <c r="AM1" s="369"/>
      <c r="AN1" s="369"/>
      <c r="AO1" s="369"/>
      <c r="AP1" s="369"/>
      <c r="AQ1" s="369"/>
      <c r="AR1" s="369"/>
      <c r="AS1" s="370"/>
    </row>
    <row r="2" spans="1:45">
      <c r="A2" s="362"/>
      <c r="B2" s="363"/>
      <c r="C2" s="364"/>
      <c r="D2" s="371"/>
      <c r="E2" s="372"/>
      <c r="F2" s="372"/>
      <c r="G2" s="372"/>
      <c r="H2" s="372"/>
      <c r="I2" s="372"/>
      <c r="J2" s="372"/>
      <c r="K2" s="372"/>
      <c r="L2" s="372"/>
      <c r="M2" s="372"/>
      <c r="N2" s="372"/>
      <c r="O2" s="372"/>
      <c r="P2" s="372"/>
      <c r="Q2" s="372"/>
      <c r="R2" s="372"/>
      <c r="S2" s="372"/>
      <c r="T2" s="372"/>
      <c r="U2" s="372"/>
      <c r="V2" s="373"/>
      <c r="X2" s="414"/>
      <c r="Y2" s="415"/>
      <c r="Z2" s="416"/>
      <c r="AA2" s="371"/>
      <c r="AB2" s="420"/>
      <c r="AC2" s="420"/>
      <c r="AD2" s="420"/>
      <c r="AE2" s="420"/>
      <c r="AF2" s="420"/>
      <c r="AG2" s="420"/>
      <c r="AH2" s="420"/>
      <c r="AI2" s="420"/>
      <c r="AJ2" s="420"/>
      <c r="AK2" s="420"/>
      <c r="AL2" s="420"/>
      <c r="AM2" s="420"/>
      <c r="AN2" s="420"/>
      <c r="AO2" s="420"/>
      <c r="AP2" s="420"/>
      <c r="AQ2" s="420"/>
      <c r="AR2" s="420"/>
      <c r="AS2" s="373"/>
    </row>
    <row r="3" spans="1:45" ht="15.75" thickBot="1">
      <c r="A3" s="365"/>
      <c r="B3" s="366"/>
      <c r="C3" s="367"/>
      <c r="D3" s="374"/>
      <c r="E3" s="375"/>
      <c r="F3" s="375"/>
      <c r="G3" s="375"/>
      <c r="H3" s="375"/>
      <c r="I3" s="375"/>
      <c r="J3" s="375"/>
      <c r="K3" s="375"/>
      <c r="L3" s="375"/>
      <c r="M3" s="375"/>
      <c r="N3" s="375"/>
      <c r="O3" s="375"/>
      <c r="P3" s="375"/>
      <c r="Q3" s="375"/>
      <c r="R3" s="375"/>
      <c r="S3" s="375"/>
      <c r="T3" s="375"/>
      <c r="U3" s="375"/>
      <c r="V3" s="376"/>
      <c r="X3" s="417"/>
      <c r="Y3" s="418"/>
      <c r="Z3" s="419"/>
      <c r="AA3" s="374"/>
      <c r="AB3" s="375"/>
      <c r="AC3" s="375"/>
      <c r="AD3" s="375"/>
      <c r="AE3" s="375"/>
      <c r="AF3" s="375"/>
      <c r="AG3" s="375"/>
      <c r="AH3" s="375"/>
      <c r="AI3" s="375"/>
      <c r="AJ3" s="375"/>
      <c r="AK3" s="375"/>
      <c r="AL3" s="375"/>
      <c r="AM3" s="375"/>
      <c r="AN3" s="375"/>
      <c r="AO3" s="375"/>
      <c r="AP3" s="375"/>
      <c r="AQ3" s="375"/>
      <c r="AR3" s="375"/>
      <c r="AS3" s="376"/>
    </row>
    <row r="4" spans="1:45" ht="16.5" customHeight="1" thickBot="1">
      <c r="A4" s="399" t="s">
        <v>71</v>
      </c>
      <c r="B4" s="400"/>
      <c r="C4" s="400"/>
      <c r="D4" s="400"/>
      <c r="E4" s="400"/>
      <c r="F4" s="400"/>
      <c r="G4" s="400"/>
      <c r="H4" s="400"/>
      <c r="I4" s="400"/>
      <c r="J4" s="400"/>
      <c r="K4" s="400"/>
      <c r="L4" s="400"/>
      <c r="M4" s="400"/>
      <c r="N4" s="400"/>
      <c r="O4" s="400"/>
      <c r="P4" s="400"/>
      <c r="Q4" s="400"/>
      <c r="R4" s="400"/>
      <c r="S4" s="400"/>
      <c r="T4" s="400"/>
      <c r="U4" s="400"/>
      <c r="V4" s="401"/>
      <c r="X4" s="399" t="s">
        <v>71</v>
      </c>
      <c r="Y4" s="400"/>
      <c r="Z4" s="400"/>
      <c r="AA4" s="400"/>
      <c r="AB4" s="400"/>
      <c r="AC4" s="400"/>
      <c r="AD4" s="400"/>
      <c r="AE4" s="400"/>
      <c r="AF4" s="400"/>
      <c r="AG4" s="400"/>
      <c r="AH4" s="400"/>
      <c r="AI4" s="400"/>
      <c r="AJ4" s="400"/>
      <c r="AK4" s="400"/>
      <c r="AL4" s="400"/>
      <c r="AM4" s="400"/>
      <c r="AN4" s="400"/>
      <c r="AO4" s="400"/>
      <c r="AP4" s="400"/>
      <c r="AQ4" s="400"/>
      <c r="AR4" s="400"/>
      <c r="AS4" s="401"/>
    </row>
    <row r="5" spans="1:45" ht="35.25" customHeight="1">
      <c r="A5" s="397" t="s">
        <v>280</v>
      </c>
      <c r="B5" s="398"/>
      <c r="C5" s="321" t="s">
        <v>281</v>
      </c>
      <c r="D5" s="322"/>
      <c r="E5" s="322"/>
      <c r="F5" s="322"/>
      <c r="G5" s="322"/>
      <c r="H5" s="322"/>
      <c r="I5" s="322"/>
      <c r="J5" s="322"/>
      <c r="K5" s="322"/>
      <c r="L5" s="322"/>
      <c r="M5" s="322"/>
      <c r="N5" s="322"/>
      <c r="O5" s="322"/>
      <c r="P5" s="322"/>
      <c r="Q5" s="322"/>
      <c r="R5" s="322"/>
      <c r="S5" s="323"/>
      <c r="T5" s="321" t="s">
        <v>265</v>
      </c>
      <c r="U5" s="322"/>
      <c r="V5" s="323"/>
      <c r="X5" s="421" t="str">
        <f>A5</f>
        <v xml:space="preserve">OE 43 </v>
      </c>
      <c r="Y5" s="422"/>
      <c r="Z5" s="321" t="str">
        <f>C5</f>
        <v xml:space="preserve">Suministro, transporte e instalación de madera plástica para andenes sobre raices, incluye elementos de fijación. </v>
      </c>
      <c r="AA5" s="322"/>
      <c r="AB5" s="322"/>
      <c r="AC5" s="322"/>
      <c r="AD5" s="322"/>
      <c r="AE5" s="322"/>
      <c r="AF5" s="322"/>
      <c r="AG5" s="322"/>
      <c r="AH5" s="322"/>
      <c r="AI5" s="322"/>
      <c r="AJ5" s="322"/>
      <c r="AK5" s="322"/>
      <c r="AL5" s="322"/>
      <c r="AM5" s="322"/>
      <c r="AN5" s="322"/>
      <c r="AO5" s="322"/>
      <c r="AP5" s="323"/>
      <c r="AQ5" s="321" t="str">
        <f>T5</f>
        <v xml:space="preserve">m2 </v>
      </c>
      <c r="AR5" s="322"/>
      <c r="AS5" s="323"/>
    </row>
    <row r="6" spans="1:45" ht="15" customHeight="1">
      <c r="A6" s="436" t="s">
        <v>97</v>
      </c>
      <c r="B6" s="437"/>
      <c r="C6" s="437"/>
      <c r="D6" s="437"/>
      <c r="E6" s="437"/>
      <c r="F6" s="437"/>
      <c r="G6" s="437"/>
      <c r="H6" s="438"/>
      <c r="I6" s="436" t="s">
        <v>98</v>
      </c>
      <c r="J6" s="437"/>
      <c r="K6" s="437"/>
      <c r="L6" s="438"/>
      <c r="M6" s="436" t="s">
        <v>99</v>
      </c>
      <c r="N6" s="437"/>
      <c r="O6" s="437"/>
      <c r="P6" s="438"/>
      <c r="Q6" s="439" t="s">
        <v>100</v>
      </c>
      <c r="R6" s="440"/>
      <c r="S6" s="441"/>
      <c r="T6" s="442" t="s">
        <v>101</v>
      </c>
      <c r="U6" s="443"/>
      <c r="V6" s="444"/>
      <c r="X6" s="436" t="s">
        <v>97</v>
      </c>
      <c r="Y6" s="437"/>
      <c r="Z6" s="437"/>
      <c r="AA6" s="437"/>
      <c r="AB6" s="437"/>
      <c r="AC6" s="437"/>
      <c r="AD6" s="437"/>
      <c r="AE6" s="438"/>
      <c r="AF6" s="436" t="s">
        <v>98</v>
      </c>
      <c r="AG6" s="437"/>
      <c r="AH6" s="437"/>
      <c r="AI6" s="438"/>
      <c r="AJ6" s="436" t="s">
        <v>99</v>
      </c>
      <c r="AK6" s="437"/>
      <c r="AL6" s="437"/>
      <c r="AM6" s="438"/>
      <c r="AN6" s="439" t="s">
        <v>100</v>
      </c>
      <c r="AO6" s="440"/>
      <c r="AP6" s="441"/>
      <c r="AQ6" s="442" t="s">
        <v>101</v>
      </c>
      <c r="AR6" s="443"/>
      <c r="AS6" s="444"/>
    </row>
    <row r="7" spans="1:45" ht="15" customHeight="1">
      <c r="A7" s="339" t="s">
        <v>282</v>
      </c>
      <c r="B7" s="445"/>
      <c r="C7" s="445"/>
      <c r="D7" s="445"/>
      <c r="E7" s="445"/>
      <c r="F7" s="445"/>
      <c r="G7" s="445"/>
      <c r="H7" s="446"/>
      <c r="I7" s="342" t="s">
        <v>213</v>
      </c>
      <c r="J7" s="447"/>
      <c r="K7" s="447"/>
      <c r="L7" s="448"/>
      <c r="M7" s="345">
        <v>0</v>
      </c>
      <c r="N7" s="346"/>
      <c r="O7" s="346"/>
      <c r="P7" s="347"/>
      <c r="Q7" s="348">
        <v>124343</v>
      </c>
      <c r="R7" s="349"/>
      <c r="S7" s="350"/>
      <c r="T7" s="351">
        <f>M7*Q7</f>
        <v>0</v>
      </c>
      <c r="U7" s="352"/>
      <c r="V7" s="353"/>
      <c r="X7" s="339" t="s">
        <v>282</v>
      </c>
      <c r="Y7" s="445"/>
      <c r="Z7" s="445"/>
      <c r="AA7" s="445"/>
      <c r="AB7" s="445"/>
      <c r="AC7" s="445"/>
      <c r="AD7" s="445"/>
      <c r="AE7" s="446"/>
      <c r="AF7" s="342" t="s">
        <v>213</v>
      </c>
      <c r="AG7" s="447"/>
      <c r="AH7" s="447"/>
      <c r="AI7" s="448"/>
      <c r="AJ7" s="345">
        <v>1.1000000000000001</v>
      </c>
      <c r="AK7" s="346"/>
      <c r="AL7" s="346"/>
      <c r="AM7" s="347"/>
      <c r="AN7" s="348">
        <v>124343</v>
      </c>
      <c r="AO7" s="349"/>
      <c r="AP7" s="350"/>
      <c r="AQ7" s="351">
        <f>AJ7*AN7</f>
        <v>136777.30000000002</v>
      </c>
      <c r="AR7" s="352"/>
      <c r="AS7" s="353"/>
    </row>
    <row r="8" spans="1:45" ht="15" customHeight="1">
      <c r="A8" s="339" t="s">
        <v>283</v>
      </c>
      <c r="B8" s="445"/>
      <c r="C8" s="445"/>
      <c r="D8" s="445"/>
      <c r="E8" s="445"/>
      <c r="F8" s="445"/>
      <c r="G8" s="445"/>
      <c r="H8" s="446"/>
      <c r="I8" s="342" t="s">
        <v>268</v>
      </c>
      <c r="J8" s="447"/>
      <c r="K8" s="447"/>
      <c r="L8" s="448"/>
      <c r="M8" s="345">
        <v>1.8</v>
      </c>
      <c r="N8" s="346"/>
      <c r="O8" s="346"/>
      <c r="P8" s="347"/>
      <c r="Q8" s="348">
        <v>81130.386157180299</v>
      </c>
      <c r="R8" s="349"/>
      <c r="S8" s="350"/>
      <c r="T8" s="351">
        <f>M8*Q8</f>
        <v>146034.69508292453</v>
      </c>
      <c r="U8" s="352"/>
      <c r="V8" s="353"/>
      <c r="X8" s="339" t="s">
        <v>283</v>
      </c>
      <c r="Y8" s="445"/>
      <c r="Z8" s="445"/>
      <c r="AA8" s="445"/>
      <c r="AB8" s="445"/>
      <c r="AC8" s="445"/>
      <c r="AD8" s="445"/>
      <c r="AE8" s="446"/>
      <c r="AF8" s="342" t="s">
        <v>268</v>
      </c>
      <c r="AG8" s="447"/>
      <c r="AH8" s="447"/>
      <c r="AI8" s="448"/>
      <c r="AJ8" s="345">
        <v>1.8</v>
      </c>
      <c r="AK8" s="346"/>
      <c r="AL8" s="346"/>
      <c r="AM8" s="347"/>
      <c r="AN8" s="348">
        <v>81130.386157180299</v>
      </c>
      <c r="AO8" s="349"/>
      <c r="AP8" s="350"/>
      <c r="AQ8" s="351">
        <f>AJ8*AN8</f>
        <v>146034.69508292453</v>
      </c>
      <c r="AR8" s="352"/>
      <c r="AS8" s="353"/>
    </row>
    <row r="9" spans="1:45" ht="15" customHeight="1">
      <c r="A9" s="339" t="s">
        <v>284</v>
      </c>
      <c r="B9" s="445"/>
      <c r="C9" s="445"/>
      <c r="D9" s="445"/>
      <c r="E9" s="445"/>
      <c r="F9" s="445"/>
      <c r="G9" s="445"/>
      <c r="H9" s="446"/>
      <c r="I9" s="342" t="s">
        <v>213</v>
      </c>
      <c r="J9" s="447"/>
      <c r="K9" s="447"/>
      <c r="L9" s="448"/>
      <c r="M9" s="345">
        <v>3.7</v>
      </c>
      <c r="N9" s="346"/>
      <c r="O9" s="346"/>
      <c r="P9" s="347"/>
      <c r="Q9" s="348">
        <v>87767</v>
      </c>
      <c r="R9" s="349"/>
      <c r="S9" s="350"/>
      <c r="T9" s="351">
        <f>M9*Q9</f>
        <v>324737.90000000002</v>
      </c>
      <c r="U9" s="352"/>
      <c r="V9" s="353"/>
      <c r="X9" s="339" t="s">
        <v>284</v>
      </c>
      <c r="Y9" s="445"/>
      <c r="Z9" s="445"/>
      <c r="AA9" s="445"/>
      <c r="AB9" s="445"/>
      <c r="AC9" s="445"/>
      <c r="AD9" s="445"/>
      <c r="AE9" s="446"/>
      <c r="AF9" s="342" t="s">
        <v>213</v>
      </c>
      <c r="AG9" s="447"/>
      <c r="AH9" s="447"/>
      <c r="AI9" s="448"/>
      <c r="AJ9" s="345">
        <v>3.7</v>
      </c>
      <c r="AK9" s="346"/>
      <c r="AL9" s="346"/>
      <c r="AM9" s="347"/>
      <c r="AN9" s="348">
        <v>87767</v>
      </c>
      <c r="AO9" s="349"/>
      <c r="AP9" s="350"/>
      <c r="AQ9" s="351">
        <f>AJ9*AN9</f>
        <v>324737.90000000002</v>
      </c>
      <c r="AR9" s="352"/>
      <c r="AS9" s="353"/>
    </row>
    <row r="10" spans="1:45" ht="35.25" customHeight="1">
      <c r="A10" s="339" t="s">
        <v>285</v>
      </c>
      <c r="B10" s="445"/>
      <c r="C10" s="445"/>
      <c r="D10" s="445"/>
      <c r="E10" s="445"/>
      <c r="F10" s="445"/>
      <c r="G10" s="445"/>
      <c r="H10" s="446"/>
      <c r="I10" s="449" t="s">
        <v>215</v>
      </c>
      <c r="J10" s="450"/>
      <c r="K10" s="450"/>
      <c r="L10" s="451"/>
      <c r="M10" s="427">
        <v>0.16</v>
      </c>
      <c r="N10" s="428"/>
      <c r="O10" s="428"/>
      <c r="P10" s="429"/>
      <c r="Q10" s="386">
        <v>683100</v>
      </c>
      <c r="R10" s="387"/>
      <c r="S10" s="388"/>
      <c r="T10" s="389">
        <f>M10*Q10</f>
        <v>109296</v>
      </c>
      <c r="U10" s="390"/>
      <c r="V10" s="391"/>
      <c r="X10" s="339" t="s">
        <v>285</v>
      </c>
      <c r="Y10" s="445"/>
      <c r="Z10" s="445"/>
      <c r="AA10" s="445"/>
      <c r="AB10" s="445"/>
      <c r="AC10" s="445"/>
      <c r="AD10" s="445"/>
      <c r="AE10" s="446"/>
      <c r="AF10" s="449" t="s">
        <v>215</v>
      </c>
      <c r="AG10" s="450"/>
      <c r="AH10" s="450"/>
      <c r="AI10" s="451"/>
      <c r="AJ10" s="427">
        <v>0.16</v>
      </c>
      <c r="AK10" s="428"/>
      <c r="AL10" s="428"/>
      <c r="AM10" s="429"/>
      <c r="AN10" s="386">
        <v>683100</v>
      </c>
      <c r="AO10" s="387"/>
      <c r="AP10" s="388"/>
      <c r="AQ10" s="389">
        <f>AJ10*AN10</f>
        <v>109296</v>
      </c>
      <c r="AR10" s="390"/>
      <c r="AS10" s="391"/>
    </row>
    <row r="11" spans="1:45" ht="15" customHeight="1">
      <c r="A11" s="333"/>
      <c r="B11" s="334"/>
      <c r="C11" s="334"/>
      <c r="D11" s="334"/>
      <c r="E11" s="334"/>
      <c r="F11" s="334"/>
      <c r="G11" s="334"/>
      <c r="H11" s="335"/>
      <c r="I11" s="333"/>
      <c r="J11" s="334"/>
      <c r="K11" s="334"/>
      <c r="L11" s="335"/>
      <c r="M11" s="333"/>
      <c r="N11" s="334"/>
      <c r="O11" s="334"/>
      <c r="P11" s="335"/>
      <c r="Q11" s="333"/>
      <c r="R11" s="334"/>
      <c r="S11" s="335"/>
      <c r="T11" s="336">
        <f>SUM(T7:V10)</f>
        <v>580068.59508292458</v>
      </c>
      <c r="U11" s="337"/>
      <c r="V11" s="338"/>
      <c r="X11" s="333"/>
      <c r="Y11" s="334"/>
      <c r="Z11" s="334"/>
      <c r="AA11" s="334"/>
      <c r="AB11" s="334"/>
      <c r="AC11" s="334"/>
      <c r="AD11" s="334"/>
      <c r="AE11" s="335"/>
      <c r="AF11" s="333"/>
      <c r="AG11" s="334"/>
      <c r="AH11" s="334"/>
      <c r="AI11" s="335"/>
      <c r="AJ11" s="333"/>
      <c r="AK11" s="334"/>
      <c r="AL11" s="334"/>
      <c r="AM11" s="335"/>
      <c r="AN11" s="333"/>
      <c r="AO11" s="334"/>
      <c r="AP11" s="335"/>
      <c r="AQ11" s="336">
        <f>SUM(AQ7:AS10)</f>
        <v>716845.89508292452</v>
      </c>
      <c r="AR11" s="337"/>
      <c r="AS11" s="338"/>
    </row>
    <row r="12" spans="1:45" ht="15" customHeight="1">
      <c r="A12" s="436" t="s">
        <v>102</v>
      </c>
      <c r="B12" s="437"/>
      <c r="C12" s="437"/>
      <c r="D12" s="437"/>
      <c r="E12" s="437"/>
      <c r="F12" s="437"/>
      <c r="G12" s="437"/>
      <c r="H12" s="438"/>
      <c r="I12" s="436" t="s">
        <v>98</v>
      </c>
      <c r="J12" s="437"/>
      <c r="K12" s="437"/>
      <c r="L12" s="438"/>
      <c r="M12" s="436" t="s">
        <v>103</v>
      </c>
      <c r="N12" s="437"/>
      <c r="O12" s="437"/>
      <c r="P12" s="438"/>
      <c r="Q12" s="439" t="s">
        <v>100</v>
      </c>
      <c r="R12" s="440"/>
      <c r="S12" s="441"/>
      <c r="T12" s="442" t="s">
        <v>101</v>
      </c>
      <c r="U12" s="443"/>
      <c r="V12" s="444"/>
      <c r="X12" s="436" t="s">
        <v>102</v>
      </c>
      <c r="Y12" s="437"/>
      <c r="Z12" s="437"/>
      <c r="AA12" s="437"/>
      <c r="AB12" s="437"/>
      <c r="AC12" s="437"/>
      <c r="AD12" s="437"/>
      <c r="AE12" s="438"/>
      <c r="AF12" s="436" t="s">
        <v>98</v>
      </c>
      <c r="AG12" s="437"/>
      <c r="AH12" s="437"/>
      <c r="AI12" s="438"/>
      <c r="AJ12" s="436" t="s">
        <v>103</v>
      </c>
      <c r="AK12" s="437"/>
      <c r="AL12" s="437"/>
      <c r="AM12" s="438"/>
      <c r="AN12" s="439" t="s">
        <v>100</v>
      </c>
      <c r="AO12" s="440"/>
      <c r="AP12" s="441"/>
      <c r="AQ12" s="442" t="s">
        <v>101</v>
      </c>
      <c r="AR12" s="443"/>
      <c r="AS12" s="444"/>
    </row>
    <row r="13" spans="1:45" ht="15" customHeight="1">
      <c r="A13" s="380" t="s">
        <v>286</v>
      </c>
      <c r="B13" s="458"/>
      <c r="C13" s="458"/>
      <c r="D13" s="458"/>
      <c r="E13" s="458"/>
      <c r="F13" s="458"/>
      <c r="G13" s="458"/>
      <c r="H13" s="459"/>
      <c r="I13" s="342" t="s">
        <v>104</v>
      </c>
      <c r="J13" s="447"/>
      <c r="K13" s="447"/>
      <c r="L13" s="448"/>
      <c r="M13" s="345">
        <v>0.5</v>
      </c>
      <c r="N13" s="346"/>
      <c r="O13" s="346"/>
      <c r="P13" s="347"/>
      <c r="Q13" s="348">
        <v>316739</v>
      </c>
      <c r="R13" s="349"/>
      <c r="S13" s="350"/>
      <c r="T13" s="348">
        <f>M13*Q13</f>
        <v>158369.5</v>
      </c>
      <c r="U13" s="349"/>
      <c r="V13" s="350"/>
      <c r="X13" s="339" t="s">
        <v>286</v>
      </c>
      <c r="Y13" s="445"/>
      <c r="Z13" s="445"/>
      <c r="AA13" s="445"/>
      <c r="AB13" s="445"/>
      <c r="AC13" s="445"/>
      <c r="AD13" s="445"/>
      <c r="AE13" s="446"/>
      <c r="AF13" s="342" t="s">
        <v>104</v>
      </c>
      <c r="AG13" s="447"/>
      <c r="AH13" s="447"/>
      <c r="AI13" s="448"/>
      <c r="AJ13" s="345">
        <v>0.3</v>
      </c>
      <c r="AK13" s="346"/>
      <c r="AL13" s="346"/>
      <c r="AM13" s="347"/>
      <c r="AN13" s="348">
        <v>316739</v>
      </c>
      <c r="AO13" s="349"/>
      <c r="AP13" s="350"/>
      <c r="AQ13" s="348">
        <f>AJ13*AN13</f>
        <v>95021.7</v>
      </c>
      <c r="AR13" s="349"/>
      <c r="AS13" s="350"/>
    </row>
    <row r="14" spans="1:45" ht="15.75" customHeight="1">
      <c r="A14" s="333"/>
      <c r="B14" s="334"/>
      <c r="C14" s="334"/>
      <c r="D14" s="334"/>
      <c r="E14" s="334"/>
      <c r="F14" s="334"/>
      <c r="G14" s="334"/>
      <c r="H14" s="335"/>
      <c r="I14" s="333"/>
      <c r="J14" s="334"/>
      <c r="K14" s="334"/>
      <c r="L14" s="335"/>
      <c r="M14" s="333"/>
      <c r="N14" s="334"/>
      <c r="O14" s="334"/>
      <c r="P14" s="335"/>
      <c r="Q14" s="333"/>
      <c r="R14" s="334"/>
      <c r="S14" s="335"/>
      <c r="T14" s="336">
        <f>SUM(T13)</f>
        <v>158369.5</v>
      </c>
      <c r="U14" s="337"/>
      <c r="V14" s="338"/>
      <c r="X14" s="333"/>
      <c r="Y14" s="334"/>
      <c r="Z14" s="334"/>
      <c r="AA14" s="334"/>
      <c r="AB14" s="334"/>
      <c r="AC14" s="334"/>
      <c r="AD14" s="334"/>
      <c r="AE14" s="335"/>
      <c r="AF14" s="333"/>
      <c r="AG14" s="334"/>
      <c r="AH14" s="334"/>
      <c r="AI14" s="335"/>
      <c r="AJ14" s="333"/>
      <c r="AK14" s="334"/>
      <c r="AL14" s="334"/>
      <c r="AM14" s="335"/>
      <c r="AN14" s="333"/>
      <c r="AO14" s="334"/>
      <c r="AP14" s="335"/>
      <c r="AQ14" s="336">
        <f>SUM(AQ13)</f>
        <v>95021.7</v>
      </c>
      <c r="AR14" s="337"/>
      <c r="AS14" s="338"/>
    </row>
    <row r="15" spans="1:45" ht="15.75" customHeight="1">
      <c r="A15" s="452" t="s">
        <v>105</v>
      </c>
      <c r="B15" s="453"/>
      <c r="C15" s="453"/>
      <c r="D15" s="453"/>
      <c r="E15" s="453"/>
      <c r="F15" s="453"/>
      <c r="G15" s="453"/>
      <c r="H15" s="454"/>
      <c r="I15" s="436" t="s">
        <v>98</v>
      </c>
      <c r="J15" s="437"/>
      <c r="K15" s="437"/>
      <c r="L15" s="438"/>
      <c r="M15" s="436" t="s">
        <v>106</v>
      </c>
      <c r="N15" s="437"/>
      <c r="O15" s="437"/>
      <c r="P15" s="438"/>
      <c r="Q15" s="439" t="s">
        <v>100</v>
      </c>
      <c r="R15" s="440"/>
      <c r="S15" s="441"/>
      <c r="T15" s="442" t="s">
        <v>101</v>
      </c>
      <c r="U15" s="443"/>
      <c r="V15" s="444"/>
      <c r="X15" s="452" t="s">
        <v>105</v>
      </c>
      <c r="Y15" s="453"/>
      <c r="Z15" s="453"/>
      <c r="AA15" s="453"/>
      <c r="AB15" s="453"/>
      <c r="AC15" s="453"/>
      <c r="AD15" s="453"/>
      <c r="AE15" s="454"/>
      <c r="AF15" s="436" t="s">
        <v>98</v>
      </c>
      <c r="AG15" s="437"/>
      <c r="AH15" s="437"/>
      <c r="AI15" s="438"/>
      <c r="AJ15" s="436" t="s">
        <v>106</v>
      </c>
      <c r="AK15" s="437"/>
      <c r="AL15" s="437"/>
      <c r="AM15" s="438"/>
      <c r="AN15" s="439" t="s">
        <v>100</v>
      </c>
      <c r="AO15" s="440"/>
      <c r="AP15" s="441"/>
      <c r="AQ15" s="442" t="s">
        <v>101</v>
      </c>
      <c r="AR15" s="443"/>
      <c r="AS15" s="444"/>
    </row>
    <row r="16" spans="1:45" ht="15" customHeight="1">
      <c r="A16" s="380" t="s">
        <v>275</v>
      </c>
      <c r="B16" s="458"/>
      <c r="C16" s="458"/>
      <c r="D16" s="458"/>
      <c r="E16" s="458"/>
      <c r="F16" s="458"/>
      <c r="G16" s="458"/>
      <c r="H16" s="459"/>
      <c r="I16" s="342" t="s">
        <v>107</v>
      </c>
      <c r="J16" s="447"/>
      <c r="K16" s="447"/>
      <c r="L16" s="448"/>
      <c r="M16" s="345">
        <v>0.05</v>
      </c>
      <c r="N16" s="346"/>
      <c r="O16" s="346"/>
      <c r="P16" s="347"/>
      <c r="Q16" s="348">
        <f>T14</f>
        <v>158369.5</v>
      </c>
      <c r="R16" s="349"/>
      <c r="S16" s="350"/>
      <c r="T16" s="351">
        <f>Q16*M16</f>
        <v>7918.4750000000004</v>
      </c>
      <c r="U16" s="352"/>
      <c r="V16" s="353"/>
      <c r="X16" s="339" t="s">
        <v>275</v>
      </c>
      <c r="Y16" s="445"/>
      <c r="Z16" s="445"/>
      <c r="AA16" s="445"/>
      <c r="AB16" s="445"/>
      <c r="AC16" s="445"/>
      <c r="AD16" s="445"/>
      <c r="AE16" s="446"/>
      <c r="AF16" s="342" t="s">
        <v>107</v>
      </c>
      <c r="AG16" s="447"/>
      <c r="AH16" s="447"/>
      <c r="AI16" s="448"/>
      <c r="AJ16" s="345">
        <v>0.05</v>
      </c>
      <c r="AK16" s="346"/>
      <c r="AL16" s="346"/>
      <c r="AM16" s="347"/>
      <c r="AN16" s="348">
        <f>AQ14</f>
        <v>95021.7</v>
      </c>
      <c r="AO16" s="349"/>
      <c r="AP16" s="350"/>
      <c r="AQ16" s="351">
        <f>AN16*AJ16</f>
        <v>4751.085</v>
      </c>
      <c r="AR16" s="352"/>
      <c r="AS16" s="353"/>
    </row>
    <row r="17" spans="1:45" ht="15" customHeight="1">
      <c r="A17" s="333"/>
      <c r="B17" s="334"/>
      <c r="C17" s="334"/>
      <c r="D17" s="334"/>
      <c r="E17" s="334"/>
      <c r="F17" s="334"/>
      <c r="G17" s="334"/>
      <c r="H17" s="335"/>
      <c r="I17" s="333"/>
      <c r="J17" s="334"/>
      <c r="K17" s="334"/>
      <c r="L17" s="335"/>
      <c r="M17" s="333"/>
      <c r="N17" s="334"/>
      <c r="O17" s="334"/>
      <c r="P17" s="335"/>
      <c r="Q17" s="405"/>
      <c r="R17" s="406"/>
      <c r="S17" s="407"/>
      <c r="T17" s="377">
        <f>SUM(T16)</f>
        <v>7918.4750000000004</v>
      </c>
      <c r="U17" s="378"/>
      <c r="V17" s="379"/>
      <c r="X17" s="333"/>
      <c r="Y17" s="334"/>
      <c r="Z17" s="334"/>
      <c r="AA17" s="334"/>
      <c r="AB17" s="334"/>
      <c r="AC17" s="334"/>
      <c r="AD17" s="334"/>
      <c r="AE17" s="335"/>
      <c r="AF17" s="333"/>
      <c r="AG17" s="334"/>
      <c r="AH17" s="334"/>
      <c r="AI17" s="335"/>
      <c r="AJ17" s="333"/>
      <c r="AK17" s="334"/>
      <c r="AL17" s="334"/>
      <c r="AM17" s="335"/>
      <c r="AN17" s="405"/>
      <c r="AO17" s="406"/>
      <c r="AP17" s="407"/>
      <c r="AQ17" s="377">
        <f>SUM(AQ16)</f>
        <v>4751.085</v>
      </c>
      <c r="AR17" s="378"/>
      <c r="AS17" s="379"/>
    </row>
    <row r="18" spans="1:45" ht="15" customHeight="1">
      <c r="A18" s="452" t="s">
        <v>108</v>
      </c>
      <c r="B18" s="453"/>
      <c r="C18" s="453"/>
      <c r="D18" s="453"/>
      <c r="E18" s="453"/>
      <c r="F18" s="453"/>
      <c r="G18" s="453"/>
      <c r="H18" s="454"/>
      <c r="I18" s="436" t="s">
        <v>98</v>
      </c>
      <c r="J18" s="437"/>
      <c r="K18" s="437"/>
      <c r="L18" s="438"/>
      <c r="M18" s="436" t="s">
        <v>103</v>
      </c>
      <c r="N18" s="437"/>
      <c r="O18" s="437"/>
      <c r="P18" s="438"/>
      <c r="Q18" s="439" t="s">
        <v>100</v>
      </c>
      <c r="R18" s="440"/>
      <c r="S18" s="441"/>
      <c r="T18" s="442" t="s">
        <v>101</v>
      </c>
      <c r="U18" s="443"/>
      <c r="V18" s="444"/>
      <c r="X18" s="452" t="s">
        <v>108</v>
      </c>
      <c r="Y18" s="453"/>
      <c r="Z18" s="453"/>
      <c r="AA18" s="453"/>
      <c r="AB18" s="453"/>
      <c r="AC18" s="453"/>
      <c r="AD18" s="453"/>
      <c r="AE18" s="454"/>
      <c r="AF18" s="436" t="s">
        <v>98</v>
      </c>
      <c r="AG18" s="437"/>
      <c r="AH18" s="437"/>
      <c r="AI18" s="438"/>
      <c r="AJ18" s="436" t="s">
        <v>103</v>
      </c>
      <c r="AK18" s="437"/>
      <c r="AL18" s="437"/>
      <c r="AM18" s="438"/>
      <c r="AN18" s="439" t="s">
        <v>100</v>
      </c>
      <c r="AO18" s="440"/>
      <c r="AP18" s="441"/>
      <c r="AQ18" s="442" t="s">
        <v>101</v>
      </c>
      <c r="AR18" s="443"/>
      <c r="AS18" s="444"/>
    </row>
    <row r="19" spans="1:45" ht="15" customHeight="1">
      <c r="A19" s="460" t="s">
        <v>211</v>
      </c>
      <c r="B19" s="381"/>
      <c r="C19" s="381"/>
      <c r="D19" s="381"/>
      <c r="E19" s="381"/>
      <c r="F19" s="381"/>
      <c r="G19" s="381"/>
      <c r="H19" s="382"/>
      <c r="I19" s="455"/>
      <c r="J19" s="456"/>
      <c r="K19" s="456"/>
      <c r="L19" s="457"/>
      <c r="M19" s="345"/>
      <c r="N19" s="346"/>
      <c r="O19" s="346"/>
      <c r="P19" s="347"/>
      <c r="Q19" s="348">
        <v>0</v>
      </c>
      <c r="R19" s="349"/>
      <c r="S19" s="350"/>
      <c r="T19" s="351">
        <f>Q19*M19</f>
        <v>0</v>
      </c>
      <c r="U19" s="352"/>
      <c r="V19" s="353"/>
      <c r="X19" s="354" t="s">
        <v>211</v>
      </c>
      <c r="Y19" s="340"/>
      <c r="Z19" s="340"/>
      <c r="AA19" s="340"/>
      <c r="AB19" s="340"/>
      <c r="AC19" s="340"/>
      <c r="AD19" s="340"/>
      <c r="AE19" s="341"/>
      <c r="AF19" s="455"/>
      <c r="AG19" s="456"/>
      <c r="AH19" s="456"/>
      <c r="AI19" s="457"/>
      <c r="AJ19" s="345"/>
      <c r="AK19" s="346"/>
      <c r="AL19" s="346"/>
      <c r="AM19" s="347"/>
      <c r="AN19" s="348">
        <v>0</v>
      </c>
      <c r="AO19" s="349"/>
      <c r="AP19" s="350"/>
      <c r="AQ19" s="351">
        <f>AN19*AJ19</f>
        <v>0</v>
      </c>
      <c r="AR19" s="352"/>
      <c r="AS19" s="353"/>
    </row>
    <row r="20" spans="1:45">
      <c r="A20" s="333"/>
      <c r="B20" s="334"/>
      <c r="C20" s="334"/>
      <c r="D20" s="334"/>
      <c r="E20" s="334"/>
      <c r="F20" s="334"/>
      <c r="G20" s="334"/>
      <c r="H20" s="335"/>
      <c r="I20" s="333"/>
      <c r="J20" s="334"/>
      <c r="K20" s="334"/>
      <c r="L20" s="335"/>
      <c r="M20" s="333"/>
      <c r="N20" s="334"/>
      <c r="O20" s="334"/>
      <c r="P20" s="335"/>
      <c r="Q20" s="333"/>
      <c r="R20" s="334"/>
      <c r="S20" s="335"/>
      <c r="T20" s="377">
        <f>SUM(T19)</f>
        <v>0</v>
      </c>
      <c r="U20" s="378"/>
      <c r="V20" s="379"/>
      <c r="X20" s="333"/>
      <c r="Y20" s="334"/>
      <c r="Z20" s="334"/>
      <c r="AA20" s="334"/>
      <c r="AB20" s="334"/>
      <c r="AC20" s="334"/>
      <c r="AD20" s="334"/>
      <c r="AE20" s="335"/>
      <c r="AF20" s="333"/>
      <c r="AG20" s="334"/>
      <c r="AH20" s="334"/>
      <c r="AI20" s="335"/>
      <c r="AJ20" s="333"/>
      <c r="AK20" s="334"/>
      <c r="AL20" s="334"/>
      <c r="AM20" s="335"/>
      <c r="AN20" s="333"/>
      <c r="AO20" s="334"/>
      <c r="AP20" s="335"/>
      <c r="AQ20" s="377">
        <f>SUM(AQ19)</f>
        <v>0</v>
      </c>
      <c r="AR20" s="378"/>
      <c r="AS20" s="379"/>
    </row>
    <row r="21" spans="1:45" ht="15" customHeight="1">
      <c r="A21" s="436" t="s">
        <v>109</v>
      </c>
      <c r="B21" s="437"/>
      <c r="C21" s="437"/>
      <c r="D21" s="437"/>
      <c r="E21" s="437"/>
      <c r="F21" s="437"/>
      <c r="G21" s="437"/>
      <c r="H21" s="438"/>
      <c r="I21" s="436" t="s">
        <v>98</v>
      </c>
      <c r="J21" s="437"/>
      <c r="K21" s="437"/>
      <c r="L21" s="438"/>
      <c r="M21" s="436" t="s">
        <v>99</v>
      </c>
      <c r="N21" s="437"/>
      <c r="O21" s="437"/>
      <c r="P21" s="438"/>
      <c r="Q21" s="439" t="s">
        <v>100</v>
      </c>
      <c r="R21" s="440"/>
      <c r="S21" s="441"/>
      <c r="T21" s="442" t="s">
        <v>101</v>
      </c>
      <c r="U21" s="443"/>
      <c r="V21" s="444"/>
      <c r="X21" s="436" t="s">
        <v>109</v>
      </c>
      <c r="Y21" s="437"/>
      <c r="Z21" s="437"/>
      <c r="AA21" s="437"/>
      <c r="AB21" s="437"/>
      <c r="AC21" s="437"/>
      <c r="AD21" s="437"/>
      <c r="AE21" s="438"/>
      <c r="AF21" s="436" t="s">
        <v>98</v>
      </c>
      <c r="AG21" s="437"/>
      <c r="AH21" s="437"/>
      <c r="AI21" s="438"/>
      <c r="AJ21" s="436" t="s">
        <v>99</v>
      </c>
      <c r="AK21" s="437"/>
      <c r="AL21" s="437"/>
      <c r="AM21" s="438"/>
      <c r="AN21" s="439" t="s">
        <v>100</v>
      </c>
      <c r="AO21" s="440"/>
      <c r="AP21" s="441"/>
      <c r="AQ21" s="442" t="s">
        <v>101</v>
      </c>
      <c r="AR21" s="443"/>
      <c r="AS21" s="444"/>
    </row>
    <row r="22" spans="1:45" ht="23.25" customHeight="1">
      <c r="A22" s="380" t="s">
        <v>278</v>
      </c>
      <c r="B22" s="458"/>
      <c r="C22" s="458"/>
      <c r="D22" s="458"/>
      <c r="E22" s="458"/>
      <c r="F22" s="458"/>
      <c r="G22" s="458"/>
      <c r="H22" s="459"/>
      <c r="I22" s="449" t="s">
        <v>29</v>
      </c>
      <c r="J22" s="450"/>
      <c r="K22" s="450"/>
      <c r="L22" s="451"/>
      <c r="M22" s="427">
        <v>0.12</v>
      </c>
      <c r="N22" s="428"/>
      <c r="O22" s="428"/>
      <c r="P22" s="429"/>
      <c r="Q22" s="386">
        <v>19915</v>
      </c>
      <c r="R22" s="387"/>
      <c r="S22" s="388"/>
      <c r="T22" s="386">
        <f>M22*Q22</f>
        <v>2389.7999999999997</v>
      </c>
      <c r="U22" s="387"/>
      <c r="V22" s="388"/>
      <c r="X22" s="380" t="s">
        <v>278</v>
      </c>
      <c r="Y22" s="458"/>
      <c r="Z22" s="458"/>
      <c r="AA22" s="458"/>
      <c r="AB22" s="458"/>
      <c r="AC22" s="458"/>
      <c r="AD22" s="458"/>
      <c r="AE22" s="459"/>
      <c r="AF22" s="449" t="s">
        <v>29</v>
      </c>
      <c r="AG22" s="450"/>
      <c r="AH22" s="450"/>
      <c r="AI22" s="451"/>
      <c r="AJ22" s="427">
        <v>0.12</v>
      </c>
      <c r="AK22" s="428"/>
      <c r="AL22" s="428"/>
      <c r="AM22" s="429"/>
      <c r="AN22" s="386">
        <v>19915</v>
      </c>
      <c r="AO22" s="387"/>
      <c r="AP22" s="388"/>
      <c r="AQ22" s="386">
        <f>AJ22*AN22</f>
        <v>2389.7999999999997</v>
      </c>
      <c r="AR22" s="387"/>
      <c r="AS22" s="388"/>
    </row>
    <row r="23" spans="1:45" ht="15.75" customHeight="1">
      <c r="A23" s="380" t="s">
        <v>287</v>
      </c>
      <c r="B23" s="458"/>
      <c r="C23" s="458"/>
      <c r="D23" s="458"/>
      <c r="E23" s="458"/>
      <c r="F23" s="458"/>
      <c r="G23" s="458"/>
      <c r="H23" s="459"/>
      <c r="I23" s="449" t="s">
        <v>261</v>
      </c>
      <c r="J23" s="450"/>
      <c r="K23" s="450"/>
      <c r="L23" s="451"/>
      <c r="M23" s="427">
        <v>0.1</v>
      </c>
      <c r="N23" s="428"/>
      <c r="O23" s="428"/>
      <c r="P23" s="429"/>
      <c r="Q23" s="348">
        <v>67591.33</v>
      </c>
      <c r="R23" s="349"/>
      <c r="S23" s="350"/>
      <c r="T23" s="386">
        <f>M23*Q23</f>
        <v>6759.1330000000007</v>
      </c>
      <c r="U23" s="387"/>
      <c r="V23" s="388"/>
      <c r="X23" s="380" t="s">
        <v>287</v>
      </c>
      <c r="Y23" s="458"/>
      <c r="Z23" s="458"/>
      <c r="AA23" s="458"/>
      <c r="AB23" s="458"/>
      <c r="AC23" s="458"/>
      <c r="AD23" s="458"/>
      <c r="AE23" s="459"/>
      <c r="AF23" s="449" t="s">
        <v>261</v>
      </c>
      <c r="AG23" s="450"/>
      <c r="AH23" s="450"/>
      <c r="AI23" s="451"/>
      <c r="AJ23" s="427">
        <v>0.1</v>
      </c>
      <c r="AK23" s="428"/>
      <c r="AL23" s="428"/>
      <c r="AM23" s="429"/>
      <c r="AN23" s="348">
        <v>67591.33</v>
      </c>
      <c r="AO23" s="349"/>
      <c r="AP23" s="350"/>
      <c r="AQ23" s="386">
        <f>AJ23*AN23</f>
        <v>6759.1330000000007</v>
      </c>
      <c r="AR23" s="387"/>
      <c r="AS23" s="388"/>
    </row>
    <row r="24" spans="1:45" ht="15" customHeight="1">
      <c r="A24" s="333"/>
      <c r="B24" s="334"/>
      <c r="C24" s="334"/>
      <c r="D24" s="334"/>
      <c r="E24" s="334"/>
      <c r="F24" s="334"/>
      <c r="G24" s="334"/>
      <c r="H24" s="335"/>
      <c r="I24" s="333"/>
      <c r="J24" s="334"/>
      <c r="K24" s="334"/>
      <c r="L24" s="335"/>
      <c r="M24" s="333"/>
      <c r="N24" s="334"/>
      <c r="O24" s="334"/>
      <c r="P24" s="335"/>
      <c r="Q24" s="333"/>
      <c r="R24" s="334"/>
      <c r="S24" s="335"/>
      <c r="T24" s="377">
        <f>SUM(T22:V23)</f>
        <v>9148.9330000000009</v>
      </c>
      <c r="U24" s="378"/>
      <c r="V24" s="379"/>
      <c r="W24" s="272"/>
      <c r="X24" s="333"/>
      <c r="Y24" s="334"/>
      <c r="Z24" s="334"/>
      <c r="AA24" s="334"/>
      <c r="AB24" s="334"/>
      <c r="AC24" s="334"/>
      <c r="AD24" s="334"/>
      <c r="AE24" s="335"/>
      <c r="AF24" s="333"/>
      <c r="AG24" s="334"/>
      <c r="AH24" s="334"/>
      <c r="AI24" s="335"/>
      <c r="AJ24" s="333"/>
      <c r="AK24" s="334"/>
      <c r="AL24" s="334"/>
      <c r="AM24" s="335"/>
      <c r="AN24" s="333"/>
      <c r="AO24" s="334"/>
      <c r="AP24" s="335"/>
      <c r="AQ24" s="377">
        <f>SUM(AQ22:AS23)</f>
        <v>9148.9330000000009</v>
      </c>
      <c r="AR24" s="378"/>
      <c r="AS24" s="379"/>
    </row>
    <row r="25" spans="1:45" ht="15" customHeight="1">
      <c r="A25" s="392" t="s">
        <v>214</v>
      </c>
      <c r="B25" s="392"/>
      <c r="C25" s="392"/>
      <c r="D25" s="392"/>
      <c r="E25" s="392"/>
      <c r="F25" s="392"/>
      <c r="G25" s="392"/>
      <c r="H25" s="392"/>
      <c r="I25" s="392"/>
      <c r="J25" s="392"/>
      <c r="K25" s="392"/>
      <c r="L25" s="392"/>
      <c r="M25" s="392"/>
      <c r="N25" s="392"/>
      <c r="O25" s="392"/>
      <c r="P25" s="392"/>
      <c r="Q25" s="392"/>
      <c r="R25" s="392"/>
      <c r="S25" s="393"/>
      <c r="T25" s="394">
        <f>T11+T14+T17+T24+T20</f>
        <v>755505.50308292452</v>
      </c>
      <c r="U25" s="395"/>
      <c r="V25" s="396"/>
      <c r="W25" s="319"/>
      <c r="X25" s="392" t="s">
        <v>214</v>
      </c>
      <c r="Y25" s="392"/>
      <c r="Z25" s="392"/>
      <c r="AA25" s="392"/>
      <c r="AB25" s="392"/>
      <c r="AC25" s="392"/>
      <c r="AD25" s="392"/>
      <c r="AE25" s="392"/>
      <c r="AF25" s="392"/>
      <c r="AG25" s="392"/>
      <c r="AH25" s="392"/>
      <c r="AI25" s="392"/>
      <c r="AJ25" s="392"/>
      <c r="AK25" s="392"/>
      <c r="AL25" s="392"/>
      <c r="AM25" s="392"/>
      <c r="AN25" s="392"/>
      <c r="AO25" s="392"/>
      <c r="AP25" s="393"/>
      <c r="AQ25" s="423">
        <f>AQ11+AQ14+AQ17+AQ24+AQ20</f>
        <v>825767.61308292439</v>
      </c>
      <c r="AR25" s="424"/>
      <c r="AS25" s="425"/>
    </row>
    <row r="26" spans="1:45">
      <c r="A26" s="319"/>
      <c r="B26" s="317"/>
      <c r="C26" s="317"/>
      <c r="D26" s="317"/>
      <c r="E26" s="317"/>
      <c r="F26" s="317"/>
      <c r="G26" s="317"/>
      <c r="H26" s="317"/>
      <c r="I26" s="317"/>
      <c r="J26" s="317"/>
      <c r="K26" s="317"/>
      <c r="L26" s="317"/>
      <c r="M26" s="317"/>
      <c r="N26" s="317"/>
      <c r="O26" s="317"/>
      <c r="P26" s="317"/>
      <c r="Q26" s="317"/>
      <c r="R26" s="317"/>
      <c r="S26" s="317"/>
      <c r="T26" s="317"/>
      <c r="U26" s="317"/>
      <c r="V26" s="317"/>
      <c r="W26" s="317"/>
      <c r="X26" s="318"/>
      <c r="Y26" s="317"/>
      <c r="Z26" s="317"/>
      <c r="AA26" s="317"/>
      <c r="AB26" s="317"/>
      <c r="AC26" s="317"/>
      <c r="AD26" s="319"/>
      <c r="AE26" s="319"/>
      <c r="AF26" s="319"/>
      <c r="AG26" s="319"/>
      <c r="AH26" s="319"/>
      <c r="AI26" s="319"/>
      <c r="AJ26" s="319"/>
      <c r="AK26" s="319"/>
      <c r="AL26" s="319"/>
      <c r="AM26" s="319"/>
      <c r="AN26" s="319"/>
      <c r="AO26" s="319"/>
      <c r="AP26" s="319"/>
      <c r="AQ26" s="319"/>
      <c r="AR26" s="319"/>
    </row>
    <row r="27" spans="1:45">
      <c r="A27" s="319"/>
      <c r="B27" s="317"/>
      <c r="C27" s="317"/>
      <c r="D27" s="317"/>
      <c r="E27" s="317"/>
      <c r="F27" s="317"/>
      <c r="G27" s="317"/>
      <c r="H27" s="317"/>
      <c r="I27" s="317"/>
      <c r="J27" s="317"/>
      <c r="K27" s="317"/>
      <c r="L27" s="317"/>
      <c r="M27" s="317"/>
      <c r="N27" s="317"/>
      <c r="O27" s="317"/>
      <c r="P27" s="317"/>
      <c r="Q27" s="317"/>
      <c r="R27" s="317"/>
      <c r="S27" s="317"/>
      <c r="T27" s="317"/>
      <c r="U27" s="317"/>
      <c r="V27" s="317"/>
      <c r="W27" s="317"/>
      <c r="X27" s="318"/>
      <c r="Y27" s="317"/>
      <c r="Z27" s="317"/>
      <c r="AA27" s="317"/>
      <c r="AB27" s="317"/>
      <c r="AC27" s="317"/>
      <c r="AD27" s="319"/>
      <c r="AE27" s="319"/>
      <c r="AF27" s="319"/>
      <c r="AG27" s="319"/>
      <c r="AH27" s="319"/>
      <c r="AI27" s="319"/>
      <c r="AJ27" s="319"/>
      <c r="AK27" s="319"/>
      <c r="AL27" s="319"/>
      <c r="AM27" s="319"/>
      <c r="AN27" s="319"/>
      <c r="AO27" s="319"/>
      <c r="AP27" s="319"/>
      <c r="AQ27" s="319"/>
      <c r="AR27" s="319"/>
    </row>
    <row r="28" spans="1:45">
      <c r="A28" s="319"/>
      <c r="B28" s="317"/>
      <c r="C28" s="317"/>
      <c r="D28" s="317"/>
      <c r="E28" s="317"/>
      <c r="F28" s="317"/>
      <c r="G28" s="317"/>
      <c r="H28" s="317"/>
      <c r="I28" s="317"/>
      <c r="J28" s="317"/>
      <c r="K28" s="317"/>
      <c r="L28" s="317"/>
      <c r="M28" s="317"/>
      <c r="N28" s="317"/>
      <c r="O28" s="317"/>
      <c r="P28" s="317"/>
      <c r="Q28" s="317"/>
      <c r="R28" s="317"/>
      <c r="S28" s="317"/>
      <c r="T28" s="317"/>
      <c r="U28" s="317"/>
      <c r="V28" s="317"/>
      <c r="W28" s="317"/>
      <c r="X28" s="318"/>
      <c r="Y28" s="317"/>
      <c r="Z28" s="317"/>
      <c r="AA28" s="317"/>
      <c r="AB28" s="317"/>
      <c r="AC28" s="317"/>
      <c r="AD28" s="319"/>
      <c r="AE28" s="319"/>
      <c r="AF28" s="319"/>
      <c r="AG28" s="319"/>
      <c r="AH28" s="319"/>
      <c r="AI28" s="319"/>
      <c r="AJ28" s="319"/>
      <c r="AK28" s="319"/>
      <c r="AL28" s="319"/>
      <c r="AM28" s="319"/>
      <c r="AN28" s="319"/>
      <c r="AO28" s="319"/>
      <c r="AP28" s="319"/>
      <c r="AQ28" s="319"/>
      <c r="AR28" s="319"/>
    </row>
    <row r="29" spans="1:45">
      <c r="A29" s="319"/>
      <c r="B29" s="317"/>
      <c r="C29" s="317"/>
      <c r="D29" s="317"/>
      <c r="E29" s="317"/>
      <c r="F29" s="317"/>
      <c r="G29" s="317"/>
      <c r="H29" s="317"/>
      <c r="I29" s="317"/>
      <c r="J29" s="317"/>
      <c r="K29" s="317"/>
      <c r="L29" s="317"/>
      <c r="M29" s="317"/>
      <c r="N29" s="317"/>
      <c r="O29" s="317"/>
      <c r="P29" s="317"/>
      <c r="Q29" s="317"/>
      <c r="R29" s="317"/>
      <c r="S29" s="317"/>
      <c r="T29" s="317"/>
      <c r="U29" s="317"/>
      <c r="V29" s="317"/>
      <c r="W29" s="317"/>
      <c r="X29" s="318"/>
      <c r="Y29" s="317"/>
      <c r="Z29" s="317"/>
      <c r="AA29" s="317"/>
      <c r="AB29" s="317"/>
      <c r="AC29" s="317"/>
      <c r="AD29" s="319"/>
      <c r="AE29" s="319"/>
      <c r="AF29" s="319"/>
      <c r="AG29" s="319"/>
      <c r="AH29" s="319"/>
      <c r="AI29" s="319"/>
      <c r="AJ29" s="319"/>
      <c r="AK29" s="319"/>
      <c r="AL29" s="319"/>
      <c r="AM29" s="319"/>
      <c r="AN29" s="319"/>
      <c r="AO29" s="319"/>
      <c r="AP29" s="319"/>
      <c r="AQ29" s="319"/>
      <c r="AR29" s="319"/>
    </row>
    <row r="30" spans="1:45">
      <c r="A30" s="319"/>
      <c r="B30" s="317"/>
      <c r="C30" s="408"/>
      <c r="D30" s="408"/>
      <c r="E30" s="408"/>
      <c r="F30" s="408"/>
      <c r="G30" s="408"/>
      <c r="H30" s="408"/>
      <c r="I30" s="408"/>
      <c r="J30" s="408"/>
      <c r="K30" s="408"/>
      <c r="L30" s="408"/>
      <c r="M30" s="408"/>
      <c r="N30" s="408"/>
      <c r="O30" s="408"/>
      <c r="P30" s="408"/>
      <c r="Q30" s="408"/>
      <c r="R30" s="317"/>
      <c r="S30" s="317"/>
      <c r="T30" s="317"/>
      <c r="U30" s="317"/>
      <c r="V30" s="317"/>
      <c r="W30" s="317"/>
      <c r="X30" s="318"/>
      <c r="Y30" s="408"/>
      <c r="Z30" s="408"/>
      <c r="AA30" s="408"/>
      <c r="AB30" s="408"/>
      <c r="AC30" s="408"/>
      <c r="AD30" s="319"/>
      <c r="AE30" s="319"/>
      <c r="AF30" s="319"/>
      <c r="AG30" s="319"/>
      <c r="AH30" s="319"/>
      <c r="AI30" s="319"/>
      <c r="AJ30" s="319"/>
      <c r="AK30" s="319"/>
      <c r="AL30" s="319"/>
      <c r="AM30" s="319"/>
      <c r="AN30" s="319"/>
      <c r="AO30" s="319"/>
      <c r="AP30" s="319"/>
      <c r="AQ30" s="319"/>
      <c r="AR30" s="319"/>
    </row>
    <row r="31" spans="1:45">
      <c r="A31" s="319"/>
      <c r="B31" s="317"/>
      <c r="C31" s="409" t="s">
        <v>247</v>
      </c>
      <c r="D31" s="409"/>
      <c r="E31" s="409"/>
      <c r="F31" s="409"/>
      <c r="G31" s="409"/>
      <c r="H31" s="409"/>
      <c r="I31" s="409"/>
      <c r="J31" s="409"/>
      <c r="K31" s="409"/>
      <c r="L31" s="409"/>
      <c r="M31" s="409"/>
      <c r="N31" s="409"/>
      <c r="O31" s="409"/>
      <c r="P31" s="409"/>
      <c r="Q31" s="409"/>
      <c r="R31" s="317"/>
      <c r="S31" s="317"/>
      <c r="T31" s="317"/>
      <c r="U31" s="317"/>
      <c r="V31" s="317"/>
      <c r="W31" s="317"/>
      <c r="X31" s="318"/>
      <c r="Y31" s="409" t="s">
        <v>248</v>
      </c>
      <c r="Z31" s="409"/>
      <c r="AA31" s="409"/>
      <c r="AB31" s="409"/>
      <c r="AC31" s="409"/>
      <c r="AD31" s="319"/>
      <c r="AE31" s="319"/>
      <c r="AF31" s="319"/>
      <c r="AG31" s="319"/>
      <c r="AH31" s="319"/>
      <c r="AI31" s="319"/>
      <c r="AJ31" s="319"/>
      <c r="AK31" s="319"/>
      <c r="AL31" s="319"/>
      <c r="AM31" s="319"/>
      <c r="AN31" s="319"/>
      <c r="AO31" s="319"/>
      <c r="AP31" s="319"/>
      <c r="AQ31" s="319"/>
      <c r="AR31" s="319"/>
    </row>
    <row r="32" spans="1:45">
      <c r="A32" s="319"/>
      <c r="B32" s="317"/>
      <c r="C32" s="410" t="s">
        <v>249</v>
      </c>
      <c r="D32" s="410"/>
      <c r="E32" s="410"/>
      <c r="F32" s="410"/>
      <c r="G32" s="410"/>
      <c r="H32" s="410"/>
      <c r="I32" s="410"/>
      <c r="J32" s="410"/>
      <c r="K32" s="410"/>
      <c r="L32" s="410"/>
      <c r="M32" s="410"/>
      <c r="N32" s="410"/>
      <c r="O32" s="410"/>
      <c r="P32" s="410"/>
      <c r="Q32" s="410"/>
      <c r="R32" s="317"/>
      <c r="S32" s="317"/>
      <c r="T32" s="317"/>
      <c r="U32" s="317"/>
      <c r="V32" s="317"/>
      <c r="W32" s="317"/>
      <c r="X32" s="318"/>
      <c r="Y32" s="410" t="s">
        <v>250</v>
      </c>
      <c r="Z32" s="410"/>
      <c r="AA32" s="410"/>
      <c r="AB32" s="410"/>
      <c r="AC32" s="410"/>
      <c r="AD32" s="319"/>
      <c r="AE32" s="319"/>
      <c r="AF32" s="319"/>
      <c r="AG32" s="319"/>
      <c r="AH32" s="319"/>
      <c r="AI32" s="319"/>
      <c r="AJ32" s="319"/>
      <c r="AK32" s="319"/>
      <c r="AL32" s="319"/>
      <c r="AM32" s="319"/>
      <c r="AN32" s="319"/>
      <c r="AO32" s="319"/>
      <c r="AP32" s="319"/>
      <c r="AQ32" s="319"/>
      <c r="AR32" s="319"/>
    </row>
    <row r="33" spans="1:44">
      <c r="A33" s="319"/>
      <c r="B33" s="319"/>
      <c r="C33" s="319"/>
      <c r="D33" s="319"/>
      <c r="E33" s="319"/>
      <c r="F33" s="319"/>
      <c r="G33" s="319"/>
      <c r="H33" s="319"/>
      <c r="I33" s="319"/>
      <c r="J33" s="319"/>
      <c r="K33" s="319"/>
      <c r="L33" s="319"/>
      <c r="M33" s="319"/>
      <c r="N33" s="319"/>
      <c r="O33" s="319"/>
      <c r="P33" s="319"/>
      <c r="Q33" s="319"/>
      <c r="R33" s="319"/>
      <c r="S33" s="319"/>
      <c r="T33" s="319"/>
      <c r="U33" s="319"/>
      <c r="V33" s="319"/>
      <c r="W33" s="319"/>
      <c r="X33" s="319"/>
      <c r="Y33" s="319"/>
      <c r="Z33" s="319"/>
      <c r="AA33" s="319"/>
      <c r="AB33" s="319"/>
      <c r="AC33" s="319"/>
      <c r="AD33" s="319"/>
      <c r="AE33" s="319"/>
      <c r="AF33" s="319"/>
      <c r="AG33" s="319"/>
      <c r="AH33" s="319"/>
      <c r="AI33" s="319"/>
      <c r="AJ33" s="319"/>
      <c r="AK33" s="319"/>
      <c r="AL33" s="319"/>
      <c r="AM33" s="319"/>
      <c r="AN33" s="319"/>
      <c r="AO33" s="319"/>
      <c r="AP33" s="319"/>
      <c r="AQ33" s="319"/>
      <c r="AR33" s="319"/>
    </row>
    <row r="34" spans="1:44" ht="15.75" thickBot="1"/>
    <row r="35" spans="1:44" ht="15.75" thickBot="1">
      <c r="A35" s="691" t="s">
        <v>295</v>
      </c>
      <c r="B35" s="692"/>
      <c r="C35" s="692"/>
      <c r="D35" s="692"/>
      <c r="E35" s="692"/>
      <c r="F35" s="692"/>
      <c r="G35" s="692"/>
      <c r="H35" s="692"/>
      <c r="I35" s="692"/>
      <c r="J35" s="692"/>
      <c r="K35" s="692"/>
      <c r="L35" s="692"/>
      <c r="M35" s="692"/>
      <c r="N35" s="692"/>
      <c r="O35" s="692"/>
      <c r="P35" s="692"/>
      <c r="Q35" s="692"/>
      <c r="R35" s="692"/>
      <c r="S35" s="692"/>
      <c r="T35" s="692"/>
      <c r="U35" s="692"/>
      <c r="V35" s="693"/>
    </row>
  </sheetData>
  <mergeCells count="213">
    <mergeCell ref="A35:V35"/>
    <mergeCell ref="A7:H7"/>
    <mergeCell ref="A8:H8"/>
    <mergeCell ref="A9:H9"/>
    <mergeCell ref="A10:H10"/>
    <mergeCell ref="C30:Q30"/>
    <mergeCell ref="Y30:AC30"/>
    <mergeCell ref="C31:Q31"/>
    <mergeCell ref="Y31:AC31"/>
    <mergeCell ref="C32:Q32"/>
    <mergeCell ref="Y32:AC32"/>
    <mergeCell ref="A23:H23"/>
    <mergeCell ref="I23:L23"/>
    <mergeCell ref="M23:P23"/>
    <mergeCell ref="Q23:S23"/>
    <mergeCell ref="T23:V23"/>
    <mergeCell ref="X23:AE23"/>
    <mergeCell ref="A25:S25"/>
    <mergeCell ref="T25:V25"/>
    <mergeCell ref="X25:AP25"/>
    <mergeCell ref="AF11:AI11"/>
    <mergeCell ref="AJ11:AM11"/>
    <mergeCell ref="AN11:AP11"/>
    <mergeCell ref="I9:L9"/>
    <mergeCell ref="M9:P9"/>
    <mergeCell ref="AQ25:AS25"/>
    <mergeCell ref="AF22:AI22"/>
    <mergeCell ref="AJ22:AM22"/>
    <mergeCell ref="AN22:AP22"/>
    <mergeCell ref="AQ22:AS22"/>
    <mergeCell ref="A24:H24"/>
    <mergeCell ref="I24:L24"/>
    <mergeCell ref="M24:P24"/>
    <mergeCell ref="Q24:S24"/>
    <mergeCell ref="T24:V24"/>
    <mergeCell ref="X24:AE24"/>
    <mergeCell ref="AF23:AI23"/>
    <mergeCell ref="AJ23:AM23"/>
    <mergeCell ref="AN23:AP23"/>
    <mergeCell ref="AQ23:AS23"/>
    <mergeCell ref="AQ21:AS21"/>
    <mergeCell ref="A22:H22"/>
    <mergeCell ref="I22:L22"/>
    <mergeCell ref="M22:P22"/>
    <mergeCell ref="Q22:S22"/>
    <mergeCell ref="T22:V22"/>
    <mergeCell ref="X22:AE22"/>
    <mergeCell ref="AF24:AI24"/>
    <mergeCell ref="AJ24:AM24"/>
    <mergeCell ref="AN24:AP24"/>
    <mergeCell ref="AQ24:AS24"/>
    <mergeCell ref="A21:H21"/>
    <mergeCell ref="I21:L21"/>
    <mergeCell ref="M21:P21"/>
    <mergeCell ref="Q21:S21"/>
    <mergeCell ref="T21:V21"/>
    <mergeCell ref="X21:AE21"/>
    <mergeCell ref="AF21:AI21"/>
    <mergeCell ref="AJ21:AM21"/>
    <mergeCell ref="AN21:AP21"/>
    <mergeCell ref="AQ19:AS19"/>
    <mergeCell ref="A20:H20"/>
    <mergeCell ref="I20:L20"/>
    <mergeCell ref="M20:P20"/>
    <mergeCell ref="Q20:S20"/>
    <mergeCell ref="T20:V20"/>
    <mergeCell ref="X20:AE20"/>
    <mergeCell ref="AF20:AI20"/>
    <mergeCell ref="AJ20:AM20"/>
    <mergeCell ref="AN20:AP20"/>
    <mergeCell ref="AQ20:AS20"/>
    <mergeCell ref="A19:H19"/>
    <mergeCell ref="I19:L19"/>
    <mergeCell ref="M19:P19"/>
    <mergeCell ref="Q19:S19"/>
    <mergeCell ref="T19:V19"/>
    <mergeCell ref="X19:AE19"/>
    <mergeCell ref="AF19:AI19"/>
    <mergeCell ref="AJ19:AM19"/>
    <mergeCell ref="AN19:AP19"/>
    <mergeCell ref="AQ17:AS17"/>
    <mergeCell ref="A18:H18"/>
    <mergeCell ref="I18:L18"/>
    <mergeCell ref="M18:P18"/>
    <mergeCell ref="Q18:S18"/>
    <mergeCell ref="T18:V18"/>
    <mergeCell ref="X18:AE18"/>
    <mergeCell ref="AF18:AI18"/>
    <mergeCell ref="AJ18:AM18"/>
    <mergeCell ref="AN18:AP18"/>
    <mergeCell ref="AQ18:AS18"/>
    <mergeCell ref="A17:H17"/>
    <mergeCell ref="I17:L17"/>
    <mergeCell ref="M17:P17"/>
    <mergeCell ref="Q17:S17"/>
    <mergeCell ref="T17:V17"/>
    <mergeCell ref="X17:AE17"/>
    <mergeCell ref="AF17:AI17"/>
    <mergeCell ref="AJ17:AM17"/>
    <mergeCell ref="AN17:AP17"/>
    <mergeCell ref="AQ15:AS15"/>
    <mergeCell ref="A16:H16"/>
    <mergeCell ref="I16:L16"/>
    <mergeCell ref="M16:P16"/>
    <mergeCell ref="Q16:S16"/>
    <mergeCell ref="T16:V16"/>
    <mergeCell ref="X16:AE16"/>
    <mergeCell ref="AF16:AI16"/>
    <mergeCell ref="AJ16:AM16"/>
    <mergeCell ref="AN16:AP16"/>
    <mergeCell ref="AQ16:AS16"/>
    <mergeCell ref="A15:H15"/>
    <mergeCell ref="I15:L15"/>
    <mergeCell ref="M15:P15"/>
    <mergeCell ref="Q15:S15"/>
    <mergeCell ref="T15:V15"/>
    <mergeCell ref="X15:AE15"/>
    <mergeCell ref="AF15:AI15"/>
    <mergeCell ref="AJ15:AM15"/>
    <mergeCell ref="AN15:AP15"/>
    <mergeCell ref="AF12:AI12"/>
    <mergeCell ref="AJ12:AM12"/>
    <mergeCell ref="AN12:AP12"/>
    <mergeCell ref="AQ12:AS12"/>
    <mergeCell ref="AQ13:AS13"/>
    <mergeCell ref="A14:H14"/>
    <mergeCell ref="I14:L14"/>
    <mergeCell ref="M14:P14"/>
    <mergeCell ref="Q14:S14"/>
    <mergeCell ref="T14:V14"/>
    <mergeCell ref="X14:AE14"/>
    <mergeCell ref="AF14:AI14"/>
    <mergeCell ref="AJ14:AM14"/>
    <mergeCell ref="AN14:AP14"/>
    <mergeCell ref="AQ14:AS14"/>
    <mergeCell ref="A13:H13"/>
    <mergeCell ref="I13:L13"/>
    <mergeCell ref="M13:P13"/>
    <mergeCell ref="Q13:S13"/>
    <mergeCell ref="T13:V13"/>
    <mergeCell ref="X13:AE13"/>
    <mergeCell ref="AF13:AI13"/>
    <mergeCell ref="AJ13:AM13"/>
    <mergeCell ref="AN13:AP13"/>
    <mergeCell ref="A12:H12"/>
    <mergeCell ref="I12:L12"/>
    <mergeCell ref="M12:P12"/>
    <mergeCell ref="Q12:S12"/>
    <mergeCell ref="T12:V12"/>
    <mergeCell ref="X12:AE12"/>
    <mergeCell ref="A11:H11"/>
    <mergeCell ref="I11:L11"/>
    <mergeCell ref="M11:P11"/>
    <mergeCell ref="Q11:S11"/>
    <mergeCell ref="T11:V11"/>
    <mergeCell ref="X11:AE11"/>
    <mergeCell ref="AF10:AI10"/>
    <mergeCell ref="AJ10:AM10"/>
    <mergeCell ref="AN10:AP10"/>
    <mergeCell ref="AQ10:AS10"/>
    <mergeCell ref="AF9:AI9"/>
    <mergeCell ref="AJ9:AM9"/>
    <mergeCell ref="AN9:AP9"/>
    <mergeCell ref="AQ9:AS9"/>
    <mergeCell ref="AQ11:AS11"/>
    <mergeCell ref="I10:L10"/>
    <mergeCell ref="M10:P10"/>
    <mergeCell ref="Q10:S10"/>
    <mergeCell ref="T10:V10"/>
    <mergeCell ref="X10:AE10"/>
    <mergeCell ref="I8:L8"/>
    <mergeCell ref="M8:P8"/>
    <mergeCell ref="Q8:S8"/>
    <mergeCell ref="T8:V8"/>
    <mergeCell ref="X8:AE8"/>
    <mergeCell ref="Q9:S9"/>
    <mergeCell ref="T9:V9"/>
    <mergeCell ref="X9:AE9"/>
    <mergeCell ref="AF8:AI8"/>
    <mergeCell ref="AJ8:AM8"/>
    <mergeCell ref="AN8:AP8"/>
    <mergeCell ref="AQ8:AS8"/>
    <mergeCell ref="I7:L7"/>
    <mergeCell ref="M7:P7"/>
    <mergeCell ref="Q7:S7"/>
    <mergeCell ref="T7:V7"/>
    <mergeCell ref="X7:AE7"/>
    <mergeCell ref="AF7:AI7"/>
    <mergeCell ref="AJ7:AM7"/>
    <mergeCell ref="AN7:AP7"/>
    <mergeCell ref="AQ7:AS7"/>
    <mergeCell ref="AQ5:AS5"/>
    <mergeCell ref="A1:C3"/>
    <mergeCell ref="D1:V3"/>
    <mergeCell ref="X1:Z3"/>
    <mergeCell ref="AA1:AS3"/>
    <mergeCell ref="A4:V4"/>
    <mergeCell ref="X4:AS4"/>
    <mergeCell ref="A6:H6"/>
    <mergeCell ref="I6:L6"/>
    <mergeCell ref="M6:P6"/>
    <mergeCell ref="Q6:S6"/>
    <mergeCell ref="T6:V6"/>
    <mergeCell ref="X6:AE6"/>
    <mergeCell ref="A5:B5"/>
    <mergeCell ref="C5:S5"/>
    <mergeCell ref="T5:V5"/>
    <mergeCell ref="X5:Y5"/>
    <mergeCell ref="Z5:AP5"/>
    <mergeCell ref="AF6:AI6"/>
    <mergeCell ref="AJ6:AM6"/>
    <mergeCell ref="AN6:AP6"/>
    <mergeCell ref="AQ6:AS6"/>
  </mergeCells>
  <phoneticPr fontId="40" type="noConversion"/>
  <pageMargins left="0.7" right="0.7" top="0.75" bottom="0.75" header="0.3" footer="0.3"/>
  <pageSetup orientation="portrait" horizontalDpi="4294967292" verticalDpi="0"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2D0FB91-ECBB-4CC3-BAAD-BDDABD78F9DB}">
  <dimension ref="A1:AS30"/>
  <sheetViews>
    <sheetView tabSelected="1" topLeftCell="A10" zoomScaleNormal="100" workbookViewId="0">
      <selection activeCell="T22" sqref="T22:V22"/>
    </sheetView>
  </sheetViews>
  <sheetFormatPr baseColWidth="10" defaultRowHeight="15"/>
  <cols>
    <col min="1" max="1" width="5" customWidth="1"/>
    <col min="2" max="2" width="1.85546875" customWidth="1"/>
    <col min="3" max="3" width="33" customWidth="1"/>
    <col min="4" max="5" width="5" customWidth="1"/>
    <col min="6" max="6" width="4" customWidth="1"/>
    <col min="7" max="7" width="1.85546875" customWidth="1"/>
    <col min="8" max="9" width="1" customWidth="1"/>
    <col min="10" max="10" width="4" customWidth="1"/>
    <col min="11" max="11" width="5" customWidth="1"/>
    <col min="12" max="12" width="1" customWidth="1"/>
    <col min="13" max="13" width="1.85546875" customWidth="1"/>
    <col min="14" max="14" width="5.85546875" customWidth="1"/>
    <col min="15" max="15" width="1.85546875" customWidth="1"/>
    <col min="16" max="16" width="1" customWidth="1"/>
    <col min="17" max="17" width="5" customWidth="1"/>
    <col min="18" max="18" width="8" customWidth="1"/>
    <col min="19" max="19" width="1.85546875" customWidth="1"/>
    <col min="20" max="20" width="8" customWidth="1"/>
    <col min="21" max="21" width="6.85546875" customWidth="1"/>
    <col min="22" max="22" width="1" customWidth="1"/>
    <col min="23" max="23" width="12" bestFit="1" customWidth="1"/>
    <col min="24" max="24" width="5" customWidth="1"/>
    <col min="25" max="25" width="1.85546875" customWidth="1"/>
    <col min="26" max="26" width="33" customWidth="1"/>
    <col min="27" max="28" width="5" customWidth="1"/>
    <col min="29" max="29" width="4" customWidth="1"/>
    <col min="30" max="30" width="1.85546875" customWidth="1"/>
    <col min="31" max="32" width="1" customWidth="1"/>
    <col min="33" max="33" width="4" customWidth="1"/>
    <col min="34" max="34" width="5" customWidth="1"/>
    <col min="35" max="35" width="1" customWidth="1"/>
    <col min="36" max="36" width="1.85546875" customWidth="1"/>
    <col min="37" max="37" width="5.85546875" customWidth="1"/>
    <col min="38" max="38" width="1.85546875" customWidth="1"/>
    <col min="39" max="39" width="1" customWidth="1"/>
    <col min="40" max="40" width="5" customWidth="1"/>
    <col min="41" max="41" width="8" customWidth="1"/>
    <col min="42" max="42" width="1.85546875" customWidth="1"/>
    <col min="43" max="43" width="8" customWidth="1"/>
    <col min="44" max="44" width="6.85546875" customWidth="1"/>
    <col min="45" max="45" width="1" customWidth="1"/>
  </cols>
  <sheetData>
    <row r="1" spans="1:45" ht="15" customHeight="1">
      <c r="A1" s="359" t="s">
        <v>69</v>
      </c>
      <c r="B1" s="360"/>
      <c r="C1" s="361"/>
      <c r="D1" s="368" t="s">
        <v>212</v>
      </c>
      <c r="E1" s="369"/>
      <c r="F1" s="369"/>
      <c r="G1" s="369"/>
      <c r="H1" s="369"/>
      <c r="I1" s="369"/>
      <c r="J1" s="369"/>
      <c r="K1" s="369"/>
      <c r="L1" s="369"/>
      <c r="M1" s="369"/>
      <c r="N1" s="369"/>
      <c r="O1" s="369"/>
      <c r="P1" s="369"/>
      <c r="Q1" s="369"/>
      <c r="R1" s="369"/>
      <c r="S1" s="369"/>
      <c r="T1" s="369"/>
      <c r="U1" s="369"/>
      <c r="V1" s="370"/>
      <c r="X1" s="411" t="s">
        <v>246</v>
      </c>
      <c r="Y1" s="412"/>
      <c r="Z1" s="413"/>
      <c r="AA1" s="368" t="s">
        <v>212</v>
      </c>
      <c r="AB1" s="369"/>
      <c r="AC1" s="369"/>
      <c r="AD1" s="369"/>
      <c r="AE1" s="369"/>
      <c r="AF1" s="369"/>
      <c r="AG1" s="369"/>
      <c r="AH1" s="369"/>
      <c r="AI1" s="369"/>
      <c r="AJ1" s="369"/>
      <c r="AK1" s="369"/>
      <c r="AL1" s="369"/>
      <c r="AM1" s="369"/>
      <c r="AN1" s="369"/>
      <c r="AO1" s="369"/>
      <c r="AP1" s="369"/>
      <c r="AQ1" s="369"/>
      <c r="AR1" s="369"/>
      <c r="AS1" s="370"/>
    </row>
    <row r="2" spans="1:45">
      <c r="A2" s="362"/>
      <c r="B2" s="363"/>
      <c r="C2" s="364"/>
      <c r="D2" s="371"/>
      <c r="E2" s="372"/>
      <c r="F2" s="372"/>
      <c r="G2" s="372"/>
      <c r="H2" s="372"/>
      <c r="I2" s="372"/>
      <c r="J2" s="372"/>
      <c r="K2" s="372"/>
      <c r="L2" s="372"/>
      <c r="M2" s="372"/>
      <c r="N2" s="372"/>
      <c r="O2" s="372"/>
      <c r="P2" s="372"/>
      <c r="Q2" s="372"/>
      <c r="R2" s="372"/>
      <c r="S2" s="372"/>
      <c r="T2" s="372"/>
      <c r="U2" s="372"/>
      <c r="V2" s="373"/>
      <c r="X2" s="414"/>
      <c r="Y2" s="415"/>
      <c r="Z2" s="416"/>
      <c r="AA2" s="371"/>
      <c r="AB2" s="420"/>
      <c r="AC2" s="420"/>
      <c r="AD2" s="420"/>
      <c r="AE2" s="420"/>
      <c r="AF2" s="420"/>
      <c r="AG2" s="420"/>
      <c r="AH2" s="420"/>
      <c r="AI2" s="420"/>
      <c r="AJ2" s="420"/>
      <c r="AK2" s="420"/>
      <c r="AL2" s="420"/>
      <c r="AM2" s="420"/>
      <c r="AN2" s="420"/>
      <c r="AO2" s="420"/>
      <c r="AP2" s="420"/>
      <c r="AQ2" s="420"/>
      <c r="AR2" s="420"/>
      <c r="AS2" s="373"/>
    </row>
    <row r="3" spans="1:45" ht="15.75" thickBot="1">
      <c r="A3" s="365"/>
      <c r="B3" s="366"/>
      <c r="C3" s="367"/>
      <c r="D3" s="374"/>
      <c r="E3" s="375"/>
      <c r="F3" s="375"/>
      <c r="G3" s="375"/>
      <c r="H3" s="375"/>
      <c r="I3" s="375"/>
      <c r="J3" s="375"/>
      <c r="K3" s="375"/>
      <c r="L3" s="375"/>
      <c r="M3" s="375"/>
      <c r="N3" s="375"/>
      <c r="O3" s="375"/>
      <c r="P3" s="375"/>
      <c r="Q3" s="375"/>
      <c r="R3" s="375"/>
      <c r="S3" s="375"/>
      <c r="T3" s="375"/>
      <c r="U3" s="375"/>
      <c r="V3" s="376"/>
      <c r="X3" s="417"/>
      <c r="Y3" s="418"/>
      <c r="Z3" s="419"/>
      <c r="AA3" s="374"/>
      <c r="AB3" s="375"/>
      <c r="AC3" s="375"/>
      <c r="AD3" s="375"/>
      <c r="AE3" s="375"/>
      <c r="AF3" s="375"/>
      <c r="AG3" s="375"/>
      <c r="AH3" s="375"/>
      <c r="AI3" s="375"/>
      <c r="AJ3" s="375"/>
      <c r="AK3" s="375"/>
      <c r="AL3" s="375"/>
      <c r="AM3" s="375"/>
      <c r="AN3" s="375"/>
      <c r="AO3" s="375"/>
      <c r="AP3" s="375"/>
      <c r="AQ3" s="375"/>
      <c r="AR3" s="375"/>
      <c r="AS3" s="376"/>
    </row>
    <row r="4" spans="1:45" ht="16.5" customHeight="1" thickBot="1">
      <c r="A4" s="399" t="s">
        <v>71</v>
      </c>
      <c r="B4" s="400"/>
      <c r="C4" s="400"/>
      <c r="D4" s="400"/>
      <c r="E4" s="400"/>
      <c r="F4" s="400"/>
      <c r="G4" s="400"/>
      <c r="H4" s="400"/>
      <c r="I4" s="400"/>
      <c r="J4" s="400"/>
      <c r="K4" s="400"/>
      <c r="L4" s="400"/>
      <c r="M4" s="400"/>
      <c r="N4" s="400"/>
      <c r="O4" s="400"/>
      <c r="P4" s="400"/>
      <c r="Q4" s="400"/>
      <c r="R4" s="400"/>
      <c r="S4" s="400"/>
      <c r="T4" s="400"/>
      <c r="U4" s="400"/>
      <c r="V4" s="401"/>
      <c r="X4" s="399" t="s">
        <v>71</v>
      </c>
      <c r="Y4" s="400"/>
      <c r="Z4" s="400"/>
      <c r="AA4" s="400"/>
      <c r="AB4" s="400"/>
      <c r="AC4" s="400"/>
      <c r="AD4" s="400"/>
      <c r="AE4" s="400"/>
      <c r="AF4" s="400"/>
      <c r="AG4" s="400"/>
      <c r="AH4" s="400"/>
      <c r="AI4" s="400"/>
      <c r="AJ4" s="400"/>
      <c r="AK4" s="400"/>
      <c r="AL4" s="400"/>
      <c r="AM4" s="400"/>
      <c r="AN4" s="400"/>
      <c r="AO4" s="400"/>
      <c r="AP4" s="400"/>
      <c r="AQ4" s="400"/>
      <c r="AR4" s="400"/>
      <c r="AS4" s="401"/>
    </row>
    <row r="5" spans="1:45" ht="67.5" customHeight="1">
      <c r="A5" s="397" t="s">
        <v>289</v>
      </c>
      <c r="B5" s="398"/>
      <c r="C5" s="321" t="s">
        <v>291</v>
      </c>
      <c r="D5" s="322"/>
      <c r="E5" s="322"/>
      <c r="F5" s="322"/>
      <c r="G5" s="322"/>
      <c r="H5" s="322"/>
      <c r="I5" s="322"/>
      <c r="J5" s="322"/>
      <c r="K5" s="322"/>
      <c r="L5" s="322"/>
      <c r="M5" s="322"/>
      <c r="N5" s="322"/>
      <c r="O5" s="322"/>
      <c r="P5" s="322"/>
      <c r="Q5" s="322"/>
      <c r="R5" s="322"/>
      <c r="S5" s="323"/>
      <c r="T5" s="321" t="s">
        <v>290</v>
      </c>
      <c r="U5" s="322"/>
      <c r="V5" s="323"/>
      <c r="X5" s="421" t="str">
        <f>A5</f>
        <v xml:space="preserve">OE 44 </v>
      </c>
      <c r="Y5" s="422"/>
      <c r="Z5" s="321" t="str">
        <f>C5</f>
        <v xml:space="preserve">Construcción y reconstrucción de GRUTA o Santuario para la Virgen. Incluye acceso en escalas, losas aéreas, muros de apoyo, obra gris y blanca completa, instalación de techo y puerta vidriera, también una conexión eléctrica básica para colocación de luces que adornaran el espacio y transporte local de materiales. </v>
      </c>
      <c r="AA5" s="322"/>
      <c r="AB5" s="322"/>
      <c r="AC5" s="322"/>
      <c r="AD5" s="322"/>
      <c r="AE5" s="322"/>
      <c r="AF5" s="322"/>
      <c r="AG5" s="322"/>
      <c r="AH5" s="322"/>
      <c r="AI5" s="322"/>
      <c r="AJ5" s="322"/>
      <c r="AK5" s="322"/>
      <c r="AL5" s="322"/>
      <c r="AM5" s="322"/>
      <c r="AN5" s="322"/>
      <c r="AO5" s="322"/>
      <c r="AP5" s="323"/>
      <c r="AQ5" s="321" t="str">
        <f>T5</f>
        <v xml:space="preserve">global </v>
      </c>
      <c r="AR5" s="322"/>
      <c r="AS5" s="323"/>
    </row>
    <row r="6" spans="1:45" ht="15" customHeight="1">
      <c r="A6" s="436" t="s">
        <v>97</v>
      </c>
      <c r="B6" s="437"/>
      <c r="C6" s="437"/>
      <c r="D6" s="437"/>
      <c r="E6" s="437"/>
      <c r="F6" s="437"/>
      <c r="G6" s="437"/>
      <c r="H6" s="438"/>
      <c r="I6" s="436" t="s">
        <v>98</v>
      </c>
      <c r="J6" s="437"/>
      <c r="K6" s="437"/>
      <c r="L6" s="438"/>
      <c r="M6" s="436" t="s">
        <v>99</v>
      </c>
      <c r="N6" s="437"/>
      <c r="O6" s="437"/>
      <c r="P6" s="438"/>
      <c r="Q6" s="439" t="s">
        <v>100</v>
      </c>
      <c r="R6" s="440"/>
      <c r="S6" s="441"/>
      <c r="T6" s="442" t="s">
        <v>101</v>
      </c>
      <c r="U6" s="443"/>
      <c r="V6" s="444"/>
      <c r="X6" s="436" t="s">
        <v>97</v>
      </c>
      <c r="Y6" s="437"/>
      <c r="Z6" s="437"/>
      <c r="AA6" s="437"/>
      <c r="AB6" s="437"/>
      <c r="AC6" s="437"/>
      <c r="AD6" s="437"/>
      <c r="AE6" s="438"/>
      <c r="AF6" s="436" t="s">
        <v>98</v>
      </c>
      <c r="AG6" s="437"/>
      <c r="AH6" s="437"/>
      <c r="AI6" s="438"/>
      <c r="AJ6" s="436" t="s">
        <v>99</v>
      </c>
      <c r="AK6" s="437"/>
      <c r="AL6" s="437"/>
      <c r="AM6" s="438"/>
      <c r="AN6" s="439" t="s">
        <v>100</v>
      </c>
      <c r="AO6" s="440"/>
      <c r="AP6" s="441"/>
      <c r="AQ6" s="442" t="s">
        <v>101</v>
      </c>
      <c r="AR6" s="443"/>
      <c r="AS6" s="444"/>
    </row>
    <row r="7" spans="1:45" ht="15" customHeight="1">
      <c r="A7" s="339"/>
      <c r="B7" s="445"/>
      <c r="C7" s="445"/>
      <c r="D7" s="445"/>
      <c r="E7" s="445"/>
      <c r="F7" s="445"/>
      <c r="G7" s="445"/>
      <c r="H7" s="446"/>
      <c r="I7" s="342" t="s">
        <v>213</v>
      </c>
      <c r="J7" s="447"/>
      <c r="K7" s="447"/>
      <c r="L7" s="448"/>
      <c r="M7" s="345">
        <v>0</v>
      </c>
      <c r="N7" s="346"/>
      <c r="O7" s="346"/>
      <c r="P7" s="347"/>
      <c r="Q7" s="348">
        <v>0</v>
      </c>
      <c r="R7" s="349"/>
      <c r="S7" s="350"/>
      <c r="T7" s="351">
        <f>M7*Q7</f>
        <v>0</v>
      </c>
      <c r="U7" s="352"/>
      <c r="V7" s="353"/>
      <c r="X7" s="339"/>
      <c r="Y7" s="445"/>
      <c r="Z7" s="445"/>
      <c r="AA7" s="445"/>
      <c r="AB7" s="445"/>
      <c r="AC7" s="445"/>
      <c r="AD7" s="445"/>
      <c r="AE7" s="446"/>
      <c r="AF7" s="342" t="s">
        <v>213</v>
      </c>
      <c r="AG7" s="447"/>
      <c r="AH7" s="447"/>
      <c r="AI7" s="448"/>
      <c r="AJ7" s="345">
        <v>0</v>
      </c>
      <c r="AK7" s="346"/>
      <c r="AL7" s="346"/>
      <c r="AM7" s="347"/>
      <c r="AN7" s="348">
        <v>0</v>
      </c>
      <c r="AO7" s="349"/>
      <c r="AP7" s="350"/>
      <c r="AQ7" s="351">
        <f>AJ7*AN7</f>
        <v>0</v>
      </c>
      <c r="AR7" s="352"/>
      <c r="AS7" s="353"/>
    </row>
    <row r="8" spans="1:45" ht="15" customHeight="1">
      <c r="A8" s="339"/>
      <c r="B8" s="445"/>
      <c r="C8" s="445"/>
      <c r="D8" s="445"/>
      <c r="E8" s="445"/>
      <c r="F8" s="445"/>
      <c r="G8" s="445"/>
      <c r="H8" s="446"/>
      <c r="I8" s="342" t="s">
        <v>268</v>
      </c>
      <c r="J8" s="447"/>
      <c r="K8" s="447"/>
      <c r="L8" s="448"/>
      <c r="M8" s="345">
        <v>0</v>
      </c>
      <c r="N8" s="346"/>
      <c r="O8" s="346"/>
      <c r="P8" s="347"/>
      <c r="Q8" s="348">
        <v>0</v>
      </c>
      <c r="R8" s="349"/>
      <c r="S8" s="350"/>
      <c r="T8" s="351">
        <f>M8*Q8</f>
        <v>0</v>
      </c>
      <c r="U8" s="352"/>
      <c r="V8" s="353"/>
      <c r="X8" s="339"/>
      <c r="Y8" s="445"/>
      <c r="Z8" s="445"/>
      <c r="AA8" s="445"/>
      <c r="AB8" s="445"/>
      <c r="AC8" s="445"/>
      <c r="AD8" s="445"/>
      <c r="AE8" s="446"/>
      <c r="AF8" s="342" t="s">
        <v>268</v>
      </c>
      <c r="AG8" s="447"/>
      <c r="AH8" s="447"/>
      <c r="AI8" s="448"/>
      <c r="AJ8" s="345">
        <v>0</v>
      </c>
      <c r="AK8" s="346"/>
      <c r="AL8" s="346"/>
      <c r="AM8" s="347"/>
      <c r="AN8" s="348">
        <v>0</v>
      </c>
      <c r="AO8" s="349"/>
      <c r="AP8" s="350"/>
      <c r="AQ8" s="351">
        <f>AJ8*AN8</f>
        <v>0</v>
      </c>
      <c r="AR8" s="352"/>
      <c r="AS8" s="353"/>
    </row>
    <row r="9" spans="1:45" ht="15" customHeight="1">
      <c r="A9" s="333"/>
      <c r="B9" s="334"/>
      <c r="C9" s="334"/>
      <c r="D9" s="334"/>
      <c r="E9" s="334"/>
      <c r="F9" s="334"/>
      <c r="G9" s="334"/>
      <c r="H9" s="335"/>
      <c r="I9" s="333"/>
      <c r="J9" s="334"/>
      <c r="K9" s="334"/>
      <c r="L9" s="335"/>
      <c r="M9" s="333"/>
      <c r="N9" s="334"/>
      <c r="O9" s="334"/>
      <c r="P9" s="335"/>
      <c r="Q9" s="333"/>
      <c r="R9" s="334"/>
      <c r="S9" s="335"/>
      <c r="T9" s="336">
        <f>SUM(T7:V8)</f>
        <v>0</v>
      </c>
      <c r="U9" s="337"/>
      <c r="V9" s="338"/>
      <c r="X9" s="333"/>
      <c r="Y9" s="334"/>
      <c r="Z9" s="334"/>
      <c r="AA9" s="334"/>
      <c r="AB9" s="334"/>
      <c r="AC9" s="334"/>
      <c r="AD9" s="334"/>
      <c r="AE9" s="335"/>
      <c r="AF9" s="333"/>
      <c r="AG9" s="334"/>
      <c r="AH9" s="334"/>
      <c r="AI9" s="335"/>
      <c r="AJ9" s="333"/>
      <c r="AK9" s="334"/>
      <c r="AL9" s="334"/>
      <c r="AM9" s="335"/>
      <c r="AN9" s="333"/>
      <c r="AO9" s="334"/>
      <c r="AP9" s="335"/>
      <c r="AQ9" s="336">
        <f>SUM(AQ7:AS8)</f>
        <v>0</v>
      </c>
      <c r="AR9" s="337"/>
      <c r="AS9" s="338"/>
    </row>
    <row r="10" spans="1:45" ht="15" customHeight="1">
      <c r="A10" s="436" t="s">
        <v>102</v>
      </c>
      <c r="B10" s="437"/>
      <c r="C10" s="437"/>
      <c r="D10" s="437"/>
      <c r="E10" s="437"/>
      <c r="F10" s="437"/>
      <c r="G10" s="437"/>
      <c r="H10" s="438"/>
      <c r="I10" s="436" t="s">
        <v>98</v>
      </c>
      <c r="J10" s="437"/>
      <c r="K10" s="437"/>
      <c r="L10" s="438"/>
      <c r="M10" s="436" t="s">
        <v>103</v>
      </c>
      <c r="N10" s="437"/>
      <c r="O10" s="437"/>
      <c r="P10" s="438"/>
      <c r="Q10" s="439" t="s">
        <v>100</v>
      </c>
      <c r="R10" s="440"/>
      <c r="S10" s="441"/>
      <c r="T10" s="442" t="s">
        <v>101</v>
      </c>
      <c r="U10" s="443"/>
      <c r="V10" s="444"/>
      <c r="X10" s="436" t="s">
        <v>102</v>
      </c>
      <c r="Y10" s="437"/>
      <c r="Z10" s="437"/>
      <c r="AA10" s="437"/>
      <c r="AB10" s="437"/>
      <c r="AC10" s="437"/>
      <c r="AD10" s="437"/>
      <c r="AE10" s="438"/>
      <c r="AF10" s="436" t="s">
        <v>98</v>
      </c>
      <c r="AG10" s="437"/>
      <c r="AH10" s="437"/>
      <c r="AI10" s="438"/>
      <c r="AJ10" s="436" t="s">
        <v>103</v>
      </c>
      <c r="AK10" s="437"/>
      <c r="AL10" s="437"/>
      <c r="AM10" s="438"/>
      <c r="AN10" s="439" t="s">
        <v>100</v>
      </c>
      <c r="AO10" s="440"/>
      <c r="AP10" s="441"/>
      <c r="AQ10" s="442" t="s">
        <v>101</v>
      </c>
      <c r="AR10" s="443"/>
      <c r="AS10" s="444"/>
    </row>
    <row r="11" spans="1:45" ht="15" customHeight="1">
      <c r="A11" s="380" t="s">
        <v>286</v>
      </c>
      <c r="B11" s="458"/>
      <c r="C11" s="458"/>
      <c r="D11" s="458"/>
      <c r="E11" s="458"/>
      <c r="F11" s="458"/>
      <c r="G11" s="458"/>
      <c r="H11" s="459"/>
      <c r="I11" s="342" t="s">
        <v>104</v>
      </c>
      <c r="J11" s="447"/>
      <c r="K11" s="447"/>
      <c r="L11" s="448"/>
      <c r="M11" s="345">
        <v>0</v>
      </c>
      <c r="N11" s="346"/>
      <c r="O11" s="346"/>
      <c r="P11" s="347"/>
      <c r="Q11" s="348">
        <v>0</v>
      </c>
      <c r="R11" s="349"/>
      <c r="S11" s="350"/>
      <c r="T11" s="348">
        <f>M11*Q11</f>
        <v>0</v>
      </c>
      <c r="U11" s="349"/>
      <c r="V11" s="350"/>
      <c r="X11" s="380" t="s">
        <v>286</v>
      </c>
      <c r="Y11" s="458"/>
      <c r="Z11" s="458"/>
      <c r="AA11" s="458"/>
      <c r="AB11" s="458"/>
      <c r="AC11" s="458"/>
      <c r="AD11" s="458"/>
      <c r="AE11" s="459"/>
      <c r="AF11" s="342" t="s">
        <v>104</v>
      </c>
      <c r="AG11" s="447"/>
      <c r="AH11" s="447"/>
      <c r="AI11" s="448"/>
      <c r="AJ11" s="345">
        <v>0</v>
      </c>
      <c r="AK11" s="346"/>
      <c r="AL11" s="346"/>
      <c r="AM11" s="347"/>
      <c r="AN11" s="348">
        <v>0</v>
      </c>
      <c r="AO11" s="349"/>
      <c r="AP11" s="350"/>
      <c r="AQ11" s="348">
        <f>AJ11*AN11</f>
        <v>0</v>
      </c>
      <c r="AR11" s="349"/>
      <c r="AS11" s="350"/>
    </row>
    <row r="12" spans="1:45" ht="15.75" customHeight="1">
      <c r="A12" s="333"/>
      <c r="B12" s="334"/>
      <c r="C12" s="334"/>
      <c r="D12" s="334"/>
      <c r="E12" s="334"/>
      <c r="F12" s="334"/>
      <c r="G12" s="334"/>
      <c r="H12" s="335"/>
      <c r="I12" s="333"/>
      <c r="J12" s="334"/>
      <c r="K12" s="334"/>
      <c r="L12" s="335"/>
      <c r="M12" s="333"/>
      <c r="N12" s="334"/>
      <c r="O12" s="334"/>
      <c r="P12" s="335"/>
      <c r="Q12" s="333"/>
      <c r="R12" s="334"/>
      <c r="S12" s="335"/>
      <c r="T12" s="336">
        <f>SUM(T11)</f>
        <v>0</v>
      </c>
      <c r="U12" s="337"/>
      <c r="V12" s="338"/>
      <c r="X12" s="333"/>
      <c r="Y12" s="334"/>
      <c r="Z12" s="334"/>
      <c r="AA12" s="334"/>
      <c r="AB12" s="334"/>
      <c r="AC12" s="334"/>
      <c r="AD12" s="334"/>
      <c r="AE12" s="335"/>
      <c r="AF12" s="333"/>
      <c r="AG12" s="334"/>
      <c r="AH12" s="334"/>
      <c r="AI12" s="335"/>
      <c r="AJ12" s="333"/>
      <c r="AK12" s="334"/>
      <c r="AL12" s="334"/>
      <c r="AM12" s="335"/>
      <c r="AN12" s="333"/>
      <c r="AO12" s="334"/>
      <c r="AP12" s="335"/>
      <c r="AQ12" s="336">
        <f>SUM(AQ11)</f>
        <v>0</v>
      </c>
      <c r="AR12" s="337"/>
      <c r="AS12" s="338"/>
    </row>
    <row r="13" spans="1:45" ht="15.75" customHeight="1">
      <c r="A13" s="452" t="s">
        <v>105</v>
      </c>
      <c r="B13" s="453"/>
      <c r="C13" s="453"/>
      <c r="D13" s="453"/>
      <c r="E13" s="453"/>
      <c r="F13" s="453"/>
      <c r="G13" s="453"/>
      <c r="H13" s="454"/>
      <c r="I13" s="436" t="s">
        <v>98</v>
      </c>
      <c r="J13" s="437"/>
      <c r="K13" s="437"/>
      <c r="L13" s="438"/>
      <c r="M13" s="436" t="s">
        <v>106</v>
      </c>
      <c r="N13" s="437"/>
      <c r="O13" s="437"/>
      <c r="P13" s="438"/>
      <c r="Q13" s="439" t="s">
        <v>100</v>
      </c>
      <c r="R13" s="440"/>
      <c r="S13" s="441"/>
      <c r="T13" s="442" t="s">
        <v>101</v>
      </c>
      <c r="U13" s="443"/>
      <c r="V13" s="444"/>
      <c r="X13" s="452" t="s">
        <v>105</v>
      </c>
      <c r="Y13" s="453"/>
      <c r="Z13" s="453"/>
      <c r="AA13" s="453"/>
      <c r="AB13" s="453"/>
      <c r="AC13" s="453"/>
      <c r="AD13" s="453"/>
      <c r="AE13" s="454"/>
      <c r="AF13" s="436" t="s">
        <v>98</v>
      </c>
      <c r="AG13" s="437"/>
      <c r="AH13" s="437"/>
      <c r="AI13" s="438"/>
      <c r="AJ13" s="436" t="s">
        <v>106</v>
      </c>
      <c r="AK13" s="437"/>
      <c r="AL13" s="437"/>
      <c r="AM13" s="438"/>
      <c r="AN13" s="439" t="s">
        <v>100</v>
      </c>
      <c r="AO13" s="440"/>
      <c r="AP13" s="441"/>
      <c r="AQ13" s="442" t="s">
        <v>101</v>
      </c>
      <c r="AR13" s="443"/>
      <c r="AS13" s="444"/>
    </row>
    <row r="14" spans="1:45" ht="15" customHeight="1">
      <c r="A14" s="380" t="s">
        <v>275</v>
      </c>
      <c r="B14" s="458"/>
      <c r="C14" s="458"/>
      <c r="D14" s="458"/>
      <c r="E14" s="458"/>
      <c r="F14" s="458"/>
      <c r="G14" s="458"/>
      <c r="H14" s="459"/>
      <c r="I14" s="342" t="s">
        <v>107</v>
      </c>
      <c r="J14" s="447"/>
      <c r="K14" s="447"/>
      <c r="L14" s="448"/>
      <c r="M14" s="345">
        <v>0.05</v>
      </c>
      <c r="N14" s="346"/>
      <c r="O14" s="346"/>
      <c r="P14" s="347"/>
      <c r="Q14" s="348">
        <f>T12</f>
        <v>0</v>
      </c>
      <c r="R14" s="349"/>
      <c r="S14" s="350"/>
      <c r="T14" s="351">
        <f>Q14*M14</f>
        <v>0</v>
      </c>
      <c r="U14" s="352"/>
      <c r="V14" s="353"/>
      <c r="X14" s="380" t="s">
        <v>275</v>
      </c>
      <c r="Y14" s="458"/>
      <c r="Z14" s="458"/>
      <c r="AA14" s="458"/>
      <c r="AB14" s="458"/>
      <c r="AC14" s="458"/>
      <c r="AD14" s="458"/>
      <c r="AE14" s="459"/>
      <c r="AF14" s="342" t="s">
        <v>107</v>
      </c>
      <c r="AG14" s="447"/>
      <c r="AH14" s="447"/>
      <c r="AI14" s="448"/>
      <c r="AJ14" s="345">
        <v>0.05</v>
      </c>
      <c r="AK14" s="346"/>
      <c r="AL14" s="346"/>
      <c r="AM14" s="347"/>
      <c r="AN14" s="348">
        <f>AQ12</f>
        <v>0</v>
      </c>
      <c r="AO14" s="349"/>
      <c r="AP14" s="350"/>
      <c r="AQ14" s="351">
        <f>AN14*AJ14</f>
        <v>0</v>
      </c>
      <c r="AR14" s="352"/>
      <c r="AS14" s="353"/>
    </row>
    <row r="15" spans="1:45" ht="15" customHeight="1">
      <c r="A15" s="333"/>
      <c r="B15" s="334"/>
      <c r="C15" s="334"/>
      <c r="D15" s="334"/>
      <c r="E15" s="334"/>
      <c r="F15" s="334"/>
      <c r="G15" s="334"/>
      <c r="H15" s="335"/>
      <c r="I15" s="333"/>
      <c r="J15" s="334"/>
      <c r="K15" s="334"/>
      <c r="L15" s="335"/>
      <c r="M15" s="333"/>
      <c r="N15" s="334"/>
      <c r="O15" s="334"/>
      <c r="P15" s="335"/>
      <c r="Q15" s="405"/>
      <c r="R15" s="406"/>
      <c r="S15" s="407"/>
      <c r="T15" s="377">
        <f>SUM(T14)</f>
        <v>0</v>
      </c>
      <c r="U15" s="378"/>
      <c r="V15" s="379"/>
      <c r="X15" s="333"/>
      <c r="Y15" s="334"/>
      <c r="Z15" s="334"/>
      <c r="AA15" s="334"/>
      <c r="AB15" s="334"/>
      <c r="AC15" s="334"/>
      <c r="AD15" s="334"/>
      <c r="AE15" s="335"/>
      <c r="AF15" s="333"/>
      <c r="AG15" s="334"/>
      <c r="AH15" s="334"/>
      <c r="AI15" s="335"/>
      <c r="AJ15" s="333"/>
      <c r="AK15" s="334"/>
      <c r="AL15" s="334"/>
      <c r="AM15" s="335"/>
      <c r="AN15" s="405"/>
      <c r="AO15" s="406"/>
      <c r="AP15" s="407"/>
      <c r="AQ15" s="377">
        <f>SUM(AQ14)</f>
        <v>0</v>
      </c>
      <c r="AR15" s="378"/>
      <c r="AS15" s="379"/>
    </row>
    <row r="16" spans="1:45" ht="15" customHeight="1">
      <c r="A16" s="452" t="s">
        <v>108</v>
      </c>
      <c r="B16" s="453"/>
      <c r="C16" s="453"/>
      <c r="D16" s="453"/>
      <c r="E16" s="453"/>
      <c r="F16" s="453"/>
      <c r="G16" s="453"/>
      <c r="H16" s="454"/>
      <c r="I16" s="436" t="s">
        <v>98</v>
      </c>
      <c r="J16" s="437"/>
      <c r="K16" s="437"/>
      <c r="L16" s="438"/>
      <c r="M16" s="436" t="s">
        <v>103</v>
      </c>
      <c r="N16" s="437"/>
      <c r="O16" s="437"/>
      <c r="P16" s="438"/>
      <c r="Q16" s="439" t="s">
        <v>100</v>
      </c>
      <c r="R16" s="440"/>
      <c r="S16" s="441"/>
      <c r="T16" s="442" t="s">
        <v>101</v>
      </c>
      <c r="U16" s="443"/>
      <c r="V16" s="444"/>
      <c r="X16" s="452" t="s">
        <v>108</v>
      </c>
      <c r="Y16" s="453"/>
      <c r="Z16" s="453"/>
      <c r="AA16" s="453"/>
      <c r="AB16" s="453"/>
      <c r="AC16" s="453"/>
      <c r="AD16" s="453"/>
      <c r="AE16" s="454"/>
      <c r="AF16" s="436" t="s">
        <v>98</v>
      </c>
      <c r="AG16" s="437"/>
      <c r="AH16" s="437"/>
      <c r="AI16" s="438"/>
      <c r="AJ16" s="436" t="s">
        <v>103</v>
      </c>
      <c r="AK16" s="437"/>
      <c r="AL16" s="437"/>
      <c r="AM16" s="438"/>
      <c r="AN16" s="439" t="s">
        <v>100</v>
      </c>
      <c r="AO16" s="440"/>
      <c r="AP16" s="441"/>
      <c r="AQ16" s="442" t="s">
        <v>101</v>
      </c>
      <c r="AR16" s="443"/>
      <c r="AS16" s="444"/>
    </row>
    <row r="17" spans="1:45" ht="15" customHeight="1">
      <c r="A17" s="460" t="s">
        <v>211</v>
      </c>
      <c r="B17" s="381"/>
      <c r="C17" s="381"/>
      <c r="D17" s="381"/>
      <c r="E17" s="381"/>
      <c r="F17" s="381"/>
      <c r="G17" s="381"/>
      <c r="H17" s="382"/>
      <c r="I17" s="455"/>
      <c r="J17" s="456"/>
      <c r="K17" s="456"/>
      <c r="L17" s="457"/>
      <c r="M17" s="345"/>
      <c r="N17" s="346"/>
      <c r="O17" s="346"/>
      <c r="P17" s="347"/>
      <c r="Q17" s="348">
        <v>0</v>
      </c>
      <c r="R17" s="349"/>
      <c r="S17" s="350"/>
      <c r="T17" s="351">
        <f>Q17*M17</f>
        <v>0</v>
      </c>
      <c r="U17" s="352"/>
      <c r="V17" s="353"/>
      <c r="X17" s="460" t="s">
        <v>211</v>
      </c>
      <c r="Y17" s="381"/>
      <c r="Z17" s="381"/>
      <c r="AA17" s="381"/>
      <c r="AB17" s="381"/>
      <c r="AC17" s="381"/>
      <c r="AD17" s="381"/>
      <c r="AE17" s="382"/>
      <c r="AF17" s="455"/>
      <c r="AG17" s="456"/>
      <c r="AH17" s="456"/>
      <c r="AI17" s="457"/>
      <c r="AJ17" s="345"/>
      <c r="AK17" s="346"/>
      <c r="AL17" s="346"/>
      <c r="AM17" s="347"/>
      <c r="AN17" s="348">
        <v>0</v>
      </c>
      <c r="AO17" s="349"/>
      <c r="AP17" s="350"/>
      <c r="AQ17" s="351">
        <f>AN17*AJ17</f>
        <v>0</v>
      </c>
      <c r="AR17" s="352"/>
      <c r="AS17" s="353"/>
    </row>
    <row r="18" spans="1:45">
      <c r="A18" s="333"/>
      <c r="B18" s="334"/>
      <c r="C18" s="334"/>
      <c r="D18" s="334"/>
      <c r="E18" s="334"/>
      <c r="F18" s="334"/>
      <c r="G18" s="334"/>
      <c r="H18" s="335"/>
      <c r="I18" s="333"/>
      <c r="J18" s="334"/>
      <c r="K18" s="334"/>
      <c r="L18" s="335"/>
      <c r="M18" s="333"/>
      <c r="N18" s="334"/>
      <c r="O18" s="334"/>
      <c r="P18" s="335"/>
      <c r="Q18" s="333"/>
      <c r="R18" s="334"/>
      <c r="S18" s="335"/>
      <c r="T18" s="377">
        <f>SUM(T17)</f>
        <v>0</v>
      </c>
      <c r="U18" s="378"/>
      <c r="V18" s="379"/>
      <c r="X18" s="333"/>
      <c r="Y18" s="334"/>
      <c r="Z18" s="334"/>
      <c r="AA18" s="334"/>
      <c r="AB18" s="334"/>
      <c r="AC18" s="334"/>
      <c r="AD18" s="334"/>
      <c r="AE18" s="335"/>
      <c r="AF18" s="333"/>
      <c r="AG18" s="334"/>
      <c r="AH18" s="334"/>
      <c r="AI18" s="335"/>
      <c r="AJ18" s="333"/>
      <c r="AK18" s="334"/>
      <c r="AL18" s="334"/>
      <c r="AM18" s="335"/>
      <c r="AN18" s="333"/>
      <c r="AO18" s="334"/>
      <c r="AP18" s="335"/>
      <c r="AQ18" s="377">
        <f>SUM(AQ17)</f>
        <v>0</v>
      </c>
      <c r="AR18" s="378"/>
      <c r="AS18" s="379"/>
    </row>
    <row r="19" spans="1:45" ht="15" customHeight="1">
      <c r="A19" s="436" t="s">
        <v>109</v>
      </c>
      <c r="B19" s="437"/>
      <c r="C19" s="437"/>
      <c r="D19" s="437"/>
      <c r="E19" s="437"/>
      <c r="F19" s="437"/>
      <c r="G19" s="437"/>
      <c r="H19" s="438"/>
      <c r="I19" s="436" t="s">
        <v>98</v>
      </c>
      <c r="J19" s="437"/>
      <c r="K19" s="437"/>
      <c r="L19" s="438"/>
      <c r="M19" s="436" t="s">
        <v>99</v>
      </c>
      <c r="N19" s="437"/>
      <c r="O19" s="437"/>
      <c r="P19" s="438"/>
      <c r="Q19" s="439" t="s">
        <v>100</v>
      </c>
      <c r="R19" s="440"/>
      <c r="S19" s="441"/>
      <c r="T19" s="442" t="s">
        <v>101</v>
      </c>
      <c r="U19" s="443"/>
      <c r="V19" s="444"/>
      <c r="X19" s="436" t="s">
        <v>109</v>
      </c>
      <c r="Y19" s="437"/>
      <c r="Z19" s="437"/>
      <c r="AA19" s="437"/>
      <c r="AB19" s="437"/>
      <c r="AC19" s="437"/>
      <c r="AD19" s="437"/>
      <c r="AE19" s="438"/>
      <c r="AF19" s="436" t="s">
        <v>98</v>
      </c>
      <c r="AG19" s="437"/>
      <c r="AH19" s="437"/>
      <c r="AI19" s="438"/>
      <c r="AJ19" s="436" t="s">
        <v>99</v>
      </c>
      <c r="AK19" s="437"/>
      <c r="AL19" s="437"/>
      <c r="AM19" s="438"/>
      <c r="AN19" s="439" t="s">
        <v>100</v>
      </c>
      <c r="AO19" s="440"/>
      <c r="AP19" s="441"/>
      <c r="AQ19" s="442" t="s">
        <v>101</v>
      </c>
      <c r="AR19" s="443"/>
      <c r="AS19" s="444"/>
    </row>
    <row r="20" spans="1:45" ht="23.25" customHeight="1">
      <c r="A20" s="380" t="s">
        <v>292</v>
      </c>
      <c r="B20" s="458"/>
      <c r="C20" s="458"/>
      <c r="D20" s="458"/>
      <c r="E20" s="458"/>
      <c r="F20" s="458"/>
      <c r="G20" s="458"/>
      <c r="H20" s="459"/>
      <c r="I20" s="449" t="s">
        <v>213</v>
      </c>
      <c r="J20" s="450"/>
      <c r="K20" s="450"/>
      <c r="L20" s="451"/>
      <c r="M20" s="427">
        <v>1</v>
      </c>
      <c r="N20" s="428"/>
      <c r="O20" s="428"/>
      <c r="P20" s="429"/>
      <c r="Q20" s="386">
        <v>12500000</v>
      </c>
      <c r="R20" s="387"/>
      <c r="S20" s="388"/>
      <c r="T20" s="386">
        <f>M20*Q20</f>
        <v>12500000</v>
      </c>
      <c r="U20" s="387"/>
      <c r="V20" s="388"/>
      <c r="X20" s="380" t="s">
        <v>292</v>
      </c>
      <c r="Y20" s="458"/>
      <c r="Z20" s="458"/>
      <c r="AA20" s="458"/>
      <c r="AB20" s="458"/>
      <c r="AC20" s="458"/>
      <c r="AD20" s="458"/>
      <c r="AE20" s="459"/>
      <c r="AF20" s="449" t="s">
        <v>213</v>
      </c>
      <c r="AG20" s="450"/>
      <c r="AH20" s="450"/>
      <c r="AI20" s="451"/>
      <c r="AJ20" s="427">
        <v>1</v>
      </c>
      <c r="AK20" s="428"/>
      <c r="AL20" s="428"/>
      <c r="AM20" s="429"/>
      <c r="AN20" s="386">
        <v>12500000</v>
      </c>
      <c r="AO20" s="387"/>
      <c r="AP20" s="388"/>
      <c r="AQ20" s="386">
        <f>AJ20*AN20</f>
        <v>12500000</v>
      </c>
      <c r="AR20" s="387"/>
      <c r="AS20" s="388"/>
    </row>
    <row r="21" spans="1:45" ht="15" customHeight="1">
      <c r="A21" s="333"/>
      <c r="B21" s="334"/>
      <c r="C21" s="334"/>
      <c r="D21" s="334"/>
      <c r="E21" s="334"/>
      <c r="F21" s="334"/>
      <c r="G21" s="334"/>
      <c r="H21" s="335"/>
      <c r="I21" s="333"/>
      <c r="J21" s="334"/>
      <c r="K21" s="334"/>
      <c r="L21" s="335"/>
      <c r="M21" s="333"/>
      <c r="N21" s="334"/>
      <c r="O21" s="334"/>
      <c r="P21" s="335"/>
      <c r="Q21" s="333"/>
      <c r="R21" s="334"/>
      <c r="S21" s="335"/>
      <c r="T21" s="377">
        <f>SUM(T20:V20)</f>
        <v>12500000</v>
      </c>
      <c r="U21" s="378"/>
      <c r="V21" s="379"/>
      <c r="W21" s="272"/>
      <c r="X21" s="333"/>
      <c r="Y21" s="334"/>
      <c r="Z21" s="334"/>
      <c r="AA21" s="334"/>
      <c r="AB21" s="334"/>
      <c r="AC21" s="334"/>
      <c r="AD21" s="334"/>
      <c r="AE21" s="335"/>
      <c r="AF21" s="333"/>
      <c r="AG21" s="334"/>
      <c r="AH21" s="334"/>
      <c r="AI21" s="335"/>
      <c r="AJ21" s="333"/>
      <c r="AK21" s="334"/>
      <c r="AL21" s="334"/>
      <c r="AM21" s="335"/>
      <c r="AN21" s="333"/>
      <c r="AO21" s="334"/>
      <c r="AP21" s="335"/>
      <c r="AQ21" s="377">
        <f>SUM(AQ20:AS20)</f>
        <v>12500000</v>
      </c>
      <c r="AR21" s="378"/>
      <c r="AS21" s="379"/>
    </row>
    <row r="22" spans="1:45" ht="15" customHeight="1">
      <c r="A22" s="392" t="s">
        <v>214</v>
      </c>
      <c r="B22" s="392"/>
      <c r="C22" s="392"/>
      <c r="D22" s="392"/>
      <c r="E22" s="392"/>
      <c r="F22" s="392"/>
      <c r="G22" s="392"/>
      <c r="H22" s="392"/>
      <c r="I22" s="392"/>
      <c r="J22" s="392"/>
      <c r="K22" s="392"/>
      <c r="L22" s="392"/>
      <c r="M22" s="392"/>
      <c r="N22" s="392"/>
      <c r="O22" s="392"/>
      <c r="P22" s="392"/>
      <c r="Q22" s="392"/>
      <c r="R22" s="392"/>
      <c r="S22" s="393"/>
      <c r="T22" s="394">
        <f>T9+T12+T15+T21+T18</f>
        <v>12500000</v>
      </c>
      <c r="U22" s="395"/>
      <c r="V22" s="396"/>
      <c r="W22" s="319"/>
      <c r="X22" s="392" t="s">
        <v>214</v>
      </c>
      <c r="Y22" s="392"/>
      <c r="Z22" s="392"/>
      <c r="AA22" s="392"/>
      <c r="AB22" s="392"/>
      <c r="AC22" s="392"/>
      <c r="AD22" s="392"/>
      <c r="AE22" s="392"/>
      <c r="AF22" s="392"/>
      <c r="AG22" s="392"/>
      <c r="AH22" s="392"/>
      <c r="AI22" s="392"/>
      <c r="AJ22" s="392"/>
      <c r="AK22" s="392"/>
      <c r="AL22" s="392"/>
      <c r="AM22" s="392"/>
      <c r="AN22" s="392"/>
      <c r="AO22" s="392"/>
      <c r="AP22" s="393"/>
      <c r="AQ22" s="423">
        <f>AQ9+AQ12+AQ15+AQ21+AQ18</f>
        <v>12500000</v>
      </c>
      <c r="AR22" s="424"/>
      <c r="AS22" s="425"/>
    </row>
    <row r="23" spans="1:45">
      <c r="A23" s="319"/>
      <c r="B23" s="317"/>
      <c r="C23" s="317"/>
      <c r="D23" s="317"/>
      <c r="E23" s="317"/>
      <c r="F23" s="317"/>
      <c r="G23" s="317"/>
      <c r="H23" s="317"/>
      <c r="I23" s="317"/>
      <c r="J23" s="317"/>
      <c r="K23" s="317"/>
      <c r="L23" s="317"/>
      <c r="M23" s="317"/>
      <c r="N23" s="317"/>
      <c r="O23" s="317"/>
      <c r="P23" s="317"/>
      <c r="Q23" s="317"/>
      <c r="R23" s="317"/>
      <c r="S23" s="317"/>
      <c r="T23" s="317"/>
      <c r="U23" s="317"/>
      <c r="V23" s="317"/>
      <c r="W23" s="317"/>
      <c r="X23" s="318"/>
      <c r="Y23" s="317"/>
      <c r="Z23" s="317"/>
      <c r="AA23" s="317"/>
      <c r="AB23" s="317"/>
      <c r="AC23" s="317"/>
      <c r="AD23" s="319"/>
      <c r="AE23" s="319"/>
      <c r="AF23" s="319"/>
      <c r="AG23" s="319"/>
      <c r="AH23" s="319"/>
      <c r="AI23" s="319"/>
      <c r="AJ23" s="319"/>
      <c r="AK23" s="319"/>
      <c r="AL23" s="319"/>
      <c r="AM23" s="319"/>
      <c r="AN23" s="319"/>
      <c r="AO23" s="319"/>
      <c r="AP23" s="319"/>
      <c r="AQ23" s="319"/>
      <c r="AR23" s="319"/>
    </row>
    <row r="24" spans="1:45">
      <c r="A24" s="319"/>
      <c r="B24" s="317"/>
      <c r="C24" s="317"/>
      <c r="D24" s="317"/>
      <c r="E24" s="317"/>
      <c r="F24" s="317"/>
      <c r="G24" s="317"/>
      <c r="H24" s="317"/>
      <c r="I24" s="317"/>
      <c r="J24" s="317"/>
      <c r="K24" s="317"/>
      <c r="L24" s="317"/>
      <c r="M24" s="317"/>
      <c r="N24" s="317"/>
      <c r="O24" s="317"/>
      <c r="P24" s="317"/>
      <c r="Q24" s="317"/>
      <c r="R24" s="317"/>
      <c r="S24" s="317"/>
      <c r="T24" s="317"/>
      <c r="U24" s="317"/>
      <c r="V24" s="317"/>
      <c r="W24" s="317"/>
      <c r="X24" s="318"/>
      <c r="Y24" s="317"/>
      <c r="Z24" s="317"/>
      <c r="AA24" s="317"/>
      <c r="AB24" s="317"/>
      <c r="AC24" s="317"/>
      <c r="AD24" s="319"/>
      <c r="AE24" s="319"/>
      <c r="AF24" s="319"/>
      <c r="AG24" s="319"/>
      <c r="AH24" s="319"/>
      <c r="AI24" s="319"/>
      <c r="AJ24" s="319"/>
      <c r="AK24" s="319"/>
      <c r="AL24" s="319"/>
      <c r="AM24" s="319"/>
      <c r="AN24" s="319"/>
      <c r="AO24" s="319"/>
      <c r="AP24" s="319"/>
      <c r="AQ24" s="319"/>
      <c r="AR24" s="319"/>
    </row>
    <row r="25" spans="1:45">
      <c r="A25" s="319"/>
      <c r="B25" s="317"/>
      <c r="C25" s="317"/>
      <c r="D25" s="317"/>
      <c r="E25" s="317"/>
      <c r="F25" s="317"/>
      <c r="G25" s="317"/>
      <c r="H25" s="317"/>
      <c r="I25" s="317"/>
      <c r="J25" s="317"/>
      <c r="K25" s="317"/>
      <c r="L25" s="317"/>
      <c r="M25" s="317"/>
      <c r="N25" s="317"/>
      <c r="O25" s="317"/>
      <c r="P25" s="317"/>
      <c r="Q25" s="317"/>
      <c r="R25" s="317"/>
      <c r="S25" s="317"/>
      <c r="T25" s="317"/>
      <c r="U25" s="317"/>
      <c r="V25" s="317"/>
      <c r="W25" s="317"/>
      <c r="X25" s="318"/>
      <c r="Y25" s="317"/>
      <c r="Z25" s="317"/>
      <c r="AA25" s="317"/>
      <c r="AB25" s="317"/>
      <c r="AC25" s="317"/>
      <c r="AD25" s="319"/>
      <c r="AE25" s="319"/>
      <c r="AF25" s="319"/>
      <c r="AG25" s="319"/>
      <c r="AH25" s="319"/>
      <c r="AI25" s="319"/>
      <c r="AJ25" s="319"/>
      <c r="AK25" s="319"/>
      <c r="AL25" s="319"/>
      <c r="AM25" s="319"/>
      <c r="AN25" s="319"/>
      <c r="AO25" s="319"/>
      <c r="AP25" s="319"/>
      <c r="AQ25" s="319"/>
      <c r="AR25" s="319"/>
    </row>
    <row r="26" spans="1:45">
      <c r="A26" s="319"/>
      <c r="B26" s="317"/>
      <c r="C26" s="317"/>
      <c r="D26" s="317"/>
      <c r="E26" s="317"/>
      <c r="F26" s="317"/>
      <c r="G26" s="317"/>
      <c r="H26" s="317"/>
      <c r="I26" s="317"/>
      <c r="J26" s="317"/>
      <c r="K26" s="317"/>
      <c r="L26" s="317"/>
      <c r="M26" s="317"/>
      <c r="N26" s="317"/>
      <c r="O26" s="317"/>
      <c r="P26" s="317"/>
      <c r="Q26" s="317"/>
      <c r="R26" s="317"/>
      <c r="S26" s="317"/>
      <c r="T26" s="317"/>
      <c r="U26" s="317"/>
      <c r="V26" s="317"/>
      <c r="W26" s="317"/>
      <c r="X26" s="318"/>
      <c r="Y26" s="317"/>
      <c r="Z26" s="317"/>
      <c r="AA26" s="317"/>
      <c r="AB26" s="317"/>
      <c r="AC26" s="317"/>
      <c r="AD26" s="319"/>
      <c r="AE26" s="319"/>
      <c r="AF26" s="319"/>
      <c r="AG26" s="319"/>
      <c r="AH26" s="319"/>
      <c r="AI26" s="319"/>
      <c r="AJ26" s="319"/>
      <c r="AK26" s="319"/>
      <c r="AL26" s="319"/>
      <c r="AM26" s="319"/>
      <c r="AN26" s="319"/>
      <c r="AO26" s="319"/>
      <c r="AP26" s="319"/>
      <c r="AQ26" s="319"/>
      <c r="AR26" s="319"/>
    </row>
    <row r="27" spans="1:45">
      <c r="A27" s="319"/>
      <c r="B27" s="317"/>
      <c r="C27" s="408"/>
      <c r="D27" s="408"/>
      <c r="E27" s="408"/>
      <c r="F27" s="408"/>
      <c r="G27" s="408"/>
      <c r="H27" s="408"/>
      <c r="I27" s="408"/>
      <c r="J27" s="408"/>
      <c r="K27" s="408"/>
      <c r="L27" s="408"/>
      <c r="M27" s="408"/>
      <c r="N27" s="408"/>
      <c r="O27" s="408"/>
      <c r="P27" s="408"/>
      <c r="Q27" s="408"/>
      <c r="R27" s="317"/>
      <c r="S27" s="317"/>
      <c r="T27" s="317"/>
      <c r="U27" s="317"/>
      <c r="V27" s="317"/>
      <c r="W27" s="317"/>
      <c r="X27" s="318"/>
      <c r="Y27" s="408"/>
      <c r="Z27" s="408"/>
      <c r="AA27" s="408"/>
      <c r="AB27" s="408"/>
      <c r="AC27" s="408"/>
      <c r="AD27" s="319"/>
      <c r="AE27" s="319"/>
      <c r="AF27" s="319"/>
      <c r="AG27" s="319"/>
      <c r="AH27" s="319"/>
      <c r="AI27" s="319"/>
      <c r="AJ27" s="319"/>
      <c r="AK27" s="319"/>
      <c r="AL27" s="319"/>
      <c r="AM27" s="319"/>
      <c r="AN27" s="319"/>
      <c r="AO27" s="319"/>
      <c r="AP27" s="319"/>
      <c r="AQ27" s="319"/>
      <c r="AR27" s="319"/>
    </row>
    <row r="28" spans="1:45">
      <c r="A28" s="319"/>
      <c r="B28" s="317"/>
      <c r="C28" s="409" t="s">
        <v>247</v>
      </c>
      <c r="D28" s="409"/>
      <c r="E28" s="409"/>
      <c r="F28" s="409"/>
      <c r="G28" s="409"/>
      <c r="H28" s="409"/>
      <c r="I28" s="409"/>
      <c r="J28" s="409"/>
      <c r="K28" s="409"/>
      <c r="L28" s="409"/>
      <c r="M28" s="409"/>
      <c r="N28" s="409"/>
      <c r="O28" s="409"/>
      <c r="P28" s="409"/>
      <c r="Q28" s="409"/>
      <c r="R28" s="317"/>
      <c r="S28" s="317"/>
      <c r="T28" s="317"/>
      <c r="U28" s="317"/>
      <c r="V28" s="317"/>
      <c r="W28" s="317"/>
      <c r="X28" s="318"/>
      <c r="Y28" s="409" t="s">
        <v>248</v>
      </c>
      <c r="Z28" s="409"/>
      <c r="AA28" s="409"/>
      <c r="AB28" s="409"/>
      <c r="AC28" s="409"/>
      <c r="AD28" s="319"/>
      <c r="AE28" s="319"/>
      <c r="AF28" s="319"/>
      <c r="AG28" s="319"/>
      <c r="AH28" s="319"/>
      <c r="AI28" s="319"/>
      <c r="AJ28" s="319"/>
      <c r="AK28" s="319"/>
      <c r="AL28" s="319"/>
      <c r="AM28" s="319"/>
      <c r="AN28" s="319"/>
      <c r="AO28" s="319"/>
      <c r="AP28" s="319"/>
      <c r="AQ28" s="319"/>
      <c r="AR28" s="319"/>
    </row>
    <row r="29" spans="1:45">
      <c r="A29" s="319"/>
      <c r="B29" s="317"/>
      <c r="C29" s="410" t="s">
        <v>249</v>
      </c>
      <c r="D29" s="410"/>
      <c r="E29" s="410"/>
      <c r="F29" s="410"/>
      <c r="G29" s="410"/>
      <c r="H29" s="410"/>
      <c r="I29" s="410"/>
      <c r="J29" s="410"/>
      <c r="K29" s="410"/>
      <c r="L29" s="410"/>
      <c r="M29" s="410"/>
      <c r="N29" s="410"/>
      <c r="O29" s="410"/>
      <c r="P29" s="410"/>
      <c r="Q29" s="410"/>
      <c r="R29" s="317"/>
      <c r="S29" s="317"/>
      <c r="T29" s="317"/>
      <c r="U29" s="317"/>
      <c r="V29" s="317"/>
      <c r="W29" s="317"/>
      <c r="X29" s="318"/>
      <c r="Y29" s="410" t="s">
        <v>250</v>
      </c>
      <c r="Z29" s="410"/>
      <c r="AA29" s="410"/>
      <c r="AB29" s="410"/>
      <c r="AC29" s="410"/>
      <c r="AD29" s="319"/>
      <c r="AE29" s="319"/>
      <c r="AF29" s="319"/>
      <c r="AG29" s="319"/>
      <c r="AH29" s="319"/>
      <c r="AI29" s="319"/>
      <c r="AJ29" s="319"/>
      <c r="AK29" s="319"/>
      <c r="AL29" s="319"/>
      <c r="AM29" s="319"/>
      <c r="AN29" s="319"/>
      <c r="AO29" s="319"/>
      <c r="AP29" s="319"/>
      <c r="AQ29" s="319"/>
      <c r="AR29" s="319"/>
    </row>
    <row r="30" spans="1:45">
      <c r="A30" s="319"/>
      <c r="B30" s="319"/>
      <c r="C30" s="319"/>
      <c r="D30" s="319"/>
      <c r="E30" s="319"/>
      <c r="F30" s="319"/>
      <c r="G30" s="319"/>
      <c r="H30" s="319"/>
      <c r="I30" s="319"/>
      <c r="J30" s="319"/>
      <c r="K30" s="319"/>
      <c r="L30" s="319"/>
      <c r="M30" s="319"/>
      <c r="N30" s="319"/>
      <c r="O30" s="319"/>
      <c r="P30" s="319"/>
      <c r="Q30" s="319"/>
      <c r="R30" s="319"/>
      <c r="S30" s="319"/>
      <c r="T30" s="319"/>
      <c r="U30" s="319"/>
      <c r="V30" s="319"/>
      <c r="W30" s="319"/>
      <c r="X30" s="319"/>
      <c r="Y30" s="319"/>
      <c r="Z30" s="319"/>
      <c r="AA30" s="319"/>
      <c r="AB30" s="319"/>
      <c r="AC30" s="319"/>
      <c r="AD30" s="319"/>
      <c r="AE30" s="319"/>
      <c r="AF30" s="319"/>
      <c r="AG30" s="319"/>
      <c r="AH30" s="319"/>
      <c r="AI30" s="319"/>
      <c r="AJ30" s="319"/>
      <c r="AK30" s="319"/>
      <c r="AL30" s="319"/>
      <c r="AM30" s="319"/>
      <c r="AN30" s="319"/>
      <c r="AO30" s="319"/>
      <c r="AP30" s="319"/>
      <c r="AQ30" s="319"/>
      <c r="AR30" s="319"/>
    </row>
  </sheetData>
  <mergeCells count="182">
    <mergeCell ref="A5:B5"/>
    <mergeCell ref="C5:S5"/>
    <mergeCell ref="T5:V5"/>
    <mergeCell ref="X5:Y5"/>
    <mergeCell ref="Z5:AP5"/>
    <mergeCell ref="AQ5:AS5"/>
    <mergeCell ref="A1:C3"/>
    <mergeCell ref="D1:V3"/>
    <mergeCell ref="X1:Z3"/>
    <mergeCell ref="AA1:AS3"/>
    <mergeCell ref="A4:V4"/>
    <mergeCell ref="X4:AS4"/>
    <mergeCell ref="AF6:AI6"/>
    <mergeCell ref="AJ6:AM6"/>
    <mergeCell ref="AN6:AP6"/>
    <mergeCell ref="AQ6:AS6"/>
    <mergeCell ref="A7:H7"/>
    <mergeCell ref="I7:L7"/>
    <mergeCell ref="M7:P7"/>
    <mergeCell ref="Q7:S7"/>
    <mergeCell ref="T7:V7"/>
    <mergeCell ref="X7:AE7"/>
    <mergeCell ref="A6:H6"/>
    <mergeCell ref="I6:L6"/>
    <mergeCell ref="M6:P6"/>
    <mergeCell ref="Q6:S6"/>
    <mergeCell ref="T6:V6"/>
    <mergeCell ref="X6:AE6"/>
    <mergeCell ref="AF8:AI8"/>
    <mergeCell ref="AJ8:AM8"/>
    <mergeCell ref="AN8:AP8"/>
    <mergeCell ref="AQ8:AS8"/>
    <mergeCell ref="AF7:AI7"/>
    <mergeCell ref="AJ7:AM7"/>
    <mergeCell ref="AN7:AP7"/>
    <mergeCell ref="AQ7:AS7"/>
    <mergeCell ref="A8:H8"/>
    <mergeCell ref="I8:L8"/>
    <mergeCell ref="M8:P8"/>
    <mergeCell ref="Q8:S8"/>
    <mergeCell ref="T8:V8"/>
    <mergeCell ref="X8:AE8"/>
    <mergeCell ref="AF9:AI9"/>
    <mergeCell ref="AJ9:AM9"/>
    <mergeCell ref="AN9:AP9"/>
    <mergeCell ref="AQ9:AS9"/>
    <mergeCell ref="A10:H10"/>
    <mergeCell ref="I10:L10"/>
    <mergeCell ref="M10:P10"/>
    <mergeCell ref="Q10:S10"/>
    <mergeCell ref="T10:V10"/>
    <mergeCell ref="X10:AE10"/>
    <mergeCell ref="A9:H9"/>
    <mergeCell ref="I9:L9"/>
    <mergeCell ref="M9:P9"/>
    <mergeCell ref="Q9:S9"/>
    <mergeCell ref="T9:V9"/>
    <mergeCell ref="X9:AE9"/>
    <mergeCell ref="AF10:AI10"/>
    <mergeCell ref="AJ10:AM10"/>
    <mergeCell ref="AN10:AP10"/>
    <mergeCell ref="AQ10:AS10"/>
    <mergeCell ref="A11:H11"/>
    <mergeCell ref="I11:L11"/>
    <mergeCell ref="M11:P11"/>
    <mergeCell ref="Q11:S11"/>
    <mergeCell ref="T11:V11"/>
    <mergeCell ref="X11:AE11"/>
    <mergeCell ref="AF11:AI11"/>
    <mergeCell ref="AJ11:AM11"/>
    <mergeCell ref="AN11:AP11"/>
    <mergeCell ref="AQ11:AS11"/>
    <mergeCell ref="A12:H12"/>
    <mergeCell ref="I12:L12"/>
    <mergeCell ref="M12:P12"/>
    <mergeCell ref="Q12:S12"/>
    <mergeCell ref="T12:V12"/>
    <mergeCell ref="X12:AE12"/>
    <mergeCell ref="AF12:AI12"/>
    <mergeCell ref="AJ12:AM12"/>
    <mergeCell ref="AN12:AP12"/>
    <mergeCell ref="AQ12:AS12"/>
    <mergeCell ref="A13:H13"/>
    <mergeCell ref="I13:L13"/>
    <mergeCell ref="M13:P13"/>
    <mergeCell ref="Q13:S13"/>
    <mergeCell ref="T13:V13"/>
    <mergeCell ref="X13:AE13"/>
    <mergeCell ref="AF13:AI13"/>
    <mergeCell ref="AJ13:AM13"/>
    <mergeCell ref="AN13:AP13"/>
    <mergeCell ref="AQ13:AS13"/>
    <mergeCell ref="A14:H14"/>
    <mergeCell ref="I14:L14"/>
    <mergeCell ref="M14:P14"/>
    <mergeCell ref="Q14:S14"/>
    <mergeCell ref="T14:V14"/>
    <mergeCell ref="X14:AE14"/>
    <mergeCell ref="AF14:AI14"/>
    <mergeCell ref="AJ14:AM14"/>
    <mergeCell ref="AN14:AP14"/>
    <mergeCell ref="AQ14:AS14"/>
    <mergeCell ref="A15:H15"/>
    <mergeCell ref="I15:L15"/>
    <mergeCell ref="M15:P15"/>
    <mergeCell ref="Q15:S15"/>
    <mergeCell ref="T15:V15"/>
    <mergeCell ref="X15:AE15"/>
    <mergeCell ref="AF15:AI15"/>
    <mergeCell ref="AJ15:AM15"/>
    <mergeCell ref="AN15:AP15"/>
    <mergeCell ref="AQ15:AS15"/>
    <mergeCell ref="A16:H16"/>
    <mergeCell ref="I16:L16"/>
    <mergeCell ref="M16:P16"/>
    <mergeCell ref="Q16:S16"/>
    <mergeCell ref="T16:V16"/>
    <mergeCell ref="X16:AE16"/>
    <mergeCell ref="AF16:AI16"/>
    <mergeCell ref="AJ16:AM16"/>
    <mergeCell ref="AN16:AP16"/>
    <mergeCell ref="AQ16:AS16"/>
    <mergeCell ref="A17:H17"/>
    <mergeCell ref="I17:L17"/>
    <mergeCell ref="M17:P17"/>
    <mergeCell ref="Q17:S17"/>
    <mergeCell ref="T17:V17"/>
    <mergeCell ref="X17:AE17"/>
    <mergeCell ref="AF17:AI17"/>
    <mergeCell ref="AJ17:AM17"/>
    <mergeCell ref="AN17:AP17"/>
    <mergeCell ref="AQ17:AS17"/>
    <mergeCell ref="A18:H18"/>
    <mergeCell ref="I18:L18"/>
    <mergeCell ref="M18:P18"/>
    <mergeCell ref="Q18:S18"/>
    <mergeCell ref="T18:V18"/>
    <mergeCell ref="X18:AE18"/>
    <mergeCell ref="AF18:AI18"/>
    <mergeCell ref="AJ18:AM18"/>
    <mergeCell ref="AN18:AP18"/>
    <mergeCell ref="AQ18:AS18"/>
    <mergeCell ref="A19:H19"/>
    <mergeCell ref="I19:L19"/>
    <mergeCell ref="M19:P19"/>
    <mergeCell ref="Q19:S19"/>
    <mergeCell ref="T19:V19"/>
    <mergeCell ref="X19:AE19"/>
    <mergeCell ref="AF20:AI20"/>
    <mergeCell ref="AJ20:AM20"/>
    <mergeCell ref="AN20:AP20"/>
    <mergeCell ref="AQ20:AS20"/>
    <mergeCell ref="AF19:AI19"/>
    <mergeCell ref="AJ19:AM19"/>
    <mergeCell ref="AN19:AP19"/>
    <mergeCell ref="AQ19:AS19"/>
    <mergeCell ref="A20:H20"/>
    <mergeCell ref="I20:L20"/>
    <mergeCell ref="M20:P20"/>
    <mergeCell ref="Q20:S20"/>
    <mergeCell ref="T20:V20"/>
    <mergeCell ref="X20:AE20"/>
    <mergeCell ref="AQ21:AS21"/>
    <mergeCell ref="A22:S22"/>
    <mergeCell ref="T22:V22"/>
    <mergeCell ref="X22:AP22"/>
    <mergeCell ref="AQ22:AS22"/>
    <mergeCell ref="A21:H21"/>
    <mergeCell ref="I21:L21"/>
    <mergeCell ref="M21:P21"/>
    <mergeCell ref="Q21:S21"/>
    <mergeCell ref="T21:V21"/>
    <mergeCell ref="X21:AE21"/>
    <mergeCell ref="C27:Q27"/>
    <mergeCell ref="Y27:AC27"/>
    <mergeCell ref="C28:Q28"/>
    <mergeCell ref="Y28:AC28"/>
    <mergeCell ref="C29:Q29"/>
    <mergeCell ref="Y29:AC29"/>
    <mergeCell ref="AF21:AI21"/>
    <mergeCell ref="AJ21:AM21"/>
    <mergeCell ref="AN21:AP21"/>
  </mergeCells>
  <pageMargins left="0.7" right="0.7" top="0.75" bottom="0.75" header="0.3" footer="0.3"/>
  <pageSetup orientation="portrait" horizontalDpi="4294967292" verticalDpi="0"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4D40E03-6297-4D34-85D8-122AB0DD0142}">
  <dimension ref="A1:K41"/>
  <sheetViews>
    <sheetView workbookViewId="0">
      <selection activeCell="Q34" sqref="Q34:S34"/>
    </sheetView>
  </sheetViews>
  <sheetFormatPr baseColWidth="10" defaultRowHeight="15"/>
  <cols>
    <col min="1" max="1" width="1.42578125" customWidth="1"/>
    <col min="2" max="2" width="17.85546875" customWidth="1"/>
    <col min="3" max="3" width="2.85546875" customWidth="1"/>
    <col min="4" max="4" width="23.28515625" customWidth="1"/>
    <col min="5" max="6" width="10.42578125" customWidth="1"/>
    <col min="8" max="8" width="14" customWidth="1"/>
    <col min="9" max="9" width="19.7109375" customWidth="1"/>
    <col min="10" max="10" width="17.85546875" customWidth="1"/>
    <col min="11" max="11" width="15.7109375" customWidth="1"/>
  </cols>
  <sheetData>
    <row r="1" spans="1:11" ht="15" customHeight="1">
      <c r="A1" s="493" t="s">
        <v>143</v>
      </c>
      <c r="B1" s="493"/>
      <c r="C1" s="493"/>
      <c r="D1" s="494" t="s">
        <v>144</v>
      </c>
      <c r="E1" s="494"/>
      <c r="F1" s="494"/>
      <c r="G1" s="494"/>
      <c r="H1" s="494"/>
      <c r="I1" s="494"/>
      <c r="J1" s="273" t="s">
        <v>146</v>
      </c>
      <c r="K1" s="273" t="s">
        <v>147</v>
      </c>
    </row>
    <row r="2" spans="1:11" ht="45.75" customHeight="1">
      <c r="A2" s="495" t="s">
        <v>219</v>
      </c>
      <c r="B2" s="495"/>
      <c r="C2" s="495"/>
      <c r="D2" s="496" t="s">
        <v>220</v>
      </c>
      <c r="E2" s="496"/>
      <c r="F2" s="496"/>
      <c r="G2" s="496"/>
      <c r="H2" s="496"/>
      <c r="I2" s="496"/>
      <c r="J2" s="274" t="s">
        <v>29</v>
      </c>
      <c r="K2" s="275">
        <v>19</v>
      </c>
    </row>
    <row r="3" spans="1:11">
      <c r="A3" s="497"/>
      <c r="B3" s="497"/>
      <c r="C3" s="497"/>
      <c r="D3" s="276"/>
      <c r="E3" s="276"/>
      <c r="F3" s="497"/>
      <c r="G3" s="497"/>
      <c r="H3" s="498"/>
      <c r="I3" s="498"/>
      <c r="J3" s="498"/>
      <c r="K3" s="277"/>
    </row>
    <row r="4" spans="1:11" ht="15" customHeight="1">
      <c r="A4" s="491" t="s">
        <v>221</v>
      </c>
      <c r="B4" s="491"/>
      <c r="C4" s="491"/>
      <c r="D4" s="278"/>
      <c r="E4" s="279"/>
      <c r="F4" s="492"/>
      <c r="G4" s="492"/>
      <c r="H4" s="492"/>
      <c r="I4" s="492"/>
      <c r="J4" s="280"/>
      <c r="K4" s="281"/>
    </row>
    <row r="5" spans="1:11" ht="15" customHeight="1">
      <c r="A5" s="483" t="s">
        <v>7</v>
      </c>
      <c r="B5" s="483"/>
      <c r="C5" s="483"/>
      <c r="D5" s="282"/>
      <c r="E5" s="282"/>
      <c r="F5" s="484"/>
      <c r="G5" s="484"/>
      <c r="H5" s="485"/>
      <c r="I5" s="485"/>
      <c r="J5" s="283"/>
      <c r="K5" s="283"/>
    </row>
    <row r="6" spans="1:11" ht="15" customHeight="1">
      <c r="A6" s="464" t="s">
        <v>8</v>
      </c>
      <c r="B6" s="464"/>
      <c r="C6" s="464"/>
      <c r="D6" s="464"/>
      <c r="E6" s="284" t="s">
        <v>222</v>
      </c>
      <c r="F6" s="481" t="s">
        <v>9</v>
      </c>
      <c r="G6" s="481"/>
      <c r="H6" s="481" t="s">
        <v>10</v>
      </c>
      <c r="I6" s="481"/>
      <c r="J6" s="284" t="s">
        <v>11</v>
      </c>
      <c r="K6" s="284" t="s">
        <v>223</v>
      </c>
    </row>
    <row r="7" spans="1:11" ht="15" customHeight="1">
      <c r="A7" s="465" t="s">
        <v>224</v>
      </c>
      <c r="B7" s="465"/>
      <c r="C7" s="465"/>
      <c r="D7" s="465"/>
      <c r="E7" s="285"/>
      <c r="F7" s="489"/>
      <c r="G7" s="489"/>
      <c r="H7" s="490">
        <v>142800</v>
      </c>
      <c r="I7" s="490"/>
      <c r="J7" s="286">
        <v>12.5</v>
      </c>
      <c r="K7" s="287">
        <f>+H7/J7</f>
        <v>11424</v>
      </c>
    </row>
    <row r="8" spans="1:11" ht="15" customHeight="1">
      <c r="A8" s="465" t="s">
        <v>225</v>
      </c>
      <c r="B8" s="465"/>
      <c r="C8" s="465"/>
      <c r="D8" s="465"/>
      <c r="E8" s="285"/>
      <c r="F8" s="489"/>
      <c r="G8" s="489"/>
      <c r="H8" s="490">
        <v>57150</v>
      </c>
      <c r="I8" s="490"/>
      <c r="J8" s="286">
        <v>11.11111</v>
      </c>
      <c r="K8" s="287">
        <f>+H8/J8</f>
        <v>5143.5005143500512</v>
      </c>
    </row>
    <row r="9" spans="1:11" ht="15" customHeight="1">
      <c r="A9" s="465" t="s">
        <v>226</v>
      </c>
      <c r="B9" s="465"/>
      <c r="C9" s="465"/>
      <c r="D9" s="465"/>
      <c r="E9" s="285"/>
      <c r="F9" s="489"/>
      <c r="G9" s="489"/>
      <c r="H9" s="490">
        <v>202300</v>
      </c>
      <c r="I9" s="490"/>
      <c r="J9" s="316">
        <v>10.52632</v>
      </c>
      <c r="K9" s="287">
        <f>+H9/J9</f>
        <v>19218.492312603074</v>
      </c>
    </row>
    <row r="10" spans="1:11" ht="15" customHeight="1">
      <c r="A10" s="465" t="s">
        <v>227</v>
      </c>
      <c r="B10" s="465"/>
      <c r="C10" s="465"/>
      <c r="D10" s="465"/>
      <c r="E10" s="285"/>
      <c r="F10" s="489"/>
      <c r="G10" s="489"/>
      <c r="H10" s="490">
        <v>8940</v>
      </c>
      <c r="I10" s="490"/>
      <c r="J10" s="286">
        <v>1</v>
      </c>
      <c r="K10" s="287">
        <f>+H10/J10</f>
        <v>8940</v>
      </c>
    </row>
    <row r="11" spans="1:11">
      <c r="A11" s="479"/>
      <c r="B11" s="479"/>
      <c r="C11" s="479"/>
      <c r="D11" s="279"/>
      <c r="E11" s="279"/>
      <c r="F11" s="479"/>
      <c r="G11" s="479"/>
      <c r="H11" s="480"/>
      <c r="I11" s="480"/>
      <c r="J11" s="288" t="s">
        <v>15</v>
      </c>
      <c r="K11" s="287">
        <f>SUM(K7:K10)</f>
        <v>44725.992826953123</v>
      </c>
    </row>
    <row r="12" spans="1:11" ht="15" customHeight="1">
      <c r="A12" s="483" t="s">
        <v>16</v>
      </c>
      <c r="B12" s="483"/>
      <c r="C12" s="483"/>
      <c r="D12" s="282"/>
      <c r="E12" s="289"/>
      <c r="F12" s="488"/>
      <c r="G12" s="488"/>
      <c r="H12" s="488"/>
      <c r="I12" s="488"/>
      <c r="J12" s="289"/>
      <c r="K12" s="289"/>
    </row>
    <row r="13" spans="1:11" ht="22.5" customHeight="1">
      <c r="A13" s="464" t="s">
        <v>8</v>
      </c>
      <c r="B13" s="464"/>
      <c r="C13" s="464"/>
      <c r="D13" s="464"/>
      <c r="E13" s="464"/>
      <c r="F13" s="481" t="s">
        <v>17</v>
      </c>
      <c r="G13" s="481"/>
      <c r="H13" s="481" t="s">
        <v>18</v>
      </c>
      <c r="I13" s="481"/>
      <c r="J13" s="284" t="s">
        <v>228</v>
      </c>
      <c r="K13" s="284" t="s">
        <v>223</v>
      </c>
    </row>
    <row r="14" spans="1:11" ht="15" customHeight="1">
      <c r="A14" s="465" t="s">
        <v>229</v>
      </c>
      <c r="B14" s="465"/>
      <c r="C14" s="465"/>
      <c r="D14" s="465"/>
      <c r="E14" s="465"/>
      <c r="F14" s="486" t="s">
        <v>29</v>
      </c>
      <c r="G14" s="486"/>
      <c r="H14" s="487">
        <v>1.3</v>
      </c>
      <c r="I14" s="487"/>
      <c r="J14" s="287">
        <v>25500</v>
      </c>
      <c r="K14" s="287">
        <f>+H14*J14</f>
        <v>33150</v>
      </c>
    </row>
    <row r="15" spans="1:11" ht="15" customHeight="1">
      <c r="A15" s="465" t="s">
        <v>230</v>
      </c>
      <c r="B15" s="465"/>
      <c r="C15" s="465"/>
      <c r="D15" s="465"/>
      <c r="E15" s="465"/>
      <c r="F15" s="486" t="s">
        <v>2</v>
      </c>
      <c r="G15" s="486"/>
      <c r="H15" s="487">
        <v>1</v>
      </c>
      <c r="I15" s="487"/>
      <c r="J15" s="287">
        <v>10500</v>
      </c>
      <c r="K15" s="287">
        <f>+H15*J15</f>
        <v>10500</v>
      </c>
    </row>
    <row r="16" spans="1:11" ht="15" customHeight="1">
      <c r="A16" s="465" t="s">
        <v>231</v>
      </c>
      <c r="B16" s="465"/>
      <c r="C16" s="465"/>
      <c r="D16" s="465"/>
      <c r="E16" s="465"/>
      <c r="F16" s="486" t="s">
        <v>2</v>
      </c>
      <c r="G16" s="486"/>
      <c r="H16" s="487">
        <v>2.0299999999999998</v>
      </c>
      <c r="I16" s="487"/>
      <c r="J16" s="287">
        <v>12500</v>
      </c>
      <c r="K16" s="287">
        <f>+H16*J16</f>
        <v>25374.999999999996</v>
      </c>
    </row>
    <row r="17" spans="1:11" ht="15" customHeight="1">
      <c r="A17" s="465" t="s">
        <v>232</v>
      </c>
      <c r="B17" s="465"/>
      <c r="C17" s="465"/>
      <c r="D17" s="465"/>
      <c r="E17" s="465"/>
      <c r="F17" s="486" t="s">
        <v>23</v>
      </c>
      <c r="G17" s="486"/>
      <c r="H17" s="487">
        <v>2</v>
      </c>
      <c r="I17" s="487"/>
      <c r="J17" s="287">
        <v>850</v>
      </c>
      <c r="K17" s="287">
        <f>+H17*J17</f>
        <v>1700</v>
      </c>
    </row>
    <row r="18" spans="1:11">
      <c r="A18" s="479"/>
      <c r="B18" s="479"/>
      <c r="C18" s="479"/>
      <c r="D18" s="279"/>
      <c r="E18" s="279"/>
      <c r="F18" s="479"/>
      <c r="G18" s="479"/>
      <c r="H18" s="480"/>
      <c r="I18" s="480"/>
      <c r="J18" s="290" t="s">
        <v>15</v>
      </c>
      <c r="K18" s="285">
        <f>SUM(K14:K17)</f>
        <v>70725</v>
      </c>
    </row>
    <row r="19" spans="1:11" ht="15" customHeight="1">
      <c r="A19" s="483" t="s">
        <v>30</v>
      </c>
      <c r="B19" s="483"/>
      <c r="C19" s="483"/>
      <c r="D19" s="282"/>
      <c r="E19" s="282"/>
      <c r="F19" s="484"/>
      <c r="G19" s="484"/>
      <c r="H19" s="485"/>
      <c r="I19" s="485"/>
      <c r="J19" s="283"/>
      <c r="K19" s="283"/>
    </row>
    <row r="20" spans="1:11" ht="15" customHeight="1">
      <c r="A20" s="464" t="s">
        <v>233</v>
      </c>
      <c r="B20" s="464"/>
      <c r="C20" s="464"/>
      <c r="D20" s="464"/>
      <c r="E20" s="284" t="s">
        <v>234</v>
      </c>
      <c r="F20" s="481" t="s">
        <v>235</v>
      </c>
      <c r="G20" s="481"/>
      <c r="H20" s="481" t="s">
        <v>236</v>
      </c>
      <c r="I20" s="481"/>
      <c r="J20" s="284" t="s">
        <v>11</v>
      </c>
      <c r="K20" s="284" t="s">
        <v>223</v>
      </c>
    </row>
    <row r="21" spans="1:11" ht="15" customHeight="1">
      <c r="A21" s="465" t="s">
        <v>237</v>
      </c>
      <c r="B21" s="465"/>
      <c r="C21" s="465"/>
      <c r="D21" s="465"/>
      <c r="E21" s="287">
        <v>361167</v>
      </c>
      <c r="F21" s="482">
        <v>0</v>
      </c>
      <c r="G21" s="482"/>
      <c r="H21" s="482">
        <v>361167</v>
      </c>
      <c r="I21" s="482"/>
      <c r="J21" s="315">
        <v>9.8255065825962777</v>
      </c>
      <c r="K21" s="287">
        <f>+H21/J21</f>
        <v>36758.104731182801</v>
      </c>
    </row>
    <row r="22" spans="1:11">
      <c r="A22" s="479"/>
      <c r="B22" s="479"/>
      <c r="C22" s="479"/>
      <c r="D22" s="279"/>
      <c r="E22" s="279"/>
      <c r="F22" s="479"/>
      <c r="G22" s="479"/>
      <c r="H22" s="480"/>
      <c r="I22" s="480"/>
      <c r="J22" s="291" t="s">
        <v>15</v>
      </c>
      <c r="K22" s="287">
        <f>SUM(K21)</f>
        <v>36758.104731182801</v>
      </c>
    </row>
    <row r="23" spans="1:11" ht="15" customHeight="1">
      <c r="A23" s="477" t="s">
        <v>33</v>
      </c>
      <c r="B23" s="477"/>
      <c r="C23" s="477"/>
      <c r="D23" s="477"/>
      <c r="E23" s="477"/>
      <c r="F23" s="477"/>
      <c r="G23" s="478"/>
      <c r="H23" s="478"/>
      <c r="I23" s="292"/>
      <c r="J23" s="292"/>
      <c r="K23" s="292"/>
    </row>
    <row r="24" spans="1:11" ht="15" customHeight="1">
      <c r="A24" s="472" t="s">
        <v>8</v>
      </c>
      <c r="B24" s="472"/>
      <c r="C24" s="472"/>
      <c r="D24" s="472"/>
      <c r="E24" s="472"/>
      <c r="F24" s="472"/>
      <c r="G24" s="473" t="s">
        <v>17</v>
      </c>
      <c r="H24" s="473"/>
      <c r="I24" s="293" t="s">
        <v>18</v>
      </c>
      <c r="J24" s="293" t="s">
        <v>19</v>
      </c>
      <c r="K24" s="293" t="s">
        <v>12</v>
      </c>
    </row>
    <row r="25" spans="1:11" ht="15" customHeight="1">
      <c r="A25" s="474" t="s">
        <v>90</v>
      </c>
      <c r="B25" s="474"/>
      <c r="C25" s="474"/>
      <c r="D25" s="474"/>
      <c r="E25" s="474"/>
      <c r="F25" s="474"/>
      <c r="G25" s="475" t="s">
        <v>35</v>
      </c>
      <c r="H25" s="475"/>
      <c r="I25" s="294">
        <v>0.05</v>
      </c>
      <c r="J25" s="295">
        <f>+K22</f>
        <v>36758.104731182801</v>
      </c>
      <c r="K25" s="295">
        <f>+I25*J25</f>
        <v>1837.9052365591401</v>
      </c>
    </row>
    <row r="26" spans="1:11">
      <c r="A26" s="476"/>
      <c r="B26" s="476"/>
      <c r="C26" s="476"/>
      <c r="D26" s="296"/>
      <c r="E26" s="296"/>
      <c r="F26" s="476"/>
      <c r="G26" s="476"/>
      <c r="H26" s="476"/>
      <c r="I26" s="476"/>
      <c r="J26" s="297" t="s">
        <v>15</v>
      </c>
      <c r="K26" s="295">
        <f>SUM(K25)</f>
        <v>1837.9052365591401</v>
      </c>
    </row>
    <row r="27" spans="1:11" ht="15" customHeight="1">
      <c r="A27" s="477" t="s">
        <v>36</v>
      </c>
      <c r="B27" s="477"/>
      <c r="C27" s="477"/>
      <c r="D27" s="477"/>
      <c r="E27" s="477"/>
      <c r="F27" s="477"/>
      <c r="G27" s="478"/>
      <c r="H27" s="478"/>
      <c r="I27" s="292"/>
      <c r="J27" s="292"/>
      <c r="K27" s="292"/>
    </row>
    <row r="28" spans="1:11" ht="15" customHeight="1">
      <c r="A28" s="472" t="s">
        <v>8</v>
      </c>
      <c r="B28" s="472"/>
      <c r="C28" s="472"/>
      <c r="D28" s="472"/>
      <c r="E28" s="472"/>
      <c r="F28" s="472"/>
      <c r="G28" s="473" t="s">
        <v>17</v>
      </c>
      <c r="H28" s="473"/>
      <c r="I28" s="293" t="s">
        <v>18</v>
      </c>
      <c r="J28" s="293" t="s">
        <v>19</v>
      </c>
      <c r="K28" s="293" t="s">
        <v>12</v>
      </c>
    </row>
    <row r="29" spans="1:11" ht="15" customHeight="1">
      <c r="A29" s="474" t="s">
        <v>238</v>
      </c>
      <c r="B29" s="474"/>
      <c r="C29" s="474"/>
      <c r="D29" s="474"/>
      <c r="E29" s="474"/>
      <c r="F29" s="474"/>
      <c r="G29" s="475" t="s">
        <v>29</v>
      </c>
      <c r="H29" s="475"/>
      <c r="I29" s="294">
        <v>5.5E-2</v>
      </c>
      <c r="J29" s="294">
        <v>485000</v>
      </c>
      <c r="K29" s="294">
        <f>+I29*J29</f>
        <v>26675</v>
      </c>
    </row>
    <row r="30" spans="1:11">
      <c r="A30" s="476"/>
      <c r="B30" s="476"/>
      <c r="C30" s="476"/>
      <c r="D30" s="296"/>
      <c r="E30" s="296"/>
      <c r="F30" s="476"/>
      <c r="G30" s="476"/>
      <c r="H30" s="476"/>
      <c r="I30" s="476"/>
      <c r="J30" s="297" t="s">
        <v>15</v>
      </c>
      <c r="K30" s="298">
        <f>SUM(K29)</f>
        <v>26675</v>
      </c>
    </row>
    <row r="31" spans="1:11" ht="15.75" thickBot="1">
      <c r="A31" s="462"/>
      <c r="B31" s="462"/>
      <c r="C31" s="462"/>
      <c r="D31" s="299"/>
      <c r="E31" s="282"/>
      <c r="F31" s="468"/>
      <c r="G31" s="468"/>
      <c r="H31" s="468"/>
      <c r="I31" s="468"/>
      <c r="J31" s="300"/>
      <c r="K31" s="301"/>
    </row>
    <row r="32" spans="1:11" ht="15.75" customHeight="1" thickBot="1">
      <c r="A32" s="469" t="s">
        <v>239</v>
      </c>
      <c r="B32" s="469"/>
      <c r="C32" s="469"/>
      <c r="D32" s="469"/>
      <c r="E32" s="469"/>
      <c r="F32" s="469"/>
      <c r="G32" s="469"/>
      <c r="H32" s="469"/>
      <c r="I32" s="469"/>
      <c r="J32" s="469"/>
      <c r="K32" s="302">
        <f>+K11+K18+K22+K26+K30</f>
        <v>180722.00279469506</v>
      </c>
    </row>
    <row r="33" spans="1:11" ht="15" customHeight="1">
      <c r="A33" s="470" t="s">
        <v>240</v>
      </c>
      <c r="B33" s="470"/>
      <c r="C33" s="470"/>
      <c r="D33" s="303"/>
      <c r="E33" s="304"/>
      <c r="F33" s="471"/>
      <c r="G33" s="471"/>
      <c r="H33" s="471"/>
      <c r="I33" s="471"/>
      <c r="J33" s="305"/>
      <c r="K33" s="306"/>
    </row>
    <row r="34" spans="1:11" ht="15" customHeight="1">
      <c r="A34" s="464" t="s">
        <v>8</v>
      </c>
      <c r="B34" s="464"/>
      <c r="C34" s="464"/>
      <c r="D34" s="464"/>
      <c r="E34" s="464"/>
      <c r="F34" s="464"/>
      <c r="G34" s="464"/>
      <c r="H34" s="464"/>
      <c r="I34" s="464"/>
      <c r="J34" s="307" t="s">
        <v>39</v>
      </c>
      <c r="K34" s="307" t="s">
        <v>40</v>
      </c>
    </row>
    <row r="35" spans="1:11" ht="15" customHeight="1">
      <c r="A35" s="465" t="s">
        <v>186</v>
      </c>
      <c r="B35" s="465"/>
      <c r="C35" s="465"/>
      <c r="D35" s="465"/>
      <c r="E35" s="465"/>
      <c r="F35" s="465"/>
      <c r="G35" s="465"/>
      <c r="H35" s="465"/>
      <c r="I35" s="465"/>
      <c r="J35" s="308">
        <v>0.28210000000000002</v>
      </c>
      <c r="K35" s="309">
        <f>+J35*K32</f>
        <v>50981.676988383479</v>
      </c>
    </row>
    <row r="36" spans="1:11" ht="15" customHeight="1">
      <c r="A36" s="465" t="s">
        <v>188</v>
      </c>
      <c r="B36" s="465"/>
      <c r="C36" s="465"/>
      <c r="D36" s="465"/>
      <c r="E36" s="465"/>
      <c r="F36" s="465"/>
      <c r="G36" s="465"/>
      <c r="H36" s="465"/>
      <c r="I36" s="465"/>
      <c r="J36" s="310">
        <v>0.01</v>
      </c>
      <c r="K36" s="309">
        <f>+J36*K32</f>
        <v>1807.2200279469507</v>
      </c>
    </row>
    <row r="37" spans="1:11" ht="15" customHeight="1">
      <c r="A37" s="465" t="s">
        <v>241</v>
      </c>
      <c r="B37" s="465"/>
      <c r="C37" s="465"/>
      <c r="D37" s="465"/>
      <c r="E37" s="465"/>
      <c r="F37" s="465"/>
      <c r="G37" s="465"/>
      <c r="H37" s="465"/>
      <c r="I37" s="465"/>
      <c r="J37" s="310">
        <v>0.05</v>
      </c>
      <c r="K37" s="309">
        <f>+J37*K32</f>
        <v>9036.1001397347536</v>
      </c>
    </row>
    <row r="38" spans="1:11" ht="15" customHeight="1">
      <c r="A38" s="465" t="s">
        <v>242</v>
      </c>
      <c r="B38" s="465"/>
      <c r="C38" s="465"/>
      <c r="D38" s="465"/>
      <c r="E38" s="465"/>
      <c r="F38" s="465"/>
      <c r="G38" s="465"/>
      <c r="H38" s="465"/>
      <c r="I38" s="465"/>
      <c r="J38" s="311"/>
      <c r="K38" s="287"/>
    </row>
    <row r="39" spans="1:11">
      <c r="A39" s="466"/>
      <c r="B39" s="466"/>
      <c r="C39" s="466"/>
      <c r="D39" s="312"/>
      <c r="E39" s="312"/>
      <c r="F39" s="466"/>
      <c r="G39" s="466"/>
      <c r="H39" s="467" t="s">
        <v>15</v>
      </c>
      <c r="I39" s="467"/>
      <c r="J39" s="311">
        <f>SUM(J35:J38)</f>
        <v>0.34210000000000002</v>
      </c>
      <c r="K39" s="287">
        <f>SUM(K35:K38)</f>
        <v>61824.99715606519</v>
      </c>
    </row>
    <row r="40" spans="1:11" ht="15.75" thickBot="1">
      <c r="A40" s="461"/>
      <c r="B40" s="461"/>
      <c r="C40" s="461"/>
      <c r="D40" s="461"/>
      <c r="E40" s="461"/>
      <c r="F40" s="461"/>
      <c r="G40" s="461"/>
      <c r="H40" s="462"/>
      <c r="I40" s="462"/>
      <c r="J40" s="462"/>
      <c r="K40" s="313"/>
    </row>
    <row r="41" spans="1:11" ht="15.75" customHeight="1" thickBot="1">
      <c r="A41" s="463" t="s">
        <v>243</v>
      </c>
      <c r="B41" s="463"/>
      <c r="C41" s="463"/>
      <c r="D41" s="463"/>
      <c r="E41" s="463"/>
      <c r="F41" s="463"/>
      <c r="G41" s="463"/>
      <c r="H41" s="463"/>
      <c r="I41" s="463"/>
      <c r="J41" s="463"/>
      <c r="K41" s="314">
        <f>+K32+K39</f>
        <v>242546.99995076025</v>
      </c>
    </row>
  </sheetData>
  <mergeCells count="100">
    <mergeCell ref="A1:C1"/>
    <mergeCell ref="D1:I1"/>
    <mergeCell ref="A2:C2"/>
    <mergeCell ref="D2:I2"/>
    <mergeCell ref="A3:C3"/>
    <mergeCell ref="F3:G3"/>
    <mergeCell ref="H3:J3"/>
    <mergeCell ref="A4:C4"/>
    <mergeCell ref="F4:G4"/>
    <mergeCell ref="H4:I4"/>
    <mergeCell ref="A5:C5"/>
    <mergeCell ref="F5:G5"/>
    <mergeCell ref="H5:I5"/>
    <mergeCell ref="A6:D6"/>
    <mergeCell ref="F6:G6"/>
    <mergeCell ref="H6:I6"/>
    <mergeCell ref="A7:D7"/>
    <mergeCell ref="F7:G7"/>
    <mergeCell ref="H7:I7"/>
    <mergeCell ref="A8:D8"/>
    <mergeCell ref="F8:G8"/>
    <mergeCell ref="H8:I8"/>
    <mergeCell ref="A9:D9"/>
    <mergeCell ref="F9:G9"/>
    <mergeCell ref="H9:I9"/>
    <mergeCell ref="A10:D10"/>
    <mergeCell ref="F10:G10"/>
    <mergeCell ref="H10:I10"/>
    <mergeCell ref="A11:C11"/>
    <mergeCell ref="F11:G11"/>
    <mergeCell ref="H11:I11"/>
    <mergeCell ref="A12:C12"/>
    <mergeCell ref="F12:G12"/>
    <mergeCell ref="H12:I12"/>
    <mergeCell ref="A13:E13"/>
    <mergeCell ref="F13:G13"/>
    <mergeCell ref="H13:I13"/>
    <mergeCell ref="A14:E14"/>
    <mergeCell ref="F14:G14"/>
    <mergeCell ref="H14:I14"/>
    <mergeCell ref="A15:E15"/>
    <mergeCell ref="F15:G15"/>
    <mergeCell ref="H15:I15"/>
    <mergeCell ref="A16:E16"/>
    <mergeCell ref="F16:G16"/>
    <mergeCell ref="H16:I16"/>
    <mergeCell ref="A17:E17"/>
    <mergeCell ref="F17:G17"/>
    <mergeCell ref="H17:I17"/>
    <mergeCell ref="A18:C18"/>
    <mergeCell ref="F18:G18"/>
    <mergeCell ref="H18:I18"/>
    <mergeCell ref="A19:C19"/>
    <mergeCell ref="F19:G19"/>
    <mergeCell ref="H19:I19"/>
    <mergeCell ref="A20:D20"/>
    <mergeCell ref="F20:G20"/>
    <mergeCell ref="H20:I20"/>
    <mergeCell ref="A21:D21"/>
    <mergeCell ref="F21:G21"/>
    <mergeCell ref="H21:I21"/>
    <mergeCell ref="A27:F27"/>
    <mergeCell ref="G27:H27"/>
    <mergeCell ref="A22:C22"/>
    <mergeCell ref="F22:G22"/>
    <mergeCell ref="H22:I22"/>
    <mergeCell ref="A23:F23"/>
    <mergeCell ref="G23:H23"/>
    <mergeCell ref="A24:F24"/>
    <mergeCell ref="G24:H24"/>
    <mergeCell ref="A25:F25"/>
    <mergeCell ref="G25:H25"/>
    <mergeCell ref="A26:C26"/>
    <mergeCell ref="F26:G26"/>
    <mergeCell ref="H26:I26"/>
    <mergeCell ref="A28:F28"/>
    <mergeCell ref="G28:H28"/>
    <mergeCell ref="A29:F29"/>
    <mergeCell ref="G29:H29"/>
    <mergeCell ref="A30:C30"/>
    <mergeCell ref="F30:G30"/>
    <mergeCell ref="H30:I30"/>
    <mergeCell ref="A31:C31"/>
    <mergeCell ref="F31:G31"/>
    <mergeCell ref="H31:I31"/>
    <mergeCell ref="A32:J32"/>
    <mergeCell ref="A33:C33"/>
    <mergeCell ref="F33:G33"/>
    <mergeCell ref="H33:I33"/>
    <mergeCell ref="A40:G40"/>
    <mergeCell ref="H40:J40"/>
    <mergeCell ref="A41:J41"/>
    <mergeCell ref="A34:I34"/>
    <mergeCell ref="A35:I35"/>
    <mergeCell ref="A36:I36"/>
    <mergeCell ref="A37:I37"/>
    <mergeCell ref="A38:I38"/>
    <mergeCell ref="A39:C39"/>
    <mergeCell ref="F39:G39"/>
    <mergeCell ref="H39:I39"/>
  </mergeCell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284ADDB-9050-458B-8863-CE1FB03D3435}">
  <dimension ref="A1:F37"/>
  <sheetViews>
    <sheetView topLeftCell="A19" workbookViewId="0">
      <selection activeCell="E28" sqref="E28:F28"/>
    </sheetView>
  </sheetViews>
  <sheetFormatPr baseColWidth="10" defaultRowHeight="15"/>
  <cols>
    <col min="1" max="1" width="8.28515625" customWidth="1"/>
    <col min="2" max="2" width="41.28515625" customWidth="1"/>
    <col min="3" max="3" width="9.28515625" customWidth="1"/>
    <col min="4" max="4" width="17.7109375" customWidth="1"/>
    <col min="5" max="5" width="15.42578125" customWidth="1"/>
    <col min="6" max="6" width="18" customWidth="1"/>
  </cols>
  <sheetData>
    <row r="1" spans="1:6">
      <c r="A1" s="503" t="s">
        <v>69</v>
      </c>
      <c r="B1" s="504"/>
      <c r="C1" s="507" t="s">
        <v>70</v>
      </c>
      <c r="D1" s="507"/>
      <c r="E1" s="507"/>
      <c r="F1" s="508"/>
    </row>
    <row r="2" spans="1:6">
      <c r="A2" s="505"/>
      <c r="B2" s="506"/>
      <c r="C2" s="509"/>
      <c r="D2" s="509"/>
      <c r="E2" s="509"/>
      <c r="F2" s="510"/>
    </row>
    <row r="3" spans="1:6">
      <c r="A3" s="505"/>
      <c r="B3" s="506"/>
      <c r="C3" s="509"/>
      <c r="D3" s="509"/>
      <c r="E3" s="509"/>
      <c r="F3" s="510"/>
    </row>
    <row r="4" spans="1:6" ht="15.75">
      <c r="A4" s="511" t="s">
        <v>71</v>
      </c>
      <c r="B4" s="512"/>
      <c r="C4" s="512"/>
      <c r="D4" s="512"/>
      <c r="E4" s="512"/>
      <c r="F4" s="513"/>
    </row>
    <row r="5" spans="1:6">
      <c r="A5" s="514" t="s">
        <v>72</v>
      </c>
      <c r="B5" s="515"/>
      <c r="C5" s="515"/>
      <c r="D5" s="516"/>
      <c r="E5" s="22" t="s">
        <v>73</v>
      </c>
      <c r="F5" s="23" t="s">
        <v>17</v>
      </c>
    </row>
    <row r="6" spans="1:6">
      <c r="A6" s="517"/>
      <c r="B6" s="518"/>
      <c r="C6" s="518"/>
      <c r="D6" s="519"/>
      <c r="E6" s="24" t="s">
        <v>74</v>
      </c>
      <c r="F6" s="25" t="s">
        <v>75</v>
      </c>
    </row>
    <row r="7" spans="1:6">
      <c r="A7" s="520"/>
      <c r="B7" s="521"/>
      <c r="C7" s="521"/>
      <c r="D7" s="522"/>
      <c r="E7" s="26" t="s">
        <v>18</v>
      </c>
      <c r="F7" s="25">
        <v>1</v>
      </c>
    </row>
    <row r="8" spans="1:6">
      <c r="A8" s="27" t="s">
        <v>76</v>
      </c>
      <c r="B8" s="28" t="s">
        <v>77</v>
      </c>
      <c r="C8" s="28" t="s">
        <v>17</v>
      </c>
      <c r="D8" s="28" t="s">
        <v>18</v>
      </c>
      <c r="E8" s="29" t="s">
        <v>78</v>
      </c>
      <c r="F8" s="30" t="s">
        <v>79</v>
      </c>
    </row>
    <row r="9" spans="1:6" ht="15.75" thickBot="1">
      <c r="A9" s="31"/>
      <c r="B9" s="32" t="s">
        <v>80</v>
      </c>
      <c r="C9" s="33" t="s">
        <v>81</v>
      </c>
      <c r="D9" s="34">
        <v>18</v>
      </c>
      <c r="E9" s="35">
        <v>1200</v>
      </c>
      <c r="F9" s="36">
        <f>D9*E9</f>
        <v>21600</v>
      </c>
    </row>
    <row r="10" spans="1:6" ht="26.25" thickBot="1">
      <c r="A10" s="37" t="s">
        <v>82</v>
      </c>
      <c r="B10" s="38"/>
      <c r="C10" s="39">
        <f>+F10/E28</f>
        <v>0.35189469225505848</v>
      </c>
      <c r="D10" s="40" t="s">
        <v>83</v>
      </c>
      <c r="E10" s="41" t="s">
        <v>84</v>
      </c>
      <c r="F10" s="42">
        <f>SUM(F9:F9)</f>
        <v>21600</v>
      </c>
    </row>
    <row r="11" spans="1:6">
      <c r="A11" s="31" t="s">
        <v>76</v>
      </c>
      <c r="B11" s="43" t="s">
        <v>85</v>
      </c>
      <c r="C11" s="44" t="s">
        <v>17</v>
      </c>
      <c r="D11" s="44" t="s">
        <v>18</v>
      </c>
      <c r="E11" s="44" t="s">
        <v>78</v>
      </c>
      <c r="F11" s="45" t="s">
        <v>79</v>
      </c>
    </row>
    <row r="12" spans="1:6">
      <c r="A12" s="31" t="s">
        <v>86</v>
      </c>
      <c r="B12" s="46" t="s">
        <v>87</v>
      </c>
      <c r="C12" s="33" t="s">
        <v>88</v>
      </c>
      <c r="D12" s="47">
        <f>1/4</f>
        <v>0.25</v>
      </c>
      <c r="E12" s="35">
        <v>151552</v>
      </c>
      <c r="F12" s="48">
        <f>D12*E12</f>
        <v>37888</v>
      </c>
    </row>
    <row r="13" spans="1:6" ht="15.75" thickBot="1">
      <c r="A13" s="31"/>
      <c r="B13" s="49"/>
      <c r="C13" s="50"/>
      <c r="D13" s="51"/>
      <c r="E13" s="52"/>
      <c r="F13" s="48"/>
    </row>
    <row r="14" spans="1:6" ht="26.25" thickBot="1">
      <c r="A14" s="37" t="s">
        <v>89</v>
      </c>
      <c r="B14" s="38"/>
      <c r="C14" s="39">
        <f>+F14/E28</f>
        <v>0.61724935648887291</v>
      </c>
      <c r="D14" s="53" t="s">
        <v>83</v>
      </c>
      <c r="E14" s="54" t="s">
        <v>84</v>
      </c>
      <c r="F14" s="55">
        <f>SUM(F12:F13)</f>
        <v>37888</v>
      </c>
    </row>
    <row r="15" spans="1:6">
      <c r="A15" s="31" t="s">
        <v>76</v>
      </c>
      <c r="B15" s="43" t="s">
        <v>33</v>
      </c>
      <c r="C15" s="44" t="s">
        <v>17</v>
      </c>
      <c r="D15" s="44" t="s">
        <v>18</v>
      </c>
      <c r="E15" s="44" t="s">
        <v>78</v>
      </c>
      <c r="F15" s="45" t="s">
        <v>79</v>
      </c>
    </row>
    <row r="16" spans="1:6" ht="15.75" thickBot="1">
      <c r="A16" s="56"/>
      <c r="B16" s="57" t="s">
        <v>90</v>
      </c>
      <c r="C16" s="50" t="s">
        <v>35</v>
      </c>
      <c r="D16" s="51">
        <v>0.05</v>
      </c>
      <c r="E16" s="52">
        <f>F14</f>
        <v>37888</v>
      </c>
      <c r="F16" s="48">
        <f>+E16*D16</f>
        <v>1894.4</v>
      </c>
    </row>
    <row r="17" spans="1:6" ht="26.25" thickBot="1">
      <c r="A17" s="37" t="s">
        <v>91</v>
      </c>
      <c r="B17" s="38"/>
      <c r="C17" s="39">
        <f>+F17/E28</f>
        <v>3.086246782444365E-2</v>
      </c>
      <c r="D17" s="53" t="s">
        <v>83</v>
      </c>
      <c r="E17" s="54" t="s">
        <v>84</v>
      </c>
      <c r="F17" s="55">
        <f>SUM(F16)</f>
        <v>1894.4</v>
      </c>
    </row>
    <row r="18" spans="1:6">
      <c r="A18" s="31" t="s">
        <v>76</v>
      </c>
      <c r="B18" s="43" t="s">
        <v>14</v>
      </c>
      <c r="C18" s="44" t="s">
        <v>17</v>
      </c>
      <c r="D18" s="44" t="s">
        <v>18</v>
      </c>
      <c r="E18" s="44" t="s">
        <v>78</v>
      </c>
      <c r="F18" s="45" t="s">
        <v>79</v>
      </c>
    </row>
    <row r="19" spans="1:6">
      <c r="A19" s="31"/>
      <c r="B19" s="57"/>
      <c r="C19" s="50"/>
      <c r="D19" s="58"/>
      <c r="E19" s="59"/>
      <c r="F19" s="60">
        <f>D19*E19</f>
        <v>0</v>
      </c>
    </row>
    <row r="20" spans="1:6">
      <c r="A20" s="31"/>
      <c r="B20" s="57"/>
      <c r="C20" s="50"/>
      <c r="D20" s="58"/>
      <c r="E20" s="58"/>
      <c r="F20" s="60">
        <f>D20*E20</f>
        <v>0</v>
      </c>
    </row>
    <row r="21" spans="1:6" ht="15.75" thickBot="1">
      <c r="A21" s="31"/>
      <c r="B21" s="57"/>
      <c r="C21" s="50"/>
      <c r="D21" s="58"/>
      <c r="E21" s="58"/>
      <c r="F21" s="60">
        <f>D21*E21</f>
        <v>0</v>
      </c>
    </row>
    <row r="22" spans="1:6" ht="26.25" thickBot="1">
      <c r="A22" s="37" t="s">
        <v>92</v>
      </c>
      <c r="B22" s="38"/>
      <c r="C22" s="39">
        <f>+F22/E28</f>
        <v>0</v>
      </c>
      <c r="D22" s="53" t="s">
        <v>83</v>
      </c>
      <c r="E22" s="54" t="s">
        <v>84</v>
      </c>
      <c r="F22" s="55">
        <f>SUM(F19:F21)</f>
        <v>0</v>
      </c>
    </row>
    <row r="23" spans="1:6">
      <c r="A23" s="31" t="s">
        <v>76</v>
      </c>
      <c r="B23" s="43" t="s">
        <v>93</v>
      </c>
      <c r="C23" s="44" t="s">
        <v>17</v>
      </c>
      <c r="D23" s="44" t="s">
        <v>18</v>
      </c>
      <c r="E23" s="44" t="s">
        <v>78</v>
      </c>
      <c r="F23" s="45" t="s">
        <v>79</v>
      </c>
    </row>
    <row r="24" spans="1:6">
      <c r="A24" s="31"/>
      <c r="B24" s="61"/>
      <c r="C24" s="33"/>
      <c r="D24" s="62"/>
      <c r="E24" s="35"/>
      <c r="F24" s="60">
        <f>D24*E24</f>
        <v>0</v>
      </c>
    </row>
    <row r="25" spans="1:6" ht="15.75" thickBot="1">
      <c r="A25" s="56"/>
      <c r="B25" s="57"/>
      <c r="C25" s="50"/>
      <c r="D25" s="51"/>
      <c r="E25" s="52"/>
      <c r="F25" s="48"/>
    </row>
    <row r="26" spans="1:6" ht="26.25" thickBot="1">
      <c r="A26" s="37" t="s">
        <v>94</v>
      </c>
      <c r="B26" s="38"/>
      <c r="C26" s="39">
        <f>+F26/E28</f>
        <v>0</v>
      </c>
      <c r="D26" s="53" t="s">
        <v>83</v>
      </c>
      <c r="E26" s="54" t="s">
        <v>84</v>
      </c>
      <c r="F26" s="55">
        <f>SUM(F24:F25)</f>
        <v>0</v>
      </c>
    </row>
    <row r="27" spans="1:6" ht="15.75" thickBot="1">
      <c r="A27" s="63"/>
      <c r="B27" s="64"/>
      <c r="C27" s="64"/>
      <c r="D27" s="64"/>
      <c r="E27" s="64"/>
      <c r="F27" s="64"/>
    </row>
    <row r="28" spans="1:6" ht="16.5" thickBot="1">
      <c r="A28" s="523" t="s">
        <v>95</v>
      </c>
      <c r="B28" s="524"/>
      <c r="C28" s="524"/>
      <c r="D28" s="524"/>
      <c r="E28" s="525">
        <f xml:space="preserve"> ROUND((F26+F22+F17+F14+F10),0)</f>
        <v>61382</v>
      </c>
      <c r="F28" s="526"/>
    </row>
    <row r="29" spans="1:6">
      <c r="A29" s="63"/>
      <c r="B29" s="64"/>
      <c r="C29" s="64"/>
      <c r="D29" s="64"/>
      <c r="E29" s="64"/>
      <c r="F29" s="65"/>
    </row>
    <row r="30" spans="1:6">
      <c r="A30" s="63"/>
      <c r="B30" s="64"/>
      <c r="C30" s="64"/>
      <c r="D30" s="64"/>
      <c r="E30" s="64"/>
      <c r="F30" s="65"/>
    </row>
    <row r="31" spans="1:6">
      <c r="A31" s="63"/>
      <c r="B31" s="64"/>
      <c r="C31" s="64"/>
      <c r="D31" s="64"/>
      <c r="E31" s="64"/>
      <c r="F31" s="65"/>
    </row>
    <row r="32" spans="1:6">
      <c r="A32" s="63"/>
      <c r="B32" s="64"/>
      <c r="C32" s="64"/>
      <c r="D32" s="64"/>
      <c r="E32" s="64"/>
      <c r="F32" s="65"/>
    </row>
    <row r="33" spans="1:6">
      <c r="A33" s="63"/>
      <c r="B33" s="64"/>
      <c r="C33" s="64"/>
      <c r="D33" s="64"/>
      <c r="E33" s="64"/>
      <c r="F33" s="65"/>
    </row>
    <row r="34" spans="1:6">
      <c r="A34" s="63"/>
      <c r="B34" s="64"/>
      <c r="C34" s="64"/>
      <c r="D34" s="64"/>
      <c r="E34" s="64"/>
      <c r="F34" s="65"/>
    </row>
    <row r="35" spans="1:6">
      <c r="A35" s="66"/>
      <c r="B35" s="67"/>
      <c r="C35" s="64"/>
      <c r="D35" s="64"/>
      <c r="E35" s="64"/>
      <c r="F35" s="65"/>
    </row>
    <row r="36" spans="1:6">
      <c r="A36" s="68" t="s">
        <v>96</v>
      </c>
      <c r="B36" s="64"/>
      <c r="C36" s="499"/>
      <c r="D36" s="499"/>
      <c r="E36" s="499"/>
      <c r="F36" s="500"/>
    </row>
    <row r="37" spans="1:6" ht="15.75" thickBot="1">
      <c r="A37" s="69" t="s">
        <v>69</v>
      </c>
      <c r="B37" s="70"/>
      <c r="C37" s="501"/>
      <c r="D37" s="501"/>
      <c r="E37" s="501"/>
      <c r="F37" s="502"/>
    </row>
  </sheetData>
  <mergeCells count="10">
    <mergeCell ref="C36:D36"/>
    <mergeCell ref="E36:F36"/>
    <mergeCell ref="C37:D37"/>
    <mergeCell ref="E37:F37"/>
    <mergeCell ref="A1:B3"/>
    <mergeCell ref="C1:F3"/>
    <mergeCell ref="A4:F4"/>
    <mergeCell ref="A5:D7"/>
    <mergeCell ref="A28:D28"/>
    <mergeCell ref="E28:F28"/>
  </mergeCells>
  <conditionalFormatting sqref="C9:E9">
    <cfRule type="cellIs" dxfId="17" priority="7" operator="equal">
      <formula>"ITEM"</formula>
    </cfRule>
    <cfRule type="cellIs" dxfId="16" priority="8" operator="equal">
      <formula>"UNIDAD"</formula>
    </cfRule>
    <cfRule type="cellIs" dxfId="15" priority="9" operator="equal">
      <formula>"DESCRIPCIÓN"</formula>
    </cfRule>
  </conditionalFormatting>
  <conditionalFormatting sqref="C12:E12">
    <cfRule type="cellIs" dxfId="14" priority="4" operator="equal">
      <formula>"ITEM"</formula>
    </cfRule>
    <cfRule type="cellIs" dxfId="13" priority="5" operator="equal">
      <formula>"UNIDAD"</formula>
    </cfRule>
    <cfRule type="cellIs" dxfId="12" priority="6" operator="equal">
      <formula>"DESCRIPCIÓN"</formula>
    </cfRule>
  </conditionalFormatting>
  <conditionalFormatting sqref="C24:E24">
    <cfRule type="cellIs" dxfId="11" priority="1" operator="equal">
      <formula>"ITEM"</formula>
    </cfRule>
    <cfRule type="cellIs" dxfId="10" priority="2" operator="equal">
      <formula>"UNIDAD"</formula>
    </cfRule>
    <cfRule type="cellIs" dxfId="9" priority="3" operator="equal">
      <formula>"DESCRIPCIÓN"</formula>
    </cfRule>
  </conditionalFormatting>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39844F8-1764-4F51-87CA-4A87240D4585}">
  <sheetPr>
    <pageSetUpPr fitToPage="1"/>
  </sheetPr>
  <dimension ref="A1:O140"/>
  <sheetViews>
    <sheetView zoomScale="90" zoomScaleNormal="90" workbookViewId="0">
      <selection activeCell="Q34" sqref="Q34:S34"/>
    </sheetView>
  </sheetViews>
  <sheetFormatPr baseColWidth="10" defaultColWidth="0" defaultRowHeight="14.25"/>
  <cols>
    <col min="1" max="1" width="3" style="266" customWidth="1"/>
    <col min="2" max="2" width="14.28515625" style="266" customWidth="1"/>
    <col min="3" max="3" width="11.5703125" style="266" customWidth="1"/>
    <col min="4" max="4" width="17" style="266" customWidth="1"/>
    <col min="5" max="5" width="12.5703125" style="266" customWidth="1"/>
    <col min="6" max="6" width="8" style="266" customWidth="1"/>
    <col min="7" max="7" width="8.7109375" style="266" customWidth="1"/>
    <col min="8" max="8" width="9.42578125" style="266" customWidth="1"/>
    <col min="9" max="9" width="14.5703125" style="266" customWidth="1"/>
    <col min="10" max="10" width="23.42578125" style="266" customWidth="1"/>
    <col min="11" max="11" width="18" style="266" customWidth="1"/>
    <col min="12" max="12" width="11.42578125" style="266" customWidth="1"/>
    <col min="13" max="13" width="12.7109375" style="266" customWidth="1"/>
    <col min="14" max="14" width="21.5703125" style="266" customWidth="1"/>
    <col min="15" max="15" width="4.42578125" style="72" customWidth="1"/>
    <col min="16" max="16384" width="9.42578125" style="72" hidden="1"/>
  </cols>
  <sheetData>
    <row r="1" spans="1:14" ht="13.9" customHeight="1">
      <c r="A1" s="71"/>
      <c r="B1" s="633"/>
      <c r="C1" s="636"/>
      <c r="D1" s="636"/>
      <c r="E1" s="636"/>
      <c r="F1" s="636"/>
      <c r="G1" s="636"/>
      <c r="H1" s="636"/>
      <c r="I1" s="636"/>
      <c r="J1" s="637"/>
      <c r="K1" s="638" t="s">
        <v>110</v>
      </c>
      <c r="L1" s="640" t="s">
        <v>111</v>
      </c>
      <c r="M1" s="641"/>
      <c r="N1" s="644"/>
    </row>
    <row r="2" spans="1:14" ht="14.25" customHeight="1">
      <c r="A2" s="71"/>
      <c r="B2" s="634"/>
      <c r="C2" s="647" t="s">
        <v>112</v>
      </c>
      <c r="D2" s="647"/>
      <c r="E2" s="647"/>
      <c r="F2" s="647"/>
      <c r="G2" s="647"/>
      <c r="H2" s="647"/>
      <c r="I2" s="647"/>
      <c r="J2" s="648"/>
      <c r="K2" s="639"/>
      <c r="L2" s="642"/>
      <c r="M2" s="643"/>
      <c r="N2" s="645"/>
    </row>
    <row r="3" spans="1:14" ht="17.649999999999999" customHeight="1">
      <c r="A3" s="71"/>
      <c r="B3" s="634"/>
      <c r="C3" s="649" t="s">
        <v>113</v>
      </c>
      <c r="D3" s="649"/>
      <c r="E3" s="649"/>
      <c r="F3" s="649"/>
      <c r="G3" s="649"/>
      <c r="H3" s="649"/>
      <c r="I3" s="649"/>
      <c r="J3" s="650"/>
      <c r="K3" s="623" t="s">
        <v>114</v>
      </c>
      <c r="L3" s="652">
        <v>2021</v>
      </c>
      <c r="M3" s="653"/>
      <c r="N3" s="645"/>
    </row>
    <row r="4" spans="1:14" ht="2.25" customHeight="1">
      <c r="A4" s="71"/>
      <c r="B4" s="634"/>
      <c r="C4" s="649"/>
      <c r="D4" s="649"/>
      <c r="E4" s="649"/>
      <c r="F4" s="649"/>
      <c r="G4" s="649"/>
      <c r="H4" s="649"/>
      <c r="I4" s="649"/>
      <c r="J4" s="650"/>
      <c r="K4" s="651"/>
      <c r="L4" s="642"/>
      <c r="M4" s="643"/>
      <c r="N4" s="645"/>
    </row>
    <row r="5" spans="1:14" ht="14.25" customHeight="1">
      <c r="A5" s="71"/>
      <c r="B5" s="634"/>
      <c r="C5" s="649" t="s">
        <v>115</v>
      </c>
      <c r="D5" s="649"/>
      <c r="E5" s="649"/>
      <c r="F5" s="649"/>
      <c r="G5" s="649"/>
      <c r="H5" s="649"/>
      <c r="I5" s="649"/>
      <c r="J5" s="650"/>
      <c r="K5" s="623" t="s">
        <v>116</v>
      </c>
      <c r="L5" s="625"/>
      <c r="M5" s="625"/>
      <c r="N5" s="645"/>
    </row>
    <row r="6" spans="1:14" ht="3.75" customHeight="1" thickBot="1">
      <c r="A6" s="71"/>
      <c r="B6" s="635"/>
      <c r="C6" s="627"/>
      <c r="D6" s="627"/>
      <c r="E6" s="627"/>
      <c r="F6" s="627"/>
      <c r="G6" s="627"/>
      <c r="H6" s="627"/>
      <c r="I6" s="627"/>
      <c r="J6" s="628"/>
      <c r="K6" s="624"/>
      <c r="L6" s="626"/>
      <c r="M6" s="626"/>
      <c r="N6" s="646"/>
    </row>
    <row r="7" spans="1:14" ht="3.75" customHeight="1" thickBot="1">
      <c r="A7" s="71"/>
      <c r="B7" s="73"/>
      <c r="C7" s="74"/>
      <c r="D7" s="74"/>
      <c r="E7" s="74"/>
      <c r="F7" s="74"/>
      <c r="G7" s="74"/>
      <c r="H7" s="74"/>
      <c r="I7" s="74"/>
      <c r="J7" s="74"/>
      <c r="K7" s="74"/>
      <c r="L7" s="75"/>
      <c r="M7" s="75"/>
      <c r="N7" s="76"/>
    </row>
    <row r="8" spans="1:14" ht="14.25" customHeight="1">
      <c r="A8" s="77"/>
      <c r="B8" s="78"/>
      <c r="C8" s="79"/>
      <c r="D8" s="79"/>
      <c r="E8" s="79"/>
      <c r="F8" s="629"/>
      <c r="G8" s="629"/>
      <c r="H8" s="629"/>
      <c r="I8" s="629"/>
      <c r="J8" s="79"/>
      <c r="K8" s="80" t="s">
        <v>117</v>
      </c>
      <c r="L8" s="81"/>
      <c r="M8" s="81"/>
      <c r="N8" s="82"/>
    </row>
    <row r="9" spans="1:14" ht="12" customHeight="1">
      <c r="A9" s="77"/>
      <c r="B9" s="83"/>
      <c r="C9" s="84"/>
      <c r="D9" s="84"/>
      <c r="E9" s="84"/>
      <c r="F9" s="630"/>
      <c r="G9" s="630"/>
      <c r="H9" s="630"/>
      <c r="I9" s="630"/>
      <c r="J9" s="84"/>
      <c r="K9" s="85"/>
      <c r="L9" s="86" t="s">
        <v>118</v>
      </c>
      <c r="M9" s="86" t="s">
        <v>119</v>
      </c>
      <c r="N9" s="87" t="s">
        <v>120</v>
      </c>
    </row>
    <row r="10" spans="1:14" ht="21.75" customHeight="1">
      <c r="A10" s="77"/>
      <c r="B10" s="617" t="s">
        <v>121</v>
      </c>
      <c r="C10" s="618"/>
      <c r="D10" s="618"/>
      <c r="E10" s="88" t="s">
        <v>122</v>
      </c>
      <c r="F10" s="631" t="s">
        <v>123</v>
      </c>
      <c r="G10" s="631"/>
      <c r="H10" s="632" t="str">
        <f>+'[2]683.5'!H10</f>
        <v>2023 - 1 JUNIO 2023</v>
      </c>
      <c r="I10" s="632"/>
      <c r="J10" s="84"/>
      <c r="K10" s="89"/>
      <c r="L10" s="86"/>
      <c r="M10" s="86"/>
      <c r="N10" s="87"/>
    </row>
    <row r="11" spans="1:14" ht="5.65" customHeight="1">
      <c r="A11" s="77"/>
      <c r="B11" s="90"/>
      <c r="C11" s="91"/>
      <c r="D11" s="91"/>
      <c r="E11" s="92"/>
      <c r="F11" s="84"/>
      <c r="G11" s="84"/>
      <c r="H11" s="93"/>
      <c r="I11" s="84"/>
      <c r="J11" s="84"/>
      <c r="K11" s="89"/>
      <c r="L11" s="86"/>
      <c r="M11" s="86"/>
      <c r="N11" s="87"/>
    </row>
    <row r="12" spans="1:14" ht="19.149999999999999" customHeight="1">
      <c r="A12" s="77"/>
      <c r="B12" s="615" t="s">
        <v>124</v>
      </c>
      <c r="C12" s="616"/>
      <c r="D12" s="616"/>
      <c r="E12" s="616"/>
      <c r="F12" s="84"/>
      <c r="G12" s="84"/>
      <c r="H12" s="84"/>
      <c r="I12" s="84"/>
      <c r="J12" s="84"/>
      <c r="K12" s="85"/>
      <c r="L12" s="86"/>
      <c r="M12" s="86"/>
      <c r="N12" s="87"/>
    </row>
    <row r="13" spans="1:14" ht="23.1" customHeight="1">
      <c r="A13" s="77"/>
      <c r="B13" s="617" t="s">
        <v>125</v>
      </c>
      <c r="C13" s="618"/>
      <c r="D13" s="618"/>
      <c r="E13" s="94" t="s">
        <v>126</v>
      </c>
      <c r="F13" s="94"/>
      <c r="G13" s="84"/>
      <c r="H13" s="619" t="s">
        <v>127</v>
      </c>
      <c r="I13" s="619"/>
      <c r="J13" s="95" t="s">
        <v>126</v>
      </c>
      <c r="K13" s="619" t="s">
        <v>128</v>
      </c>
      <c r="L13" s="619"/>
      <c r="M13" s="95" t="s">
        <v>126</v>
      </c>
      <c r="N13" s="96"/>
    </row>
    <row r="14" spans="1:14" ht="18" customHeight="1">
      <c r="A14" s="77"/>
      <c r="B14" s="97" t="s">
        <v>129</v>
      </c>
      <c r="C14" s="98"/>
      <c r="D14" s="620"/>
      <c r="E14" s="620"/>
      <c r="F14" s="99"/>
      <c r="G14" s="99"/>
      <c r="H14" s="98"/>
      <c r="I14" s="100"/>
      <c r="J14" s="101" t="s">
        <v>130</v>
      </c>
      <c r="K14" s="102"/>
      <c r="L14" s="99"/>
      <c r="M14" s="99"/>
      <c r="N14" s="103"/>
    </row>
    <row r="15" spans="1:14" ht="14.25" customHeight="1" thickBot="1">
      <c r="A15" s="77"/>
      <c r="B15" s="104"/>
      <c r="C15" s="105"/>
      <c r="D15" s="106"/>
      <c r="E15" s="106"/>
      <c r="F15" s="106"/>
      <c r="G15" s="106"/>
      <c r="H15" s="105"/>
      <c r="I15" s="106"/>
      <c r="J15" s="105"/>
      <c r="K15" s="106"/>
      <c r="L15" s="621"/>
      <c r="M15" s="621"/>
      <c r="N15" s="622"/>
    </row>
    <row r="16" spans="1:14" ht="8.65" customHeight="1">
      <c r="A16" s="77"/>
      <c r="B16" s="107"/>
      <c r="C16" s="108"/>
      <c r="D16" s="108"/>
      <c r="E16" s="108"/>
      <c r="F16" s="108"/>
      <c r="G16" s="108"/>
      <c r="H16" s="108"/>
      <c r="I16" s="108"/>
      <c r="J16" s="108"/>
      <c r="K16" s="108"/>
      <c r="L16" s="108"/>
      <c r="M16" s="108"/>
      <c r="N16" s="109"/>
    </row>
    <row r="17" spans="1:14" s="117" customFormat="1" ht="18" customHeight="1">
      <c r="A17" s="110"/>
      <c r="B17" s="111" t="s">
        <v>131</v>
      </c>
      <c r="C17" s="112"/>
      <c r="D17" s="113" t="s">
        <v>132</v>
      </c>
      <c r="E17" s="114"/>
      <c r="F17" s="115"/>
      <c r="G17" s="115"/>
      <c r="H17" s="115"/>
      <c r="I17" s="115"/>
      <c r="J17" s="115"/>
      <c r="K17" s="115"/>
      <c r="L17" s="115"/>
      <c r="M17" s="115"/>
      <c r="N17" s="116"/>
    </row>
    <row r="18" spans="1:14" s="117" customFormat="1" ht="24" customHeight="1">
      <c r="A18" s="110"/>
      <c r="B18" s="118" t="s">
        <v>133</v>
      </c>
      <c r="C18" s="119"/>
      <c r="D18" s="120"/>
      <c r="E18" s="120"/>
      <c r="F18" s="120"/>
      <c r="G18" s="120"/>
      <c r="H18" s="120"/>
      <c r="I18" s="120"/>
      <c r="J18" s="120"/>
      <c r="K18" s="120"/>
      <c r="L18" s="120"/>
      <c r="M18" s="120"/>
      <c r="N18" s="116"/>
    </row>
    <row r="19" spans="1:14" s="117" customFormat="1" ht="20.25" customHeight="1">
      <c r="A19" s="110"/>
      <c r="B19" s="121"/>
      <c r="C19" s="119"/>
      <c r="D19" s="122"/>
      <c r="E19" s="120"/>
      <c r="F19" s="120"/>
      <c r="G19" s="120"/>
      <c r="H19" s="120"/>
      <c r="I19" s="120"/>
      <c r="J19" s="120"/>
      <c r="K19" s="120"/>
      <c r="L19" s="120"/>
      <c r="M19" s="120"/>
      <c r="N19" s="116"/>
    </row>
    <row r="20" spans="1:14" s="117" customFormat="1" ht="11.25" customHeight="1">
      <c r="A20" s="110"/>
      <c r="B20" s="121"/>
      <c r="C20" s="119"/>
      <c r="D20" s="123"/>
      <c r="E20" s="123"/>
      <c r="F20" s="123"/>
      <c r="G20" s="123"/>
      <c r="H20" s="123"/>
      <c r="I20" s="123"/>
      <c r="J20" s="123"/>
      <c r="K20" s="123"/>
      <c r="L20" s="123"/>
      <c r="M20" s="123"/>
      <c r="N20" s="124"/>
    </row>
    <row r="21" spans="1:14" s="117" customFormat="1">
      <c r="A21" s="110"/>
      <c r="B21" s="121" t="s">
        <v>134</v>
      </c>
      <c r="C21" s="125"/>
      <c r="D21" s="120"/>
      <c r="E21" s="120"/>
      <c r="F21" s="120"/>
      <c r="G21" s="120"/>
      <c r="H21" s="120"/>
      <c r="I21" s="114"/>
      <c r="J21" s="126" t="s">
        <v>135</v>
      </c>
      <c r="K21" s="120"/>
      <c r="L21" s="120"/>
      <c r="M21" s="120"/>
      <c r="N21" s="124"/>
    </row>
    <row r="22" spans="1:14" s="117" customFormat="1">
      <c r="A22" s="110"/>
      <c r="B22" s="121"/>
      <c r="C22" s="119"/>
      <c r="D22" s="123"/>
      <c r="E22" s="123"/>
      <c r="F22" s="123"/>
      <c r="G22" s="123"/>
      <c r="H22" s="123"/>
      <c r="I22" s="123"/>
      <c r="J22" s="123"/>
      <c r="K22" s="123"/>
      <c r="L22" s="123"/>
      <c r="M22" s="123"/>
      <c r="N22" s="124"/>
    </row>
    <row r="23" spans="1:14" s="117" customFormat="1">
      <c r="A23" s="110"/>
      <c r="B23" s="121" t="s">
        <v>136</v>
      </c>
      <c r="C23" s="125"/>
      <c r="D23" s="120"/>
      <c r="E23" s="120"/>
      <c r="F23" s="120"/>
      <c r="G23" s="120"/>
      <c r="H23" s="120"/>
      <c r="I23" s="120"/>
      <c r="J23" s="120"/>
      <c r="K23" s="120"/>
      <c r="L23" s="120"/>
      <c r="M23" s="120"/>
      <c r="N23" s="127"/>
    </row>
    <row r="24" spans="1:14" s="117" customFormat="1">
      <c r="A24" s="110"/>
      <c r="B24" s="121"/>
      <c r="C24" s="119"/>
      <c r="D24" s="123"/>
      <c r="E24" s="123"/>
      <c r="F24" s="123"/>
      <c r="G24" s="123"/>
      <c r="H24" s="123"/>
      <c r="I24" s="123"/>
      <c r="J24" s="123"/>
      <c r="K24" s="123"/>
      <c r="L24" s="123"/>
      <c r="M24" s="123"/>
      <c r="N24" s="124"/>
    </row>
    <row r="25" spans="1:14" s="117" customFormat="1">
      <c r="A25" s="110"/>
      <c r="B25" s="121" t="s">
        <v>137</v>
      </c>
      <c r="C25" s="125"/>
      <c r="D25" s="120"/>
      <c r="E25" s="120"/>
      <c r="F25" s="120"/>
      <c r="G25" s="120"/>
      <c r="H25" s="120"/>
      <c r="I25" s="120"/>
      <c r="J25" s="120"/>
      <c r="K25" s="128" t="s">
        <v>131</v>
      </c>
      <c r="L25" s="129"/>
      <c r="M25" s="130" t="s">
        <v>132</v>
      </c>
      <c r="N25" s="131" t="s">
        <v>138</v>
      </c>
    </row>
    <row r="26" spans="1:14" s="117" customFormat="1" ht="12" customHeight="1">
      <c r="A26" s="110"/>
      <c r="B26" s="121"/>
      <c r="C26" s="119"/>
      <c r="D26" s="123"/>
      <c r="E26" s="123"/>
      <c r="F26" s="123"/>
      <c r="G26" s="123"/>
      <c r="H26" s="123"/>
      <c r="I26" s="123"/>
      <c r="J26" s="123"/>
      <c r="K26" s="123"/>
      <c r="L26" s="123"/>
      <c r="M26" s="123"/>
      <c r="N26" s="124"/>
    </row>
    <row r="27" spans="1:14" s="117" customFormat="1">
      <c r="A27" s="110"/>
      <c r="B27" s="121" t="s">
        <v>139</v>
      </c>
      <c r="C27" s="119"/>
      <c r="D27" s="123"/>
      <c r="E27" s="123"/>
      <c r="F27" s="123"/>
      <c r="G27" s="123"/>
      <c r="H27" s="114"/>
      <c r="I27" s="132" t="s">
        <v>140</v>
      </c>
      <c r="J27" s="132" t="s">
        <v>140</v>
      </c>
      <c r="K27" s="115"/>
      <c r="L27" s="123"/>
      <c r="M27" s="123"/>
      <c r="N27" s="124"/>
    </row>
    <row r="28" spans="1:14" s="117" customFormat="1">
      <c r="A28" s="110"/>
      <c r="B28" s="121"/>
      <c r="C28" s="119"/>
      <c r="D28" s="123"/>
      <c r="E28" s="123"/>
      <c r="F28" s="115" t="s">
        <v>141</v>
      </c>
      <c r="G28" s="133"/>
      <c r="H28" s="134" t="s">
        <v>118</v>
      </c>
      <c r="I28" s="134" t="s">
        <v>119</v>
      </c>
      <c r="J28" s="135" t="s">
        <v>120</v>
      </c>
      <c r="K28" s="115"/>
      <c r="L28" s="123"/>
      <c r="M28" s="123"/>
      <c r="N28" s="124"/>
    </row>
    <row r="29" spans="1:14" ht="4.5" customHeight="1" thickBot="1">
      <c r="A29" s="77"/>
      <c r="B29" s="136"/>
      <c r="C29" s="137"/>
      <c r="D29" s="137"/>
      <c r="E29" s="137"/>
      <c r="F29" s="137"/>
      <c r="G29" s="137"/>
      <c r="H29" s="137"/>
      <c r="I29" s="137"/>
      <c r="J29" s="137"/>
      <c r="K29" s="137"/>
      <c r="L29" s="137"/>
      <c r="M29" s="137"/>
      <c r="N29" s="138"/>
    </row>
    <row r="30" spans="1:14" s="117" customFormat="1" ht="25.5" customHeight="1" thickBot="1">
      <c r="A30" s="139"/>
      <c r="B30" s="607" t="s">
        <v>142</v>
      </c>
      <c r="C30" s="608"/>
      <c r="D30" s="608"/>
      <c r="E30" s="608"/>
      <c r="F30" s="608"/>
      <c r="G30" s="608"/>
      <c r="H30" s="608"/>
      <c r="I30" s="608"/>
      <c r="J30" s="608"/>
      <c r="K30" s="608"/>
      <c r="L30" s="608"/>
      <c r="M30" s="608"/>
      <c r="N30" s="609"/>
    </row>
    <row r="31" spans="1:14" ht="5.25" customHeight="1" thickBot="1">
      <c r="A31" s="71"/>
      <c r="B31" s="140"/>
      <c r="C31" s="141"/>
      <c r="D31" s="141"/>
      <c r="E31" s="141"/>
      <c r="F31" s="141"/>
      <c r="G31" s="141"/>
      <c r="H31" s="141"/>
      <c r="I31" s="141"/>
      <c r="J31" s="141"/>
      <c r="K31" s="141"/>
      <c r="L31" s="141"/>
      <c r="M31" s="141"/>
      <c r="N31" s="142"/>
    </row>
    <row r="32" spans="1:14" ht="25.5" customHeight="1">
      <c r="A32" s="71"/>
      <c r="B32" s="143" t="s">
        <v>143</v>
      </c>
      <c r="C32" s="587" t="s">
        <v>144</v>
      </c>
      <c r="D32" s="587"/>
      <c r="E32" s="587"/>
      <c r="F32" s="587"/>
      <c r="G32" s="587"/>
      <c r="H32" s="587"/>
      <c r="I32" s="587"/>
      <c r="J32" s="610" t="s">
        <v>145</v>
      </c>
      <c r="K32" s="610"/>
      <c r="L32" s="611" t="s">
        <v>146</v>
      </c>
      <c r="M32" s="611"/>
      <c r="N32" s="144" t="s">
        <v>147</v>
      </c>
    </row>
    <row r="33" spans="1:14" ht="63.75" customHeight="1" thickBot="1">
      <c r="A33" s="77"/>
      <c r="B33" s="145" t="s">
        <v>148</v>
      </c>
      <c r="C33" s="612" t="s">
        <v>149</v>
      </c>
      <c r="D33" s="613"/>
      <c r="E33" s="613"/>
      <c r="F33" s="613"/>
      <c r="G33" s="613"/>
      <c r="H33" s="613"/>
      <c r="I33" s="613"/>
      <c r="J33" s="614"/>
      <c r="K33" s="614"/>
      <c r="L33" s="614" t="s">
        <v>29</v>
      </c>
      <c r="M33" s="614"/>
      <c r="N33" s="146"/>
    </row>
    <row r="34" spans="1:14" ht="4.5" customHeight="1">
      <c r="A34" s="71"/>
      <c r="B34" s="147"/>
      <c r="C34" s="148"/>
      <c r="D34" s="148"/>
      <c r="E34" s="148"/>
      <c r="F34" s="148"/>
      <c r="G34" s="148"/>
      <c r="H34" s="148"/>
      <c r="I34" s="148"/>
      <c r="J34" s="148"/>
      <c r="K34" s="148"/>
      <c r="L34" s="148"/>
      <c r="M34" s="148"/>
      <c r="N34" s="149"/>
    </row>
    <row r="35" spans="1:14" ht="19.899999999999999" customHeight="1">
      <c r="A35" s="71"/>
      <c r="B35" s="584" t="s">
        <v>7</v>
      </c>
      <c r="C35" s="585"/>
      <c r="D35" s="585"/>
      <c r="E35" s="585"/>
      <c r="F35" s="585"/>
      <c r="G35" s="585"/>
      <c r="H35" s="585"/>
      <c r="I35" s="585"/>
      <c r="J35" s="585"/>
      <c r="K35" s="585"/>
      <c r="L35" s="585"/>
      <c r="M35" s="585"/>
      <c r="N35" s="586"/>
    </row>
    <row r="36" spans="1:14" ht="5.25" customHeight="1" thickBot="1">
      <c r="A36" s="71"/>
      <c r="B36" s="150"/>
      <c r="C36" s="151"/>
      <c r="D36" s="151"/>
      <c r="E36" s="151"/>
      <c r="F36" s="151"/>
      <c r="G36" s="151"/>
      <c r="H36" s="151"/>
      <c r="I36" s="151"/>
      <c r="J36" s="151"/>
      <c r="K36" s="151"/>
      <c r="L36" s="151"/>
      <c r="M36" s="151"/>
      <c r="N36" s="152"/>
    </row>
    <row r="37" spans="1:14" ht="21" customHeight="1">
      <c r="A37" s="71"/>
      <c r="B37" s="153" t="s">
        <v>110</v>
      </c>
      <c r="C37" s="587" t="s">
        <v>144</v>
      </c>
      <c r="D37" s="587"/>
      <c r="E37" s="587"/>
      <c r="F37" s="587"/>
      <c r="G37" s="587"/>
      <c r="H37" s="587"/>
      <c r="I37" s="587"/>
      <c r="J37" s="154" t="s">
        <v>150</v>
      </c>
      <c r="K37" s="154" t="s">
        <v>151</v>
      </c>
      <c r="L37" s="587" t="s">
        <v>152</v>
      </c>
      <c r="M37" s="587"/>
      <c r="N37" s="155" t="s">
        <v>153</v>
      </c>
    </row>
    <row r="38" spans="1:14" ht="21" customHeight="1">
      <c r="A38" s="156"/>
      <c r="B38" s="157" t="s">
        <v>154</v>
      </c>
      <c r="C38" s="600" t="s">
        <v>155</v>
      </c>
      <c r="D38" s="600"/>
      <c r="E38" s="600"/>
      <c r="F38" s="600"/>
      <c r="G38" s="600"/>
      <c r="H38" s="600"/>
      <c r="I38" s="600"/>
      <c r="J38" s="158"/>
      <c r="K38" s="159">
        <f>IFERROR(VLOOKUP(B38,[2]EQUIPOS!$C$6:$G$151,5,0),0)</f>
        <v>78093.38120271104</v>
      </c>
      <c r="L38" s="606">
        <f>1/15</f>
        <v>6.6666666666666666E-2</v>
      </c>
      <c r="M38" s="606"/>
      <c r="N38" s="160">
        <f t="shared" ref="N38:N51" si="0">K38*L38</f>
        <v>5206.2254135140693</v>
      </c>
    </row>
    <row r="39" spans="1:14" ht="21" customHeight="1">
      <c r="A39" s="156"/>
      <c r="B39" s="161" t="s">
        <v>156</v>
      </c>
      <c r="C39" s="592" t="s">
        <v>157</v>
      </c>
      <c r="D39" s="592"/>
      <c r="E39" s="592"/>
      <c r="F39" s="592"/>
      <c r="G39" s="592"/>
      <c r="H39" s="592"/>
      <c r="I39" s="592"/>
      <c r="J39" s="162"/>
      <c r="K39" s="163">
        <f>VLOOKUP(B39,[2]EQUIPOS!$C$6:$G$137,5,0)</f>
        <v>76950.887752134586</v>
      </c>
      <c r="L39" s="606">
        <f>1/15</f>
        <v>6.6666666666666666E-2</v>
      </c>
      <c r="M39" s="606"/>
      <c r="N39" s="160">
        <f t="shared" si="0"/>
        <v>5130.0591834756387</v>
      </c>
    </row>
    <row r="40" spans="1:14" ht="21" customHeight="1">
      <c r="A40" s="156"/>
      <c r="B40" s="161" t="s">
        <v>158</v>
      </c>
      <c r="C40" s="592" t="s">
        <v>159</v>
      </c>
      <c r="D40" s="592"/>
      <c r="E40" s="592"/>
      <c r="F40" s="592"/>
      <c r="G40" s="592"/>
      <c r="H40" s="592"/>
      <c r="I40" s="592"/>
      <c r="J40" s="162"/>
      <c r="K40" s="163">
        <f>VLOOKUP(B40,[2]EQUIPOS!$C$6:$G$137,5,0)</f>
        <v>184077.25569210461</v>
      </c>
      <c r="L40" s="606">
        <f>1/15</f>
        <v>6.6666666666666666E-2</v>
      </c>
      <c r="M40" s="606"/>
      <c r="N40" s="160">
        <f t="shared" si="0"/>
        <v>12271.817046140306</v>
      </c>
    </row>
    <row r="41" spans="1:14" ht="21" customHeight="1">
      <c r="A41" s="156"/>
      <c r="B41" s="161"/>
      <c r="C41" s="592"/>
      <c r="D41" s="592"/>
      <c r="E41" s="592"/>
      <c r="F41" s="592"/>
      <c r="G41" s="592"/>
      <c r="H41" s="592"/>
      <c r="I41" s="592"/>
      <c r="J41" s="162"/>
      <c r="K41" s="163"/>
      <c r="L41" s="605"/>
      <c r="M41" s="605"/>
      <c r="N41" s="160">
        <f t="shared" si="0"/>
        <v>0</v>
      </c>
    </row>
    <row r="42" spans="1:14" ht="21" customHeight="1">
      <c r="A42" s="156"/>
      <c r="B42" s="161"/>
      <c r="C42" s="592"/>
      <c r="D42" s="592"/>
      <c r="E42" s="592"/>
      <c r="F42" s="592"/>
      <c r="G42" s="592"/>
      <c r="H42" s="592"/>
      <c r="I42" s="592"/>
      <c r="J42" s="162"/>
      <c r="K42" s="163"/>
      <c r="L42" s="605"/>
      <c r="M42" s="605"/>
      <c r="N42" s="160">
        <f t="shared" si="0"/>
        <v>0</v>
      </c>
    </row>
    <row r="43" spans="1:14" ht="21" customHeight="1">
      <c r="A43" s="156"/>
      <c r="B43" s="161"/>
      <c r="C43" s="592"/>
      <c r="D43" s="592"/>
      <c r="E43" s="592"/>
      <c r="F43" s="592"/>
      <c r="G43" s="592"/>
      <c r="H43" s="592"/>
      <c r="I43" s="592"/>
      <c r="J43" s="162"/>
      <c r="K43" s="163"/>
      <c r="L43" s="605"/>
      <c r="M43" s="605"/>
      <c r="N43" s="160">
        <f t="shared" si="0"/>
        <v>0</v>
      </c>
    </row>
    <row r="44" spans="1:14" ht="21" customHeight="1">
      <c r="A44" s="156"/>
      <c r="B44" s="161"/>
      <c r="C44" s="592"/>
      <c r="D44" s="592"/>
      <c r="E44" s="592"/>
      <c r="F44" s="592"/>
      <c r="G44" s="592"/>
      <c r="H44" s="592"/>
      <c r="I44" s="592"/>
      <c r="J44" s="162"/>
      <c r="K44" s="163"/>
      <c r="L44" s="605"/>
      <c r="M44" s="605"/>
      <c r="N44" s="160">
        <f t="shared" si="0"/>
        <v>0</v>
      </c>
    </row>
    <row r="45" spans="1:14" ht="21" customHeight="1">
      <c r="A45" s="156"/>
      <c r="B45" s="161"/>
      <c r="C45" s="592"/>
      <c r="D45" s="592"/>
      <c r="E45" s="592"/>
      <c r="F45" s="592"/>
      <c r="G45" s="592"/>
      <c r="H45" s="592"/>
      <c r="I45" s="592"/>
      <c r="J45" s="162"/>
      <c r="K45" s="163"/>
      <c r="L45" s="605"/>
      <c r="M45" s="605"/>
      <c r="N45" s="160">
        <f t="shared" si="0"/>
        <v>0</v>
      </c>
    </row>
    <row r="46" spans="1:14" ht="21" customHeight="1">
      <c r="A46" s="156"/>
      <c r="B46" s="161"/>
      <c r="C46" s="592"/>
      <c r="D46" s="592"/>
      <c r="E46" s="592"/>
      <c r="F46" s="592"/>
      <c r="G46" s="592"/>
      <c r="H46" s="592"/>
      <c r="I46" s="592"/>
      <c r="J46" s="162"/>
      <c r="K46" s="163"/>
      <c r="L46" s="605"/>
      <c r="M46" s="605"/>
      <c r="N46" s="160">
        <f t="shared" si="0"/>
        <v>0</v>
      </c>
    </row>
    <row r="47" spans="1:14" ht="21" customHeight="1">
      <c r="A47" s="156"/>
      <c r="B47" s="161"/>
      <c r="C47" s="592"/>
      <c r="D47" s="592"/>
      <c r="E47" s="592"/>
      <c r="F47" s="592"/>
      <c r="G47" s="592"/>
      <c r="H47" s="592"/>
      <c r="I47" s="592"/>
      <c r="J47" s="162"/>
      <c r="K47" s="163"/>
      <c r="L47" s="605"/>
      <c r="M47" s="605"/>
      <c r="N47" s="160">
        <f t="shared" si="0"/>
        <v>0</v>
      </c>
    </row>
    <row r="48" spans="1:14" ht="21" customHeight="1">
      <c r="A48" s="156"/>
      <c r="B48" s="161"/>
      <c r="C48" s="592"/>
      <c r="D48" s="592"/>
      <c r="E48" s="592"/>
      <c r="F48" s="592"/>
      <c r="G48" s="592"/>
      <c r="H48" s="592"/>
      <c r="I48" s="592"/>
      <c r="J48" s="162"/>
      <c r="K48" s="163"/>
      <c r="L48" s="605"/>
      <c r="M48" s="605"/>
      <c r="N48" s="160">
        <f t="shared" si="0"/>
        <v>0</v>
      </c>
    </row>
    <row r="49" spans="1:14" ht="21" customHeight="1">
      <c r="A49" s="77"/>
      <c r="B49" s="161"/>
      <c r="C49" s="592"/>
      <c r="D49" s="592"/>
      <c r="E49" s="592"/>
      <c r="F49" s="592"/>
      <c r="G49" s="592"/>
      <c r="H49" s="592"/>
      <c r="I49" s="592"/>
      <c r="J49" s="162"/>
      <c r="K49" s="163"/>
      <c r="L49" s="605"/>
      <c r="M49" s="605"/>
      <c r="N49" s="160">
        <f t="shared" si="0"/>
        <v>0</v>
      </c>
    </row>
    <row r="50" spans="1:14" ht="21" customHeight="1">
      <c r="A50" s="77"/>
      <c r="B50" s="161"/>
      <c r="C50" s="592"/>
      <c r="D50" s="592"/>
      <c r="E50" s="592"/>
      <c r="F50" s="592"/>
      <c r="G50" s="592"/>
      <c r="H50" s="592"/>
      <c r="I50" s="592"/>
      <c r="J50" s="162"/>
      <c r="K50" s="163"/>
      <c r="L50" s="605"/>
      <c r="M50" s="605"/>
      <c r="N50" s="160">
        <f t="shared" si="0"/>
        <v>0</v>
      </c>
    </row>
    <row r="51" spans="1:14" ht="21" customHeight="1">
      <c r="A51" s="77"/>
      <c r="B51" s="164"/>
      <c r="C51" s="592"/>
      <c r="D51" s="592"/>
      <c r="E51" s="592"/>
      <c r="F51" s="592"/>
      <c r="G51" s="592"/>
      <c r="H51" s="592"/>
      <c r="I51" s="592"/>
      <c r="J51" s="162"/>
      <c r="K51" s="163"/>
      <c r="L51" s="605"/>
      <c r="M51" s="605"/>
      <c r="N51" s="160">
        <f t="shared" si="0"/>
        <v>0</v>
      </c>
    </row>
    <row r="52" spans="1:14" ht="21" customHeight="1" thickBot="1">
      <c r="A52" s="77"/>
      <c r="B52" s="165"/>
      <c r="C52" s="603" t="s">
        <v>160</v>
      </c>
      <c r="D52" s="603"/>
      <c r="E52" s="603"/>
      <c r="F52" s="603"/>
      <c r="G52" s="603"/>
      <c r="H52" s="603"/>
      <c r="I52" s="603"/>
      <c r="J52" s="166"/>
      <c r="K52" s="167"/>
      <c r="L52" s="604">
        <v>0.02</v>
      </c>
      <c r="M52" s="604"/>
      <c r="N52" s="168">
        <f>L52*N98</f>
        <v>135.91333333333333</v>
      </c>
    </row>
    <row r="53" spans="1:14" ht="15" thickBot="1">
      <c r="A53" s="71"/>
      <c r="B53" s="581" t="s">
        <v>161</v>
      </c>
      <c r="C53" s="582"/>
      <c r="D53" s="582"/>
      <c r="E53" s="582"/>
      <c r="F53" s="582"/>
      <c r="G53" s="582"/>
      <c r="H53" s="582"/>
      <c r="I53" s="582"/>
      <c r="J53" s="582"/>
      <c r="K53" s="582"/>
      <c r="L53" s="582"/>
      <c r="M53" s="583"/>
      <c r="N53" s="169">
        <f>SUM(N38:N52)</f>
        <v>22744.01497646335</v>
      </c>
    </row>
    <row r="54" spans="1:14" ht="3" customHeight="1">
      <c r="A54" s="71"/>
      <c r="B54" s="170"/>
      <c r="C54" s="141"/>
      <c r="D54" s="141"/>
      <c r="E54" s="141"/>
      <c r="F54" s="141"/>
      <c r="G54" s="141"/>
      <c r="H54" s="141"/>
      <c r="I54" s="141"/>
      <c r="J54" s="141"/>
      <c r="K54" s="141"/>
      <c r="L54" s="141"/>
      <c r="M54" s="141"/>
      <c r="N54" s="142"/>
    </row>
    <row r="55" spans="1:14" ht="19.899999999999999" customHeight="1">
      <c r="A55" s="71"/>
      <c r="B55" s="588" t="s">
        <v>16</v>
      </c>
      <c r="C55" s="589"/>
      <c r="D55" s="589"/>
      <c r="E55" s="589"/>
      <c r="F55" s="589"/>
      <c r="G55" s="589"/>
      <c r="H55" s="589"/>
      <c r="I55" s="589"/>
      <c r="J55" s="589"/>
      <c r="K55" s="589"/>
      <c r="L55" s="589"/>
      <c r="M55" s="589"/>
      <c r="N55" s="590"/>
    </row>
    <row r="56" spans="1:14" ht="6.75" customHeight="1" thickBot="1">
      <c r="A56" s="71"/>
      <c r="B56" s="171"/>
      <c r="C56" s="172"/>
      <c r="D56" s="172"/>
      <c r="E56" s="172"/>
      <c r="F56" s="172"/>
      <c r="G56" s="172"/>
      <c r="H56" s="172"/>
      <c r="I56" s="172"/>
      <c r="J56" s="172"/>
      <c r="K56" s="172"/>
      <c r="L56" s="172"/>
      <c r="M56" s="172"/>
      <c r="N56" s="173"/>
    </row>
    <row r="57" spans="1:14" ht="21" customHeight="1">
      <c r="A57" s="71"/>
      <c r="B57" s="153" t="s">
        <v>110</v>
      </c>
      <c r="C57" s="587" t="s">
        <v>144</v>
      </c>
      <c r="D57" s="587"/>
      <c r="E57" s="587"/>
      <c r="F57" s="587"/>
      <c r="G57" s="587"/>
      <c r="H57" s="587"/>
      <c r="I57" s="587"/>
      <c r="J57" s="154" t="s">
        <v>146</v>
      </c>
      <c r="K57" s="154" t="s">
        <v>147</v>
      </c>
      <c r="L57" s="587" t="s">
        <v>162</v>
      </c>
      <c r="M57" s="587"/>
      <c r="N57" s="155" t="s">
        <v>153</v>
      </c>
    </row>
    <row r="58" spans="1:14">
      <c r="A58" s="174"/>
      <c r="B58" s="157" t="s">
        <v>163</v>
      </c>
      <c r="C58" s="600" t="s">
        <v>164</v>
      </c>
      <c r="D58" s="600"/>
      <c r="E58" s="600"/>
      <c r="F58" s="600"/>
      <c r="G58" s="600"/>
      <c r="H58" s="600"/>
      <c r="I58" s="600"/>
      <c r="J58" s="175" t="s">
        <v>29</v>
      </c>
      <c r="K58" s="176">
        <v>1.3</v>
      </c>
      <c r="L58" s="601">
        <f>VLOOKUP(B58,[2]MATERIALES!$C$6:$F$373,4,0)</f>
        <v>18770.433998962973</v>
      </c>
      <c r="M58" s="602"/>
      <c r="N58" s="177">
        <f>K58*L58</f>
        <v>24401.564198651868</v>
      </c>
    </row>
    <row r="59" spans="1:14">
      <c r="A59" s="174"/>
      <c r="B59" s="161" t="s">
        <v>165</v>
      </c>
      <c r="C59" s="592" t="s">
        <v>166</v>
      </c>
      <c r="D59" s="592"/>
      <c r="E59" s="592"/>
      <c r="F59" s="592"/>
      <c r="G59" s="592"/>
      <c r="H59" s="592"/>
      <c r="I59" s="592"/>
      <c r="J59" s="178" t="s">
        <v>167</v>
      </c>
      <c r="K59" s="179">
        <v>30</v>
      </c>
      <c r="L59" s="598">
        <f>VLOOKUP(B59,[2]MATERIALES!$C$6:$F$373,4,0)</f>
        <v>88.766430254936409</v>
      </c>
      <c r="M59" s="599"/>
      <c r="N59" s="177">
        <f t="shared" ref="N59:N72" si="1">K59*L59</f>
        <v>2662.9929076480921</v>
      </c>
    </row>
    <row r="60" spans="1:14" ht="23.25" customHeight="1">
      <c r="A60" s="174"/>
      <c r="B60" s="157" t="s">
        <v>168</v>
      </c>
      <c r="C60" s="600" t="s">
        <v>169</v>
      </c>
      <c r="D60" s="600"/>
      <c r="E60" s="600"/>
      <c r="F60" s="600"/>
      <c r="G60" s="600"/>
      <c r="H60" s="600"/>
      <c r="I60" s="600"/>
      <c r="J60" s="175" t="s">
        <v>2</v>
      </c>
      <c r="K60" s="180">
        <v>2.0099999999999998</v>
      </c>
      <c r="L60" s="601">
        <f>VLOOKUP(B60,[2]MATERIALES!$C$6:$F$373,4,0)</f>
        <v>7682.6581965606083</v>
      </c>
      <c r="M60" s="602"/>
      <c r="N60" s="177">
        <f t="shared" si="1"/>
        <v>15442.142975086821</v>
      </c>
    </row>
    <row r="61" spans="1:14">
      <c r="A61" s="174"/>
      <c r="B61" s="161"/>
      <c r="C61" s="592"/>
      <c r="D61" s="592"/>
      <c r="E61" s="592"/>
      <c r="F61" s="592"/>
      <c r="G61" s="592"/>
      <c r="H61" s="592"/>
      <c r="I61" s="592"/>
      <c r="J61" s="178"/>
      <c r="K61" s="181"/>
      <c r="L61" s="598"/>
      <c r="M61" s="599"/>
      <c r="N61" s="177">
        <f t="shared" si="1"/>
        <v>0</v>
      </c>
    </row>
    <row r="62" spans="1:14">
      <c r="A62" s="174"/>
      <c r="B62" s="161"/>
      <c r="C62" s="592"/>
      <c r="D62" s="592"/>
      <c r="E62" s="592"/>
      <c r="F62" s="592"/>
      <c r="G62" s="592"/>
      <c r="H62" s="592"/>
      <c r="I62" s="592"/>
      <c r="J62" s="178"/>
      <c r="K62" s="181"/>
      <c r="L62" s="598"/>
      <c r="M62" s="599"/>
      <c r="N62" s="177">
        <f t="shared" si="1"/>
        <v>0</v>
      </c>
    </row>
    <row r="63" spans="1:14" ht="15.75" customHeight="1">
      <c r="A63" s="174"/>
      <c r="B63" s="161"/>
      <c r="C63" s="592"/>
      <c r="D63" s="592"/>
      <c r="E63" s="592"/>
      <c r="F63" s="592"/>
      <c r="G63" s="592"/>
      <c r="H63" s="592"/>
      <c r="I63" s="592"/>
      <c r="J63" s="178"/>
      <c r="K63" s="181"/>
      <c r="L63" s="598"/>
      <c r="M63" s="599"/>
      <c r="N63" s="177">
        <f t="shared" si="1"/>
        <v>0</v>
      </c>
    </row>
    <row r="64" spans="1:14">
      <c r="A64" s="174"/>
      <c r="B64" s="161"/>
      <c r="C64" s="592"/>
      <c r="D64" s="592"/>
      <c r="E64" s="592"/>
      <c r="F64" s="592"/>
      <c r="G64" s="592"/>
      <c r="H64" s="592"/>
      <c r="I64" s="592"/>
      <c r="J64" s="178"/>
      <c r="K64" s="181"/>
      <c r="L64" s="593"/>
      <c r="M64" s="594"/>
      <c r="N64" s="177">
        <f t="shared" si="1"/>
        <v>0</v>
      </c>
    </row>
    <row r="65" spans="1:14">
      <c r="A65" s="174"/>
      <c r="B65" s="161"/>
      <c r="C65" s="592"/>
      <c r="D65" s="592"/>
      <c r="E65" s="592"/>
      <c r="F65" s="592"/>
      <c r="G65" s="592"/>
      <c r="H65" s="592"/>
      <c r="I65" s="592"/>
      <c r="J65" s="178"/>
      <c r="K65" s="181"/>
      <c r="L65" s="593"/>
      <c r="M65" s="594"/>
      <c r="N65" s="177">
        <f t="shared" si="1"/>
        <v>0</v>
      </c>
    </row>
    <row r="66" spans="1:14">
      <c r="A66" s="174"/>
      <c r="B66" s="161"/>
      <c r="C66" s="592"/>
      <c r="D66" s="592"/>
      <c r="E66" s="592"/>
      <c r="F66" s="592"/>
      <c r="G66" s="592"/>
      <c r="H66" s="592"/>
      <c r="I66" s="592"/>
      <c r="J66" s="178"/>
      <c r="K66" s="181"/>
      <c r="L66" s="593"/>
      <c r="M66" s="594"/>
      <c r="N66" s="177">
        <f t="shared" si="1"/>
        <v>0</v>
      </c>
    </row>
    <row r="67" spans="1:14">
      <c r="A67" s="174"/>
      <c r="B67" s="161"/>
      <c r="C67" s="592"/>
      <c r="D67" s="592"/>
      <c r="E67" s="592"/>
      <c r="F67" s="592"/>
      <c r="G67" s="592"/>
      <c r="H67" s="592"/>
      <c r="I67" s="592"/>
      <c r="J67" s="178"/>
      <c r="K67" s="181"/>
      <c r="L67" s="593"/>
      <c r="M67" s="594"/>
      <c r="N67" s="177">
        <f t="shared" si="1"/>
        <v>0</v>
      </c>
    </row>
    <row r="68" spans="1:14">
      <c r="A68" s="174"/>
      <c r="B68" s="161"/>
      <c r="C68" s="592"/>
      <c r="D68" s="592"/>
      <c r="E68" s="592"/>
      <c r="F68" s="592"/>
      <c r="G68" s="592"/>
      <c r="H68" s="592"/>
      <c r="I68" s="592"/>
      <c r="J68" s="178"/>
      <c r="K68" s="181"/>
      <c r="L68" s="593"/>
      <c r="M68" s="594"/>
      <c r="N68" s="177">
        <f t="shared" si="1"/>
        <v>0</v>
      </c>
    </row>
    <row r="69" spans="1:14">
      <c r="A69" s="174"/>
      <c r="B69" s="161"/>
      <c r="C69" s="592"/>
      <c r="D69" s="592"/>
      <c r="E69" s="592"/>
      <c r="F69" s="592"/>
      <c r="G69" s="592"/>
      <c r="H69" s="592"/>
      <c r="I69" s="592"/>
      <c r="J69" s="178"/>
      <c r="K69" s="181"/>
      <c r="L69" s="593"/>
      <c r="M69" s="594"/>
      <c r="N69" s="177">
        <f t="shared" si="1"/>
        <v>0</v>
      </c>
    </row>
    <row r="70" spans="1:14">
      <c r="A70" s="174"/>
      <c r="B70" s="161"/>
      <c r="C70" s="592"/>
      <c r="D70" s="592"/>
      <c r="E70" s="592"/>
      <c r="F70" s="592"/>
      <c r="G70" s="592"/>
      <c r="H70" s="592"/>
      <c r="I70" s="592"/>
      <c r="J70" s="178"/>
      <c r="K70" s="181"/>
      <c r="L70" s="593"/>
      <c r="M70" s="594"/>
      <c r="N70" s="177">
        <f t="shared" si="1"/>
        <v>0</v>
      </c>
    </row>
    <row r="71" spans="1:14">
      <c r="A71" s="174"/>
      <c r="B71" s="161"/>
      <c r="C71" s="592"/>
      <c r="D71" s="592"/>
      <c r="E71" s="592"/>
      <c r="F71" s="592"/>
      <c r="G71" s="592"/>
      <c r="H71" s="592"/>
      <c r="I71" s="592"/>
      <c r="J71" s="178"/>
      <c r="K71" s="181"/>
      <c r="L71" s="593"/>
      <c r="M71" s="594"/>
      <c r="N71" s="177">
        <f t="shared" si="1"/>
        <v>0</v>
      </c>
    </row>
    <row r="72" spans="1:14" ht="15.75" customHeight="1" thickBot="1">
      <c r="A72" s="77"/>
      <c r="B72" s="182"/>
      <c r="C72" s="595"/>
      <c r="D72" s="595"/>
      <c r="E72" s="595"/>
      <c r="F72" s="595"/>
      <c r="G72" s="595"/>
      <c r="H72" s="595"/>
      <c r="I72" s="595"/>
      <c r="J72" s="166"/>
      <c r="K72" s="183"/>
      <c r="L72" s="596"/>
      <c r="M72" s="597"/>
      <c r="N72" s="184">
        <f t="shared" si="1"/>
        <v>0</v>
      </c>
    </row>
    <row r="73" spans="1:14" ht="15" thickBot="1">
      <c r="A73" s="71"/>
      <c r="B73" s="581" t="s">
        <v>161</v>
      </c>
      <c r="C73" s="582"/>
      <c r="D73" s="582"/>
      <c r="E73" s="582"/>
      <c r="F73" s="582"/>
      <c r="G73" s="582"/>
      <c r="H73" s="582"/>
      <c r="I73" s="582"/>
      <c r="J73" s="582"/>
      <c r="K73" s="582"/>
      <c r="L73" s="582"/>
      <c r="M73" s="583"/>
      <c r="N73" s="185">
        <f>SUM(N58:N72)</f>
        <v>42506.700081386778</v>
      </c>
    </row>
    <row r="74" spans="1:14" ht="4.5" customHeight="1">
      <c r="A74" s="71"/>
      <c r="B74" s="140"/>
      <c r="C74" s="141"/>
      <c r="D74" s="141"/>
      <c r="E74" s="141"/>
      <c r="F74" s="141"/>
      <c r="G74" s="141"/>
      <c r="H74" s="141"/>
      <c r="I74" s="141"/>
      <c r="J74" s="141"/>
      <c r="K74" s="141"/>
      <c r="L74" s="141"/>
      <c r="M74" s="141"/>
      <c r="N74" s="142"/>
    </row>
    <row r="75" spans="1:14" s="117" customFormat="1" ht="19.149999999999999" customHeight="1">
      <c r="A75" s="139"/>
      <c r="B75" s="588" t="s">
        <v>170</v>
      </c>
      <c r="C75" s="589"/>
      <c r="D75" s="589"/>
      <c r="E75" s="589"/>
      <c r="F75" s="589"/>
      <c r="G75" s="589"/>
      <c r="H75" s="589"/>
      <c r="I75" s="589"/>
      <c r="J75" s="589"/>
      <c r="K75" s="589"/>
      <c r="L75" s="589"/>
      <c r="M75" s="589"/>
      <c r="N75" s="590"/>
    </row>
    <row r="76" spans="1:14" ht="6.75" customHeight="1" thickBot="1">
      <c r="A76" s="71"/>
      <c r="B76" s="186"/>
      <c r="C76" s="187"/>
      <c r="D76" s="187"/>
      <c r="E76" s="187"/>
      <c r="F76" s="187"/>
      <c r="G76" s="187"/>
      <c r="H76" s="187"/>
      <c r="I76" s="187"/>
      <c r="J76" s="187"/>
      <c r="K76" s="187"/>
      <c r="L76" s="187"/>
      <c r="M76" s="187"/>
      <c r="N76" s="188"/>
    </row>
    <row r="77" spans="1:14" ht="21" customHeight="1">
      <c r="A77" s="71"/>
      <c r="B77" s="153" t="s">
        <v>110</v>
      </c>
      <c r="C77" s="587" t="s">
        <v>144</v>
      </c>
      <c r="D77" s="587"/>
      <c r="E77" s="587"/>
      <c r="F77" s="587"/>
      <c r="G77" s="587"/>
      <c r="H77" s="587"/>
      <c r="I77" s="154" t="s">
        <v>146</v>
      </c>
      <c r="J77" s="154" t="s">
        <v>171</v>
      </c>
      <c r="K77" s="154" t="s">
        <v>172</v>
      </c>
      <c r="L77" s="154" t="s">
        <v>173</v>
      </c>
      <c r="M77" s="154" t="s">
        <v>174</v>
      </c>
      <c r="N77" s="155" t="s">
        <v>153</v>
      </c>
    </row>
    <row r="78" spans="1:14">
      <c r="A78" s="77"/>
      <c r="B78" s="189" t="s">
        <v>175</v>
      </c>
      <c r="C78" s="571" t="s">
        <v>176</v>
      </c>
      <c r="D78" s="572"/>
      <c r="E78" s="572"/>
      <c r="F78" s="572"/>
      <c r="G78" s="572"/>
      <c r="H78" s="591"/>
      <c r="I78" s="190" t="s">
        <v>177</v>
      </c>
      <c r="J78" s="191">
        <v>1.3</v>
      </c>
      <c r="K78" s="191">
        <v>1</v>
      </c>
      <c r="L78" s="191">
        <f>J78*K78</f>
        <v>1.3</v>
      </c>
      <c r="M78" s="192">
        <f>VLOOKUP(B78,[2]TRANSPORTE!$C$6:$F$40,4,0)</f>
        <v>1224.4508238352284</v>
      </c>
      <c r="N78" s="193">
        <f>L78*M78</f>
        <v>1591.7860709857971</v>
      </c>
    </row>
    <row r="79" spans="1:14">
      <c r="A79" s="77"/>
      <c r="B79" s="194"/>
      <c r="C79" s="566"/>
      <c r="D79" s="567"/>
      <c r="E79" s="567"/>
      <c r="F79" s="567"/>
      <c r="G79" s="567"/>
      <c r="H79" s="568"/>
      <c r="I79" s="195"/>
      <c r="J79" s="196"/>
      <c r="K79" s="196"/>
      <c r="L79" s="196"/>
      <c r="M79" s="197"/>
      <c r="N79" s="193">
        <f>L79*M79</f>
        <v>0</v>
      </c>
    </row>
    <row r="80" spans="1:14">
      <c r="A80" s="77"/>
      <c r="B80" s="198"/>
      <c r="C80" s="575"/>
      <c r="D80" s="576"/>
      <c r="E80" s="576"/>
      <c r="F80" s="576"/>
      <c r="G80" s="576"/>
      <c r="H80" s="577"/>
      <c r="I80" s="195"/>
      <c r="J80" s="196"/>
      <c r="K80" s="196"/>
      <c r="L80" s="196"/>
      <c r="M80" s="197"/>
      <c r="N80" s="193">
        <f>L80*M80</f>
        <v>0</v>
      </c>
    </row>
    <row r="81" spans="1:14">
      <c r="A81" s="77"/>
      <c r="B81" s="198"/>
      <c r="C81" s="575"/>
      <c r="D81" s="576"/>
      <c r="E81" s="576"/>
      <c r="F81" s="576"/>
      <c r="G81" s="576"/>
      <c r="H81" s="577"/>
      <c r="I81" s="195"/>
      <c r="J81" s="196"/>
      <c r="K81" s="196"/>
      <c r="L81" s="196"/>
      <c r="M81" s="197"/>
      <c r="N81" s="193">
        <f>L81*M81</f>
        <v>0</v>
      </c>
    </row>
    <row r="82" spans="1:14" ht="15.75" customHeight="1" thickBot="1">
      <c r="A82" s="77"/>
      <c r="B82" s="165"/>
      <c r="C82" s="578"/>
      <c r="D82" s="579"/>
      <c r="E82" s="579"/>
      <c r="F82" s="579"/>
      <c r="G82" s="579"/>
      <c r="H82" s="580"/>
      <c r="I82" s="199"/>
      <c r="J82" s="200"/>
      <c r="K82" s="200"/>
      <c r="L82" s="200"/>
      <c r="M82" s="201"/>
      <c r="N82" s="202">
        <f>L82*M82</f>
        <v>0</v>
      </c>
    </row>
    <row r="83" spans="1:14" ht="15" thickBot="1">
      <c r="A83" s="71"/>
      <c r="B83" s="581" t="s">
        <v>161</v>
      </c>
      <c r="C83" s="582"/>
      <c r="D83" s="582"/>
      <c r="E83" s="582"/>
      <c r="F83" s="582"/>
      <c r="G83" s="582"/>
      <c r="H83" s="582"/>
      <c r="I83" s="582"/>
      <c r="J83" s="582"/>
      <c r="K83" s="582"/>
      <c r="L83" s="582"/>
      <c r="M83" s="583"/>
      <c r="N83" s="185">
        <f>SUM(N78:N82)</f>
        <v>1591.7860709857971</v>
      </c>
    </row>
    <row r="84" spans="1:14" ht="3.75" customHeight="1">
      <c r="A84" s="71"/>
      <c r="B84" s="140"/>
      <c r="C84" s="141"/>
      <c r="D84" s="141"/>
      <c r="E84" s="141"/>
      <c r="F84" s="141"/>
      <c r="G84" s="141"/>
      <c r="H84" s="141"/>
      <c r="I84" s="141"/>
      <c r="J84" s="141"/>
      <c r="K84" s="141"/>
      <c r="L84" s="141"/>
      <c r="M84" s="141"/>
      <c r="N84" s="142"/>
    </row>
    <row r="85" spans="1:14" ht="19.899999999999999" customHeight="1">
      <c r="A85" s="71"/>
      <c r="B85" s="584" t="s">
        <v>30</v>
      </c>
      <c r="C85" s="585"/>
      <c r="D85" s="585"/>
      <c r="E85" s="585"/>
      <c r="F85" s="585"/>
      <c r="G85" s="585"/>
      <c r="H85" s="585"/>
      <c r="I85" s="585"/>
      <c r="J85" s="585"/>
      <c r="K85" s="585"/>
      <c r="L85" s="585"/>
      <c r="M85" s="585"/>
      <c r="N85" s="586"/>
    </row>
    <row r="86" spans="1:14" ht="5.25" customHeight="1" thickBot="1">
      <c r="A86" s="71"/>
      <c r="B86" s="203"/>
      <c r="C86" s="204"/>
      <c r="D86" s="204"/>
      <c r="E86" s="204"/>
      <c r="F86" s="204"/>
      <c r="G86" s="204"/>
      <c r="H86" s="204"/>
      <c r="I86" s="204"/>
      <c r="J86" s="204"/>
      <c r="K86" s="204"/>
      <c r="L86" s="204"/>
      <c r="M86" s="204"/>
      <c r="N86" s="205"/>
    </row>
    <row r="87" spans="1:14" ht="21" customHeight="1">
      <c r="A87" s="71"/>
      <c r="B87" s="153" t="s">
        <v>110</v>
      </c>
      <c r="C87" s="587" t="s">
        <v>144</v>
      </c>
      <c r="D87" s="587"/>
      <c r="E87" s="587"/>
      <c r="F87" s="587"/>
      <c r="G87" s="587"/>
      <c r="H87" s="587"/>
      <c r="I87" s="154" t="s">
        <v>178</v>
      </c>
      <c r="J87" s="154" t="s">
        <v>179</v>
      </c>
      <c r="K87" s="154" t="s">
        <v>180</v>
      </c>
      <c r="L87" s="587" t="s">
        <v>152</v>
      </c>
      <c r="M87" s="587"/>
      <c r="N87" s="155" t="s">
        <v>153</v>
      </c>
    </row>
    <row r="88" spans="1:14">
      <c r="A88" s="77"/>
      <c r="B88" s="189" t="s">
        <v>181</v>
      </c>
      <c r="C88" s="571" t="s">
        <v>182</v>
      </c>
      <c r="D88" s="572"/>
      <c r="E88" s="572"/>
      <c r="F88" s="572"/>
      <c r="G88" s="572"/>
      <c r="H88" s="572"/>
      <c r="I88" s="192">
        <f>K88/J88*100</f>
        <v>154666.66666666666</v>
      </c>
      <c r="J88" s="206">
        <v>185</v>
      </c>
      <c r="K88" s="192">
        <f>VLOOKUP(B88,'[2]MANO DE OBRA'!$C$15:$F$79,4,0)</f>
        <v>286133.33333333331</v>
      </c>
      <c r="L88" s="573">
        <v>60</v>
      </c>
      <c r="M88" s="574"/>
      <c r="N88" s="207">
        <f>K88/L88</f>
        <v>4768.8888888888887</v>
      </c>
    </row>
    <row r="89" spans="1:14">
      <c r="A89" s="208"/>
      <c r="B89" s="194" t="s">
        <v>183</v>
      </c>
      <c r="C89" s="566" t="s">
        <v>54</v>
      </c>
      <c r="D89" s="567"/>
      <c r="E89" s="567"/>
      <c r="F89" s="567"/>
      <c r="G89" s="567"/>
      <c r="H89" s="568"/>
      <c r="I89" s="197">
        <f>K89/J89*100</f>
        <v>65733.333333333328</v>
      </c>
      <c r="J89" s="209">
        <v>185</v>
      </c>
      <c r="K89" s="197">
        <f>VLOOKUP(B89,'[2]MANO DE OBRA'!$C$15:$F$79,4,0)</f>
        <v>121606.66666666666</v>
      </c>
      <c r="L89" s="569">
        <v>60</v>
      </c>
      <c r="M89" s="570"/>
      <c r="N89" s="207">
        <f>K89/L89</f>
        <v>2026.7777777777776</v>
      </c>
    </row>
    <row r="90" spans="1:14">
      <c r="A90" s="208"/>
      <c r="B90" s="194"/>
      <c r="C90" s="566"/>
      <c r="D90" s="567"/>
      <c r="E90" s="567"/>
      <c r="F90" s="567"/>
      <c r="G90" s="567"/>
      <c r="H90" s="568"/>
      <c r="I90" s="197"/>
      <c r="J90" s="209"/>
      <c r="K90" s="197"/>
      <c r="L90" s="569"/>
      <c r="M90" s="570"/>
      <c r="N90" s="210"/>
    </row>
    <row r="91" spans="1:14">
      <c r="A91" s="208"/>
      <c r="B91" s="194"/>
      <c r="C91" s="566"/>
      <c r="D91" s="567"/>
      <c r="E91" s="567"/>
      <c r="F91" s="567"/>
      <c r="G91" s="567"/>
      <c r="H91" s="568"/>
      <c r="I91" s="197"/>
      <c r="J91" s="209"/>
      <c r="K91" s="197"/>
      <c r="L91" s="569"/>
      <c r="M91" s="570"/>
      <c r="N91" s="210"/>
    </row>
    <row r="92" spans="1:14">
      <c r="A92" s="208"/>
      <c r="B92" s="194"/>
      <c r="C92" s="566"/>
      <c r="D92" s="567"/>
      <c r="E92" s="567"/>
      <c r="F92" s="567"/>
      <c r="G92" s="567"/>
      <c r="H92" s="568"/>
      <c r="I92" s="197"/>
      <c r="J92" s="209"/>
      <c r="K92" s="197"/>
      <c r="L92" s="569"/>
      <c r="M92" s="570"/>
      <c r="N92" s="210"/>
    </row>
    <row r="93" spans="1:14">
      <c r="A93" s="208"/>
      <c r="B93" s="194"/>
      <c r="C93" s="566"/>
      <c r="D93" s="567"/>
      <c r="E93" s="567"/>
      <c r="F93" s="567"/>
      <c r="G93" s="567"/>
      <c r="H93" s="568"/>
      <c r="I93" s="197"/>
      <c r="J93" s="211"/>
      <c r="K93" s="212"/>
      <c r="L93" s="569"/>
      <c r="M93" s="570"/>
      <c r="N93" s="210"/>
    </row>
    <row r="94" spans="1:14">
      <c r="A94" s="77"/>
      <c r="B94" s="194"/>
      <c r="C94" s="566"/>
      <c r="D94" s="567"/>
      <c r="E94" s="567"/>
      <c r="F94" s="567"/>
      <c r="G94" s="567"/>
      <c r="H94" s="568"/>
      <c r="I94" s="197"/>
      <c r="J94" s="211"/>
      <c r="K94" s="212"/>
      <c r="L94" s="569"/>
      <c r="M94" s="570"/>
      <c r="N94" s="210"/>
    </row>
    <row r="95" spans="1:14">
      <c r="A95" s="77"/>
      <c r="B95" s="194"/>
      <c r="C95" s="566"/>
      <c r="D95" s="567"/>
      <c r="E95" s="567"/>
      <c r="F95" s="567"/>
      <c r="G95" s="567"/>
      <c r="H95" s="568"/>
      <c r="I95" s="197"/>
      <c r="J95" s="211"/>
      <c r="K95" s="212"/>
      <c r="L95" s="569"/>
      <c r="M95" s="570"/>
      <c r="N95" s="210"/>
    </row>
    <row r="96" spans="1:14">
      <c r="A96" s="77"/>
      <c r="B96" s="194"/>
      <c r="C96" s="566"/>
      <c r="D96" s="567"/>
      <c r="E96" s="567"/>
      <c r="F96" s="567"/>
      <c r="G96" s="567"/>
      <c r="H96" s="568"/>
      <c r="I96" s="197"/>
      <c r="J96" s="211"/>
      <c r="K96" s="213"/>
      <c r="L96" s="569"/>
      <c r="M96" s="570"/>
      <c r="N96" s="210"/>
    </row>
    <row r="97" spans="1:14" ht="15.75" customHeight="1" thickBot="1">
      <c r="A97" s="77"/>
      <c r="B97" s="214"/>
      <c r="C97" s="547"/>
      <c r="D97" s="548"/>
      <c r="E97" s="548"/>
      <c r="F97" s="548"/>
      <c r="G97" s="548"/>
      <c r="H97" s="549"/>
      <c r="I97" s="215"/>
      <c r="J97" s="216"/>
      <c r="K97" s="215"/>
      <c r="L97" s="550"/>
      <c r="M97" s="551"/>
      <c r="N97" s="217"/>
    </row>
    <row r="98" spans="1:14" ht="15" thickBot="1">
      <c r="A98" s="71"/>
      <c r="B98" s="552" t="s">
        <v>161</v>
      </c>
      <c r="C98" s="553"/>
      <c r="D98" s="553"/>
      <c r="E98" s="553"/>
      <c r="F98" s="553"/>
      <c r="G98" s="553"/>
      <c r="H98" s="553"/>
      <c r="I98" s="553"/>
      <c r="J98" s="553"/>
      <c r="K98" s="553"/>
      <c r="L98" s="553"/>
      <c r="M98" s="554"/>
      <c r="N98" s="218">
        <f>SUM(N88:N97)</f>
        <v>6795.6666666666661</v>
      </c>
    </row>
    <row r="99" spans="1:14" ht="5.0999999999999996" customHeight="1" thickBot="1">
      <c r="A99" s="71"/>
      <c r="B99" s="140"/>
      <c r="C99" s="141"/>
      <c r="D99" s="141"/>
      <c r="E99" s="141"/>
      <c r="F99" s="141"/>
      <c r="G99" s="141"/>
      <c r="H99" s="141"/>
      <c r="I99" s="141"/>
      <c r="J99" s="141"/>
      <c r="K99" s="141"/>
      <c r="L99" s="141"/>
      <c r="M99" s="141"/>
      <c r="N99" s="142"/>
    </row>
    <row r="100" spans="1:14" ht="15" thickBot="1">
      <c r="A100" s="71"/>
      <c r="B100" s="555" t="s">
        <v>184</v>
      </c>
      <c r="C100" s="556"/>
      <c r="D100" s="556"/>
      <c r="E100" s="556"/>
      <c r="F100" s="556"/>
      <c r="G100" s="556"/>
      <c r="H100" s="556"/>
      <c r="I100" s="556"/>
      <c r="J100" s="556"/>
      <c r="K100" s="556"/>
      <c r="L100" s="556"/>
      <c r="M100" s="557"/>
      <c r="N100" s="218">
        <f>N53+N73+N83+N98</f>
        <v>73638.167795502595</v>
      </c>
    </row>
    <row r="101" spans="1:14" ht="5.0999999999999996" customHeight="1">
      <c r="A101" s="71"/>
      <c r="B101" s="140"/>
      <c r="C101" s="141"/>
      <c r="D101" s="141"/>
      <c r="E101" s="141"/>
      <c r="F101" s="141"/>
      <c r="G101" s="141"/>
      <c r="H101" s="141"/>
      <c r="I101" s="141"/>
      <c r="J101" s="141"/>
      <c r="K101" s="141"/>
      <c r="L101" s="141"/>
      <c r="M101" s="141"/>
      <c r="N101" s="142"/>
    </row>
    <row r="102" spans="1:14" ht="22.5" customHeight="1">
      <c r="A102" s="71"/>
      <c r="B102" s="558" t="s">
        <v>185</v>
      </c>
      <c r="C102" s="559"/>
      <c r="D102" s="559"/>
      <c r="E102" s="559"/>
      <c r="F102" s="559"/>
      <c r="G102" s="559"/>
      <c r="H102" s="559"/>
      <c r="I102" s="559"/>
      <c r="J102" s="559"/>
      <c r="K102" s="559"/>
      <c r="L102" s="559"/>
      <c r="M102" s="559"/>
      <c r="N102" s="560"/>
    </row>
    <row r="103" spans="1:14" ht="6.75" customHeight="1" thickBot="1">
      <c r="A103" s="71"/>
      <c r="B103" s="219"/>
      <c r="C103" s="220"/>
      <c r="D103" s="220"/>
      <c r="E103" s="220"/>
      <c r="F103" s="220"/>
      <c r="G103" s="220"/>
      <c r="H103" s="220"/>
      <c r="I103" s="220"/>
      <c r="J103" s="220"/>
      <c r="K103" s="220"/>
      <c r="L103" s="220"/>
      <c r="M103" s="220"/>
      <c r="N103" s="221"/>
    </row>
    <row r="104" spans="1:14" ht="17.25" customHeight="1">
      <c r="A104" s="71"/>
      <c r="B104" s="561" t="s">
        <v>144</v>
      </c>
      <c r="C104" s="562"/>
      <c r="D104" s="562"/>
      <c r="E104" s="562"/>
      <c r="F104" s="562"/>
      <c r="G104" s="562"/>
      <c r="H104" s="562"/>
      <c r="I104" s="222"/>
      <c r="J104" s="223"/>
      <c r="K104" s="154" t="s">
        <v>39</v>
      </c>
      <c r="L104" s="563" t="s">
        <v>40</v>
      </c>
      <c r="M104" s="564"/>
      <c r="N104" s="565"/>
    </row>
    <row r="105" spans="1:14" ht="15">
      <c r="A105" s="77"/>
      <c r="B105" s="533" t="s">
        <v>186</v>
      </c>
      <c r="C105" s="534"/>
      <c r="D105" s="534"/>
      <c r="E105" s="534"/>
      <c r="F105" s="534"/>
      <c r="G105" s="534"/>
      <c r="H105" s="534"/>
      <c r="I105" s="224"/>
      <c r="J105" s="225"/>
      <c r="K105" s="226">
        <v>0.2</v>
      </c>
      <c r="L105" s="535">
        <f>K105*N100</f>
        <v>14727.633559100519</v>
      </c>
      <c r="M105" s="536"/>
      <c r="N105" s="537"/>
    </row>
    <row r="106" spans="1:14" ht="15">
      <c r="A106" s="77"/>
      <c r="B106" s="227" t="s">
        <v>187</v>
      </c>
      <c r="C106" s="228"/>
      <c r="D106" s="228"/>
      <c r="E106" s="228"/>
      <c r="F106" s="228"/>
      <c r="G106" s="228"/>
      <c r="H106" s="228"/>
      <c r="I106" s="224"/>
      <c r="J106" s="225"/>
      <c r="K106" s="226">
        <v>0.05</v>
      </c>
      <c r="L106" s="535">
        <f>K106*N100</f>
        <v>3681.9083897751298</v>
      </c>
      <c r="M106" s="536"/>
      <c r="N106" s="537"/>
    </row>
    <row r="107" spans="1:14" ht="15.75" thickBot="1">
      <c r="A107" s="77"/>
      <c r="B107" s="229" t="s">
        <v>188</v>
      </c>
      <c r="C107" s="230"/>
      <c r="D107" s="230"/>
      <c r="E107" s="230"/>
      <c r="F107" s="230"/>
      <c r="G107" s="230"/>
      <c r="H107" s="230"/>
      <c r="I107" s="231"/>
      <c r="J107" s="232"/>
      <c r="K107" s="233">
        <v>0.05</v>
      </c>
      <c r="L107" s="538">
        <f>K107*N100</f>
        <v>3681.9083897751298</v>
      </c>
      <c r="M107" s="539"/>
      <c r="N107" s="540"/>
    </row>
    <row r="108" spans="1:14" s="117" customFormat="1" ht="24.75" customHeight="1" thickBot="1">
      <c r="A108" s="139"/>
      <c r="B108" s="541" t="s">
        <v>161</v>
      </c>
      <c r="C108" s="542"/>
      <c r="D108" s="542"/>
      <c r="E108" s="542"/>
      <c r="F108" s="542"/>
      <c r="G108" s="542"/>
      <c r="H108" s="542"/>
      <c r="I108" s="542"/>
      <c r="J108" s="542"/>
      <c r="K108" s="542"/>
      <c r="L108" s="542"/>
      <c r="M108" s="543"/>
      <c r="N108" s="185">
        <f>L105+L106+L107</f>
        <v>22091.450338650779</v>
      </c>
    </row>
    <row r="109" spans="1:14" ht="6.75" customHeight="1" thickBot="1">
      <c r="A109" s="71"/>
      <c r="B109" s="140"/>
      <c r="C109" s="141"/>
      <c r="D109" s="141"/>
      <c r="E109" s="141"/>
      <c r="F109" s="141"/>
      <c r="G109" s="141"/>
      <c r="H109" s="141"/>
      <c r="I109" s="141"/>
      <c r="J109" s="141"/>
      <c r="K109" s="141"/>
      <c r="L109" s="141"/>
      <c r="M109" s="141"/>
      <c r="N109" s="142"/>
    </row>
    <row r="110" spans="1:14" ht="22.5" customHeight="1" thickBot="1">
      <c r="A110" s="71"/>
      <c r="B110" s="544" t="s">
        <v>189</v>
      </c>
      <c r="C110" s="545"/>
      <c r="D110" s="545"/>
      <c r="E110" s="545"/>
      <c r="F110" s="545"/>
      <c r="G110" s="545"/>
      <c r="H110" s="545"/>
      <c r="I110" s="545"/>
      <c r="J110" s="545"/>
      <c r="K110" s="545"/>
      <c r="L110" s="545"/>
      <c r="M110" s="546"/>
      <c r="N110" s="234">
        <f>N100+N108</f>
        <v>95729.618134153367</v>
      </c>
    </row>
    <row r="111" spans="1:14" ht="7.5" customHeight="1">
      <c r="A111" s="77"/>
      <c r="B111" s="107"/>
      <c r="C111" s="108"/>
      <c r="D111" s="108"/>
      <c r="E111" s="108"/>
      <c r="F111" s="108"/>
      <c r="G111" s="108"/>
      <c r="H111" s="108"/>
      <c r="I111" s="108"/>
      <c r="J111" s="108"/>
      <c r="K111" s="108"/>
      <c r="L111" s="108"/>
      <c r="M111" s="108"/>
      <c r="N111" s="109"/>
    </row>
    <row r="112" spans="1:14" ht="7.5" customHeight="1">
      <c r="A112" s="77"/>
      <c r="B112" s="136"/>
      <c r="C112" s="137"/>
      <c r="D112" s="137"/>
      <c r="E112" s="137"/>
      <c r="F112" s="137"/>
      <c r="G112" s="137"/>
      <c r="H112" s="137"/>
      <c r="I112" s="137"/>
      <c r="J112" s="137"/>
      <c r="K112" s="137"/>
      <c r="L112" s="137"/>
      <c r="M112" s="137"/>
      <c r="N112" s="138"/>
    </row>
    <row r="113" spans="1:14" ht="10.5" customHeight="1">
      <c r="A113" s="77"/>
      <c r="B113" s="136"/>
      <c r="C113" s="137"/>
      <c r="D113" s="137"/>
      <c r="E113" s="137"/>
      <c r="F113" s="137"/>
      <c r="G113" s="137"/>
      <c r="H113" s="137"/>
      <c r="I113" s="137"/>
      <c r="J113" s="137"/>
      <c r="K113" s="137"/>
      <c r="L113" s="137"/>
      <c r="M113" s="137"/>
      <c r="N113" s="138"/>
    </row>
    <row r="114" spans="1:14" ht="12" customHeight="1">
      <c r="A114" s="77"/>
      <c r="B114" s="136"/>
      <c r="C114" s="137"/>
      <c r="D114" s="137"/>
      <c r="E114" s="137"/>
      <c r="F114" s="137"/>
      <c r="G114" s="137"/>
      <c r="H114" s="137"/>
      <c r="I114" s="137"/>
      <c r="J114" s="137"/>
      <c r="K114" s="137"/>
      <c r="L114" s="137"/>
      <c r="M114" s="137"/>
      <c r="N114" s="138"/>
    </row>
    <row r="115" spans="1:14">
      <c r="A115" s="77"/>
      <c r="B115" s="136"/>
      <c r="C115" s="137"/>
      <c r="D115" s="137"/>
      <c r="E115" s="235" t="s">
        <v>190</v>
      </c>
      <c r="F115" s="235"/>
      <c r="G115" s="235"/>
      <c r="H115" s="235"/>
      <c r="I115" s="235"/>
      <c r="J115" s="235"/>
      <c r="K115" s="137"/>
      <c r="L115" s="137"/>
      <c r="M115" s="137"/>
      <c r="N115" s="138"/>
    </row>
    <row r="116" spans="1:14">
      <c r="A116" s="77"/>
      <c r="B116" s="136"/>
      <c r="C116" s="137"/>
      <c r="D116" s="137"/>
      <c r="E116" s="137" t="s">
        <v>191</v>
      </c>
      <c r="F116" s="137"/>
      <c r="G116" s="137"/>
      <c r="H116" s="137"/>
      <c r="I116" s="137"/>
      <c r="J116" s="137"/>
      <c r="K116" s="137"/>
      <c r="L116" s="137"/>
      <c r="M116" s="137"/>
      <c r="N116" s="138"/>
    </row>
    <row r="117" spans="1:14">
      <c r="A117" s="77"/>
      <c r="B117" s="136"/>
      <c r="C117" s="137"/>
      <c r="D117" s="137"/>
      <c r="E117" s="137" t="s">
        <v>192</v>
      </c>
      <c r="F117" s="137"/>
      <c r="G117" s="137"/>
      <c r="H117" s="137"/>
      <c r="I117" s="137"/>
      <c r="J117" s="137"/>
      <c r="K117" s="137"/>
      <c r="L117" s="137"/>
      <c r="M117" s="137"/>
      <c r="N117" s="138"/>
    </row>
    <row r="118" spans="1:14">
      <c r="A118" s="77"/>
      <c r="B118" s="136"/>
      <c r="C118" s="137"/>
      <c r="D118" s="137"/>
      <c r="E118" s="137" t="s">
        <v>193</v>
      </c>
      <c r="F118" s="137"/>
      <c r="G118" s="137"/>
      <c r="H118" s="137"/>
      <c r="I118" s="137"/>
      <c r="J118" s="137"/>
      <c r="K118" s="137"/>
      <c r="L118" s="137"/>
      <c r="M118" s="137"/>
      <c r="N118" s="138"/>
    </row>
    <row r="119" spans="1:14" ht="10.5" customHeight="1" thickBot="1">
      <c r="A119" s="77"/>
      <c r="B119" s="136"/>
      <c r="C119" s="137"/>
      <c r="D119" s="137"/>
      <c r="E119" s="137"/>
      <c r="F119" s="137" t="s">
        <v>86</v>
      </c>
      <c r="G119" s="137"/>
      <c r="H119" s="137"/>
      <c r="I119" s="137"/>
      <c r="J119" s="137"/>
      <c r="K119" s="137"/>
      <c r="L119" s="137"/>
      <c r="M119" s="137"/>
      <c r="N119" s="138"/>
    </row>
    <row r="120" spans="1:14">
      <c r="A120" s="77"/>
      <c r="B120" s="236" t="s">
        <v>194</v>
      </c>
      <c r="C120" s="237"/>
      <c r="D120" s="237"/>
      <c r="E120" s="237"/>
      <c r="F120" s="237"/>
      <c r="G120" s="237"/>
      <c r="H120" s="237"/>
      <c r="I120" s="237"/>
      <c r="J120" s="237"/>
      <c r="K120" s="237"/>
      <c r="L120" s="237"/>
      <c r="M120" s="237"/>
      <c r="N120" s="238"/>
    </row>
    <row r="121" spans="1:14">
      <c r="A121" s="77"/>
      <c r="B121" s="239"/>
      <c r="C121" s="240"/>
      <c r="D121" s="240"/>
      <c r="E121" s="240"/>
      <c r="F121" s="240"/>
      <c r="G121" s="240"/>
      <c r="H121" s="240"/>
      <c r="I121" s="240"/>
      <c r="J121" s="240"/>
      <c r="K121" s="240"/>
      <c r="L121" s="240"/>
      <c r="M121" s="240"/>
      <c r="N121" s="241"/>
    </row>
    <row r="122" spans="1:14">
      <c r="A122" s="77"/>
      <c r="B122" s="239"/>
      <c r="C122" s="240"/>
      <c r="D122" s="240"/>
      <c r="E122" s="240"/>
      <c r="F122" s="240"/>
      <c r="G122" s="240"/>
      <c r="H122" s="240"/>
      <c r="I122" s="240"/>
      <c r="J122" s="240"/>
      <c r="K122" s="240"/>
      <c r="L122" s="240"/>
      <c r="M122" s="240"/>
      <c r="N122" s="241"/>
    </row>
    <row r="123" spans="1:14" ht="15" thickBot="1">
      <c r="A123" s="77"/>
      <c r="B123" s="242"/>
      <c r="C123" s="243"/>
      <c r="D123" s="243"/>
      <c r="E123" s="243"/>
      <c r="F123" s="243"/>
      <c r="G123" s="243"/>
      <c r="H123" s="243"/>
      <c r="I123" s="243"/>
      <c r="J123" s="243"/>
      <c r="K123" s="243"/>
      <c r="L123" s="243"/>
      <c r="M123" s="243"/>
      <c r="N123" s="244"/>
    </row>
    <row r="124" spans="1:14" ht="7.5" customHeight="1">
      <c r="A124" s="71"/>
      <c r="B124" s="245"/>
      <c r="C124" s="246"/>
      <c r="D124" s="246"/>
      <c r="E124" s="246"/>
      <c r="F124" s="246"/>
      <c r="G124" s="246"/>
      <c r="H124" s="246"/>
      <c r="I124" s="246"/>
      <c r="J124" s="246"/>
      <c r="K124" s="246"/>
      <c r="L124" s="246"/>
      <c r="M124" s="246"/>
      <c r="N124" s="247"/>
    </row>
    <row r="125" spans="1:14" ht="18" customHeight="1">
      <c r="A125" s="71"/>
      <c r="B125" s="111" t="s">
        <v>195</v>
      </c>
      <c r="C125" s="248"/>
      <c r="D125" s="248"/>
      <c r="E125" s="248"/>
      <c r="F125" s="248"/>
      <c r="G125" s="248"/>
      <c r="H125" s="248"/>
      <c r="I125" s="248"/>
      <c r="J125" s="248"/>
      <c r="K125" s="248"/>
      <c r="L125" s="248"/>
      <c r="M125" s="248"/>
      <c r="N125" s="249"/>
    </row>
    <row r="126" spans="1:14">
      <c r="A126" s="71"/>
      <c r="B126" s="527" t="s">
        <v>196</v>
      </c>
      <c r="C126" s="528"/>
      <c r="D126" s="528"/>
      <c r="E126" s="528"/>
      <c r="F126" s="528"/>
      <c r="G126" s="528"/>
      <c r="H126" s="528"/>
      <c r="I126" s="528"/>
      <c r="J126" s="528"/>
      <c r="K126" s="528"/>
      <c r="L126" s="528"/>
      <c r="M126" s="528"/>
      <c r="N126" s="529"/>
    </row>
    <row r="127" spans="1:14">
      <c r="A127" s="71"/>
      <c r="B127" s="527"/>
      <c r="C127" s="528"/>
      <c r="D127" s="528"/>
      <c r="E127" s="528"/>
      <c r="F127" s="528"/>
      <c r="G127" s="528"/>
      <c r="H127" s="528"/>
      <c r="I127" s="528"/>
      <c r="J127" s="528"/>
      <c r="K127" s="528"/>
      <c r="L127" s="528"/>
      <c r="M127" s="528"/>
      <c r="N127" s="529"/>
    </row>
    <row r="128" spans="1:14" ht="21" customHeight="1">
      <c r="A128" s="71"/>
      <c r="B128" s="527" t="s">
        <v>197</v>
      </c>
      <c r="C128" s="528"/>
      <c r="D128" s="528"/>
      <c r="E128" s="528"/>
      <c r="F128" s="528"/>
      <c r="G128" s="528"/>
      <c r="H128" s="528"/>
      <c r="I128" s="528"/>
      <c r="J128" s="528"/>
      <c r="K128" s="528"/>
      <c r="L128" s="528"/>
      <c r="M128" s="528"/>
      <c r="N128" s="529"/>
    </row>
    <row r="129" spans="1:14" ht="9.75" customHeight="1">
      <c r="A129" s="71"/>
      <c r="B129" s="527"/>
      <c r="C129" s="528"/>
      <c r="D129" s="528"/>
      <c r="E129" s="528"/>
      <c r="F129" s="528"/>
      <c r="G129" s="528"/>
      <c r="H129" s="528"/>
      <c r="I129" s="528"/>
      <c r="J129" s="528"/>
      <c r="K129" s="528"/>
      <c r="L129" s="528"/>
      <c r="M129" s="528"/>
      <c r="N129" s="529"/>
    </row>
    <row r="130" spans="1:14" ht="5.25" customHeight="1">
      <c r="A130" s="71"/>
      <c r="B130" s="250"/>
      <c r="C130" s="251"/>
      <c r="D130" s="251"/>
      <c r="E130" s="251"/>
      <c r="F130" s="251"/>
      <c r="G130" s="251"/>
      <c r="H130" s="251"/>
      <c r="I130" s="251"/>
      <c r="J130" s="251"/>
      <c r="K130" s="251"/>
      <c r="L130" s="251"/>
      <c r="M130" s="251"/>
      <c r="N130" s="252"/>
    </row>
    <row r="131" spans="1:14" ht="5.25" customHeight="1">
      <c r="A131" s="77"/>
      <c r="B131" s="253"/>
      <c r="C131" s="254"/>
      <c r="D131" s="254"/>
      <c r="E131" s="254"/>
      <c r="F131" s="254"/>
      <c r="G131" s="254"/>
      <c r="H131" s="254"/>
      <c r="I131" s="254"/>
      <c r="J131" s="254"/>
      <c r="K131" s="254"/>
      <c r="L131" s="254"/>
      <c r="M131" s="254"/>
      <c r="N131" s="255"/>
    </row>
    <row r="132" spans="1:14" ht="9.75" customHeight="1">
      <c r="A132" s="77"/>
      <c r="B132" s="253"/>
      <c r="C132" s="254"/>
      <c r="D132" s="254"/>
      <c r="E132" s="254"/>
      <c r="F132" s="254"/>
      <c r="G132" s="254"/>
      <c r="H132" s="254"/>
      <c r="I132" s="254"/>
      <c r="J132" s="254"/>
      <c r="K132" s="254"/>
      <c r="L132" s="254"/>
      <c r="M132" s="254"/>
      <c r="N132" s="255"/>
    </row>
    <row r="133" spans="1:14">
      <c r="A133" s="77"/>
      <c r="B133" s="256"/>
      <c r="C133" s="257"/>
      <c r="D133" s="257"/>
      <c r="E133" s="257"/>
      <c r="F133" s="257"/>
      <c r="G133" s="257"/>
      <c r="H133" s="257"/>
      <c r="I133" s="257"/>
      <c r="J133" s="257"/>
      <c r="K133" s="257"/>
      <c r="L133" s="257"/>
      <c r="M133" s="257"/>
      <c r="N133" s="258"/>
    </row>
    <row r="134" spans="1:14">
      <c r="A134" s="77"/>
      <c r="B134" s="136"/>
      <c r="C134" s="137"/>
      <c r="D134" s="137"/>
      <c r="E134" s="137" t="s">
        <v>190</v>
      </c>
      <c r="F134" s="235"/>
      <c r="G134" s="235"/>
      <c r="H134" s="137"/>
      <c r="I134" s="137"/>
      <c r="J134" s="137"/>
      <c r="K134" s="137"/>
      <c r="L134" s="137"/>
      <c r="M134" s="137"/>
      <c r="N134" s="138"/>
    </row>
    <row r="135" spans="1:14">
      <c r="A135" s="77"/>
      <c r="B135" s="136"/>
      <c r="C135" s="137"/>
      <c r="D135" s="137"/>
      <c r="E135" s="259" t="s">
        <v>191</v>
      </c>
      <c r="F135" s="137"/>
      <c r="G135" s="137"/>
      <c r="H135" s="259"/>
      <c r="I135" s="259"/>
      <c r="J135" s="259"/>
      <c r="K135" s="137"/>
      <c r="L135" s="137"/>
      <c r="M135" s="137"/>
      <c r="N135" s="138"/>
    </row>
    <row r="136" spans="1:14">
      <c r="A136" s="77"/>
      <c r="B136" s="136"/>
      <c r="C136" s="137"/>
      <c r="D136" s="137"/>
      <c r="E136" s="260" t="s">
        <v>198</v>
      </c>
      <c r="F136" s="137"/>
      <c r="G136" s="137"/>
      <c r="H136" s="260"/>
      <c r="I136" s="260"/>
      <c r="J136" s="260"/>
      <c r="K136" s="137"/>
      <c r="L136" s="137"/>
      <c r="M136" s="137"/>
      <c r="N136" s="138"/>
    </row>
    <row r="137" spans="1:14">
      <c r="A137" s="77"/>
      <c r="B137" s="261"/>
      <c r="C137" s="257"/>
      <c r="D137" s="257"/>
      <c r="E137" s="137" t="s">
        <v>193</v>
      </c>
      <c r="F137" s="137"/>
      <c r="G137" s="137"/>
      <c r="H137" s="137"/>
      <c r="I137" s="137"/>
      <c r="J137" s="137"/>
      <c r="K137" s="257"/>
      <c r="L137" s="257"/>
      <c r="M137" s="257"/>
      <c r="N137" s="258"/>
    </row>
    <row r="138" spans="1:14" ht="12.75" customHeight="1">
      <c r="A138" s="77"/>
      <c r="B138" s="261"/>
      <c r="C138" s="257"/>
      <c r="D138" s="257"/>
      <c r="E138" s="257"/>
      <c r="F138" s="137"/>
      <c r="G138" s="137"/>
      <c r="H138" s="137"/>
      <c r="I138" s="137"/>
      <c r="J138" s="137"/>
      <c r="K138" s="257"/>
      <c r="L138" s="257"/>
      <c r="M138" s="257"/>
      <c r="N138" s="258"/>
    </row>
    <row r="139" spans="1:14" ht="24.75" customHeight="1">
      <c r="A139" s="71"/>
      <c r="B139" s="530" t="s">
        <v>199</v>
      </c>
      <c r="C139" s="531"/>
      <c r="D139" s="531"/>
      <c r="E139" s="531"/>
      <c r="F139" s="531"/>
      <c r="G139" s="531"/>
      <c r="H139" s="531"/>
      <c r="I139" s="531"/>
      <c r="J139" s="531"/>
      <c r="K139" s="531"/>
      <c r="L139" s="531"/>
      <c r="M139" s="531"/>
      <c r="N139" s="532"/>
    </row>
    <row r="140" spans="1:14" ht="7.5" customHeight="1" thickBot="1">
      <c r="A140" s="77"/>
      <c r="B140" s="262"/>
      <c r="C140" s="263"/>
      <c r="D140" s="263"/>
      <c r="E140" s="264"/>
      <c r="F140" s="264"/>
      <c r="G140" s="264"/>
      <c r="H140" s="264"/>
      <c r="I140" s="264"/>
      <c r="J140" s="264"/>
      <c r="K140" s="264"/>
      <c r="L140" s="264"/>
      <c r="M140" s="264"/>
      <c r="N140" s="265"/>
    </row>
  </sheetData>
  <mergeCells count="144">
    <mergeCell ref="B12:E12"/>
    <mergeCell ref="B13:D13"/>
    <mergeCell ref="H13:I13"/>
    <mergeCell ref="K13:L13"/>
    <mergeCell ref="D14:E14"/>
    <mergeCell ref="L15:N15"/>
    <mergeCell ref="K5:K6"/>
    <mergeCell ref="L5:L6"/>
    <mergeCell ref="M5:M6"/>
    <mergeCell ref="C6:J6"/>
    <mergeCell ref="F8:I9"/>
    <mergeCell ref="B10:D10"/>
    <mergeCell ref="F10:G10"/>
    <mergeCell ref="H10:I10"/>
    <mergeCell ref="B1:B6"/>
    <mergeCell ref="C1:J1"/>
    <mergeCell ref="K1:K2"/>
    <mergeCell ref="L1:M2"/>
    <mergeCell ref="N1:N6"/>
    <mergeCell ref="C2:J2"/>
    <mergeCell ref="C3:J4"/>
    <mergeCell ref="K3:K4"/>
    <mergeCell ref="L3:M4"/>
    <mergeCell ref="C5:J5"/>
    <mergeCell ref="B35:N35"/>
    <mergeCell ref="C37:I37"/>
    <mergeCell ref="L37:M37"/>
    <mergeCell ref="C38:I38"/>
    <mergeCell ref="L38:M38"/>
    <mergeCell ref="C39:I39"/>
    <mergeCell ref="L39:M39"/>
    <mergeCell ref="B30:N30"/>
    <mergeCell ref="C32:I32"/>
    <mergeCell ref="J32:K32"/>
    <mergeCell ref="L32:M32"/>
    <mergeCell ref="C33:I33"/>
    <mergeCell ref="J33:K33"/>
    <mergeCell ref="L33:M33"/>
    <mergeCell ref="C43:I43"/>
    <mergeCell ref="L43:M43"/>
    <mergeCell ref="C44:I44"/>
    <mergeCell ref="L44:M44"/>
    <mergeCell ref="C45:I45"/>
    <mergeCell ref="L45:M45"/>
    <mergeCell ref="C40:I40"/>
    <mergeCell ref="L40:M40"/>
    <mergeCell ref="C41:I41"/>
    <mergeCell ref="L41:M41"/>
    <mergeCell ref="C42:I42"/>
    <mergeCell ref="L42:M42"/>
    <mergeCell ref="C49:I49"/>
    <mergeCell ref="L49:M49"/>
    <mergeCell ref="C50:I50"/>
    <mergeCell ref="L50:M50"/>
    <mergeCell ref="C51:I51"/>
    <mergeCell ref="L51:M51"/>
    <mergeCell ref="C46:I46"/>
    <mergeCell ref="L46:M46"/>
    <mergeCell ref="C47:I47"/>
    <mergeCell ref="L47:M47"/>
    <mergeCell ref="C48:I48"/>
    <mergeCell ref="L48:M48"/>
    <mergeCell ref="C58:I58"/>
    <mergeCell ref="L58:M58"/>
    <mergeCell ref="C59:I59"/>
    <mergeCell ref="L59:M59"/>
    <mergeCell ref="C60:I60"/>
    <mergeCell ref="L60:M60"/>
    <mergeCell ref="C52:I52"/>
    <mergeCell ref="L52:M52"/>
    <mergeCell ref="B53:M53"/>
    <mergeCell ref="B55:N55"/>
    <mergeCell ref="C57:I57"/>
    <mergeCell ref="L57:M57"/>
    <mergeCell ref="C64:I64"/>
    <mergeCell ref="L64:M64"/>
    <mergeCell ref="C65:I65"/>
    <mergeCell ref="L65:M65"/>
    <mergeCell ref="C66:I66"/>
    <mergeCell ref="L66:M66"/>
    <mergeCell ref="C61:I61"/>
    <mergeCell ref="L61:M61"/>
    <mergeCell ref="C62:I62"/>
    <mergeCell ref="L62:M62"/>
    <mergeCell ref="C63:I63"/>
    <mergeCell ref="L63:M63"/>
    <mergeCell ref="C70:I70"/>
    <mergeCell ref="L70:M70"/>
    <mergeCell ref="C71:I71"/>
    <mergeCell ref="L71:M71"/>
    <mergeCell ref="C72:I72"/>
    <mergeCell ref="L72:M72"/>
    <mergeCell ref="C67:I67"/>
    <mergeCell ref="L67:M67"/>
    <mergeCell ref="C68:I68"/>
    <mergeCell ref="L68:M68"/>
    <mergeCell ref="C69:I69"/>
    <mergeCell ref="L69:M69"/>
    <mergeCell ref="C81:H81"/>
    <mergeCell ref="C82:H82"/>
    <mergeCell ref="B83:M83"/>
    <mergeCell ref="B85:N85"/>
    <mergeCell ref="C87:H87"/>
    <mergeCell ref="L87:M87"/>
    <mergeCell ref="B73:M73"/>
    <mergeCell ref="B75:N75"/>
    <mergeCell ref="C77:H77"/>
    <mergeCell ref="C78:H78"/>
    <mergeCell ref="C79:H79"/>
    <mergeCell ref="C80:H80"/>
    <mergeCell ref="C91:H91"/>
    <mergeCell ref="L91:M91"/>
    <mergeCell ref="C92:H92"/>
    <mergeCell ref="L92:M92"/>
    <mergeCell ref="C93:H93"/>
    <mergeCell ref="L93:M93"/>
    <mergeCell ref="C88:H88"/>
    <mergeCell ref="L88:M88"/>
    <mergeCell ref="C89:H89"/>
    <mergeCell ref="L89:M89"/>
    <mergeCell ref="C90:H90"/>
    <mergeCell ref="L90:M90"/>
    <mergeCell ref="C97:H97"/>
    <mergeCell ref="L97:M97"/>
    <mergeCell ref="B98:M98"/>
    <mergeCell ref="B100:M100"/>
    <mergeCell ref="B102:N102"/>
    <mergeCell ref="B104:H104"/>
    <mergeCell ref="L104:N104"/>
    <mergeCell ref="C94:H94"/>
    <mergeCell ref="L94:M94"/>
    <mergeCell ref="C95:H95"/>
    <mergeCell ref="L95:M95"/>
    <mergeCell ref="C96:H96"/>
    <mergeCell ref="L96:M96"/>
    <mergeCell ref="B126:N127"/>
    <mergeCell ref="B128:N129"/>
    <mergeCell ref="B139:N139"/>
    <mergeCell ref="B105:H105"/>
    <mergeCell ref="L105:N105"/>
    <mergeCell ref="L106:N106"/>
    <mergeCell ref="L107:N107"/>
    <mergeCell ref="B108:M108"/>
    <mergeCell ref="B110:M110"/>
  </mergeCells>
  <printOptions verticalCentered="1"/>
  <pageMargins left="0.11811023622047245" right="0.11811023622047245" top="0.15748031496062992" bottom="0.15748031496062992" header="0.19685039370078741" footer="0.19685039370078741"/>
  <pageSetup paperSize="5" scale="50" orientation="portrait" verticalDpi="597"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E6757B1-9BE7-429D-9C6A-34D9160084DC}">
  <dimension ref="A1"/>
  <sheetViews>
    <sheetView topLeftCell="A7" workbookViewId="0">
      <selection activeCell="Q34" sqref="Q34:S34"/>
    </sheetView>
  </sheetViews>
  <sheetFormatPr baseColWidth="10" defaultRowHeight="15"/>
  <cols>
    <col min="15" max="15" width="2.140625" customWidth="1"/>
  </cols>
  <sheetData/>
  <pageMargins left="0.7" right="0.7" top="0.75" bottom="0.75" header="0.3" footer="0.3"/>
  <drawing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BDF82B5-77C5-4192-BFDA-E33BD7EAC4E1}">
  <dimension ref="A1:G43"/>
  <sheetViews>
    <sheetView workbookViewId="0">
      <selection activeCell="G8" sqref="G8"/>
    </sheetView>
  </sheetViews>
  <sheetFormatPr baseColWidth="10" defaultRowHeight="15"/>
  <sheetData>
    <row r="1" spans="1:7" ht="15" customHeight="1">
      <c r="A1" s="654" t="s">
        <v>0</v>
      </c>
      <c r="B1" s="654"/>
      <c r="C1" s="654"/>
      <c r="D1" s="654"/>
      <c r="E1" s="655" t="s">
        <v>1</v>
      </c>
      <c r="F1" s="655"/>
      <c r="G1" s="1" t="s">
        <v>2</v>
      </c>
    </row>
    <row r="2" spans="1:7" ht="15" customHeight="1">
      <c r="A2" s="654" t="s">
        <v>3</v>
      </c>
      <c r="B2" s="654"/>
      <c r="C2" s="654"/>
      <c r="D2" s="654"/>
      <c r="E2" s="656" t="s">
        <v>4</v>
      </c>
      <c r="F2" s="656"/>
      <c r="G2" s="2">
        <v>159</v>
      </c>
    </row>
    <row r="3" spans="1:7" ht="15" customHeight="1">
      <c r="A3" s="654"/>
      <c r="B3" s="654"/>
      <c r="C3" s="654"/>
      <c r="D3" s="654"/>
      <c r="E3" s="657" t="s">
        <v>5</v>
      </c>
      <c r="F3" s="657"/>
      <c r="G3" s="3">
        <v>289397</v>
      </c>
    </row>
    <row r="4" spans="1:7" ht="15" customHeight="1">
      <c r="A4" s="654"/>
      <c r="B4" s="654"/>
      <c r="C4" s="654"/>
      <c r="D4" s="654"/>
      <c r="E4" s="658" t="s">
        <v>6</v>
      </c>
      <c r="F4" s="658"/>
      <c r="G4" s="3">
        <v>46014123</v>
      </c>
    </row>
    <row r="5" spans="1:7">
      <c r="A5" s="662"/>
      <c r="B5" s="662"/>
      <c r="C5" s="4"/>
      <c r="D5" s="4"/>
      <c r="E5" s="4"/>
      <c r="F5" s="4"/>
      <c r="G5" s="4"/>
    </row>
    <row r="6" spans="1:7">
      <c r="A6" s="663" t="s">
        <v>7</v>
      </c>
      <c r="B6" s="663"/>
      <c r="C6" s="663"/>
      <c r="D6" s="663"/>
      <c r="E6" s="663"/>
      <c r="F6" s="663"/>
      <c r="G6" s="663"/>
    </row>
    <row r="7" spans="1:7">
      <c r="A7" s="436" t="s">
        <v>8</v>
      </c>
      <c r="B7" s="437"/>
      <c r="C7" s="438"/>
      <c r="D7" s="5" t="s">
        <v>9</v>
      </c>
      <c r="E7" s="6" t="s">
        <v>10</v>
      </c>
      <c r="F7" s="7" t="s">
        <v>11</v>
      </c>
      <c r="G7" s="8" t="s">
        <v>12</v>
      </c>
    </row>
    <row r="8" spans="1:7">
      <c r="A8" s="339" t="s">
        <v>13</v>
      </c>
      <c r="B8" s="445"/>
      <c r="C8" s="446"/>
      <c r="D8" s="9" t="s">
        <v>14</v>
      </c>
      <c r="E8" s="10">
        <v>42605</v>
      </c>
      <c r="F8" s="11">
        <v>10</v>
      </c>
      <c r="G8" s="10">
        <v>4261</v>
      </c>
    </row>
    <row r="9" spans="1:7">
      <c r="A9" s="664" t="s">
        <v>15</v>
      </c>
      <c r="B9" s="664"/>
      <c r="C9" s="664"/>
      <c r="D9" s="664"/>
      <c r="E9" s="664"/>
      <c r="F9" s="665"/>
      <c r="G9" s="10">
        <v>4261</v>
      </c>
    </row>
    <row r="10" spans="1:7">
      <c r="A10" s="663" t="s">
        <v>16</v>
      </c>
      <c r="B10" s="663"/>
      <c r="C10" s="663"/>
      <c r="D10" s="663"/>
      <c r="E10" s="663"/>
      <c r="F10" s="663"/>
      <c r="G10" s="663"/>
    </row>
    <row r="11" spans="1:7">
      <c r="A11" s="436" t="s">
        <v>8</v>
      </c>
      <c r="B11" s="437"/>
      <c r="C11" s="438"/>
      <c r="D11" s="5" t="s">
        <v>17</v>
      </c>
      <c r="E11" s="8" t="s">
        <v>18</v>
      </c>
      <c r="F11" s="6" t="s">
        <v>19</v>
      </c>
      <c r="G11" s="8" t="s">
        <v>12</v>
      </c>
    </row>
    <row r="12" spans="1:7" ht="15" customHeight="1">
      <c r="A12" s="339" t="s">
        <v>20</v>
      </c>
      <c r="B12" s="445"/>
      <c r="C12" s="446"/>
      <c r="D12" s="9" t="s">
        <v>21</v>
      </c>
      <c r="E12" s="11">
        <v>3</v>
      </c>
      <c r="F12" s="10">
        <v>1467</v>
      </c>
      <c r="G12" s="10">
        <f t="shared" ref="G12:G18" si="0">E12*F12</f>
        <v>4401</v>
      </c>
    </row>
    <row r="13" spans="1:7" ht="15" customHeight="1">
      <c r="A13" s="339" t="s">
        <v>22</v>
      </c>
      <c r="B13" s="445"/>
      <c r="C13" s="446"/>
      <c r="D13" s="9" t="s">
        <v>23</v>
      </c>
      <c r="E13" s="11">
        <v>0.25</v>
      </c>
      <c r="F13" s="10">
        <v>17592</v>
      </c>
      <c r="G13" s="10">
        <f t="shared" si="0"/>
        <v>4398</v>
      </c>
    </row>
    <row r="14" spans="1:7">
      <c r="A14" s="339" t="s">
        <v>24</v>
      </c>
      <c r="B14" s="445"/>
      <c r="C14" s="446"/>
      <c r="D14" s="9" t="s">
        <v>25</v>
      </c>
      <c r="E14" s="11">
        <v>0.1575</v>
      </c>
      <c r="F14" s="10">
        <v>5000</v>
      </c>
      <c r="G14" s="10">
        <f t="shared" si="0"/>
        <v>787.5</v>
      </c>
    </row>
    <row r="15" spans="1:7" ht="15" customHeight="1">
      <c r="A15" s="339" t="s">
        <v>26</v>
      </c>
      <c r="B15" s="445"/>
      <c r="C15" s="446"/>
      <c r="D15" s="9" t="s">
        <v>23</v>
      </c>
      <c r="E15" s="11">
        <v>0.5</v>
      </c>
      <c r="F15" s="10">
        <v>9615</v>
      </c>
      <c r="G15" s="10">
        <f t="shared" si="0"/>
        <v>4807.5</v>
      </c>
    </row>
    <row r="16" spans="1:7" ht="15" customHeight="1">
      <c r="A16" s="659" t="s">
        <v>46</v>
      </c>
      <c r="B16" s="660"/>
      <c r="C16" s="661"/>
      <c r="D16" s="9" t="s">
        <v>27</v>
      </c>
      <c r="E16" s="11">
        <v>0.05</v>
      </c>
      <c r="F16" s="10">
        <v>25298</v>
      </c>
      <c r="G16" s="10">
        <f t="shared" si="0"/>
        <v>1264.9000000000001</v>
      </c>
    </row>
    <row r="17" spans="1:7" ht="15" customHeight="1">
      <c r="A17" s="659" t="s">
        <v>47</v>
      </c>
      <c r="B17" s="660"/>
      <c r="C17" s="661"/>
      <c r="D17" s="9" t="s">
        <v>23</v>
      </c>
      <c r="E17" s="11">
        <v>0.1</v>
      </c>
      <c r="F17" s="10">
        <v>276046</v>
      </c>
      <c r="G17" s="10">
        <f t="shared" si="0"/>
        <v>27604.600000000002</v>
      </c>
    </row>
    <row r="18" spans="1:7" ht="15" customHeight="1">
      <c r="A18" s="339" t="s">
        <v>28</v>
      </c>
      <c r="B18" s="445"/>
      <c r="C18" s="446"/>
      <c r="D18" s="9" t="s">
        <v>29</v>
      </c>
      <c r="E18" s="11">
        <v>0.193</v>
      </c>
      <c r="F18" s="10">
        <v>661595</v>
      </c>
      <c r="G18" s="10">
        <f t="shared" si="0"/>
        <v>127687.83500000001</v>
      </c>
    </row>
    <row r="19" spans="1:7">
      <c r="A19" s="664" t="s">
        <v>15</v>
      </c>
      <c r="B19" s="664"/>
      <c r="C19" s="664"/>
      <c r="D19" s="664"/>
      <c r="E19" s="664"/>
      <c r="F19" s="665"/>
      <c r="G19" s="10">
        <v>170953</v>
      </c>
    </row>
    <row r="20" spans="1:7">
      <c r="A20" s="663" t="s">
        <v>30</v>
      </c>
      <c r="B20" s="663"/>
      <c r="C20" s="663"/>
      <c r="D20" s="663"/>
      <c r="E20" s="663"/>
      <c r="F20" s="663"/>
      <c r="G20" s="663"/>
    </row>
    <row r="21" spans="1:7" ht="15" customHeight="1">
      <c r="A21" s="666" t="s">
        <v>8</v>
      </c>
      <c r="B21" s="667"/>
      <c r="C21" s="668" t="s">
        <v>48</v>
      </c>
      <c r="D21" s="669"/>
      <c r="E21" s="13"/>
      <c r="F21" s="7" t="s">
        <v>11</v>
      </c>
      <c r="G21" s="8" t="s">
        <v>12</v>
      </c>
    </row>
    <row r="22" spans="1:7">
      <c r="A22" s="339" t="s">
        <v>31</v>
      </c>
      <c r="B22" s="446"/>
      <c r="C22" s="670">
        <v>245967</v>
      </c>
      <c r="D22" s="671"/>
      <c r="E22" s="14"/>
      <c r="F22" s="11">
        <v>12</v>
      </c>
      <c r="G22" s="10">
        <v>20497</v>
      </c>
    </row>
    <row r="23" spans="1:7">
      <c r="A23" s="339" t="s">
        <v>32</v>
      </c>
      <c r="B23" s="446"/>
      <c r="C23" s="670">
        <v>152761</v>
      </c>
      <c r="D23" s="671"/>
      <c r="E23" s="14"/>
      <c r="F23" s="11">
        <v>12</v>
      </c>
      <c r="G23" s="10">
        <v>12730</v>
      </c>
    </row>
    <row r="24" spans="1:7">
      <c r="A24" s="664" t="s">
        <v>15</v>
      </c>
      <c r="B24" s="664"/>
      <c r="C24" s="664"/>
      <c r="D24" s="664"/>
      <c r="E24" s="664"/>
      <c r="F24" s="665"/>
      <c r="G24" s="10">
        <v>33227</v>
      </c>
    </row>
    <row r="25" spans="1:7">
      <c r="A25" s="663" t="s">
        <v>33</v>
      </c>
      <c r="B25" s="663"/>
      <c r="C25" s="663"/>
      <c r="D25" s="663"/>
      <c r="E25" s="663"/>
      <c r="F25" s="663"/>
      <c r="G25" s="663"/>
    </row>
    <row r="26" spans="1:7">
      <c r="A26" s="436" t="s">
        <v>8</v>
      </c>
      <c r="B26" s="437"/>
      <c r="C26" s="438"/>
      <c r="D26" s="5" t="s">
        <v>17</v>
      </c>
      <c r="E26" s="8" t="s">
        <v>18</v>
      </c>
      <c r="F26" s="6" t="s">
        <v>19</v>
      </c>
      <c r="G26" s="8" t="s">
        <v>12</v>
      </c>
    </row>
    <row r="27" spans="1:7">
      <c r="A27" s="339" t="s">
        <v>34</v>
      </c>
      <c r="B27" s="445"/>
      <c r="C27" s="446"/>
      <c r="D27" s="9" t="s">
        <v>35</v>
      </c>
      <c r="E27" s="15">
        <v>0.05</v>
      </c>
      <c r="F27" s="16">
        <v>33227</v>
      </c>
      <c r="G27" s="16">
        <v>1661</v>
      </c>
    </row>
    <row r="28" spans="1:7">
      <c r="A28" s="664" t="s">
        <v>15</v>
      </c>
      <c r="B28" s="664"/>
      <c r="C28" s="664"/>
      <c r="D28" s="664"/>
      <c r="E28" s="664"/>
      <c r="F28" s="665"/>
      <c r="G28" s="16">
        <v>1661</v>
      </c>
    </row>
    <row r="29" spans="1:7">
      <c r="A29" s="663" t="s">
        <v>36</v>
      </c>
      <c r="B29" s="663"/>
      <c r="C29" s="663"/>
      <c r="D29" s="663"/>
      <c r="E29" s="663"/>
      <c r="F29" s="663"/>
      <c r="G29" s="663"/>
    </row>
    <row r="30" spans="1:7">
      <c r="A30" s="436" t="s">
        <v>8</v>
      </c>
      <c r="B30" s="437"/>
      <c r="C30" s="438"/>
      <c r="D30" s="5" t="s">
        <v>17</v>
      </c>
      <c r="E30" s="8" t="s">
        <v>18</v>
      </c>
      <c r="F30" s="6" t="s">
        <v>19</v>
      </c>
      <c r="G30" s="8" t="s">
        <v>12</v>
      </c>
    </row>
    <row r="31" spans="1:7" ht="39" customHeight="1">
      <c r="A31" s="339" t="s">
        <v>216</v>
      </c>
      <c r="B31" s="660"/>
      <c r="C31" s="661"/>
      <c r="D31" s="9" t="s">
        <v>29</v>
      </c>
      <c r="E31" s="17">
        <v>0.2</v>
      </c>
      <c r="F31" s="16">
        <v>24596</v>
      </c>
      <c r="G31" s="16">
        <v>4919</v>
      </c>
    </row>
    <row r="32" spans="1:7">
      <c r="A32" s="664" t="s">
        <v>15</v>
      </c>
      <c r="B32" s="664"/>
      <c r="C32" s="664"/>
      <c r="D32" s="664"/>
      <c r="E32" s="664"/>
      <c r="F32" s="665"/>
      <c r="G32" s="16">
        <v>4919</v>
      </c>
    </row>
    <row r="33" spans="1:7">
      <c r="A33" s="662"/>
      <c r="B33" s="662"/>
      <c r="C33" s="4"/>
      <c r="D33" s="4"/>
      <c r="E33" s="4"/>
      <c r="F33" s="4"/>
      <c r="G33" s="4"/>
    </row>
    <row r="34" spans="1:7">
      <c r="A34" s="678" t="s">
        <v>37</v>
      </c>
      <c r="B34" s="678"/>
      <c r="C34" s="678"/>
      <c r="D34" s="678"/>
      <c r="E34" s="678"/>
      <c r="F34" s="679"/>
      <c r="G34" s="18">
        <v>215021</v>
      </c>
    </row>
    <row r="35" spans="1:7">
      <c r="A35" s="663" t="s">
        <v>38</v>
      </c>
      <c r="B35" s="663"/>
      <c r="C35" s="663"/>
      <c r="D35" s="663"/>
      <c r="E35" s="663"/>
      <c r="F35" s="663"/>
      <c r="G35" s="663"/>
    </row>
    <row r="36" spans="1:7">
      <c r="A36" s="436" t="s">
        <v>8</v>
      </c>
      <c r="B36" s="437"/>
      <c r="C36" s="437"/>
      <c r="D36" s="437"/>
      <c r="E36" s="438"/>
      <c r="F36" s="6" t="s">
        <v>39</v>
      </c>
      <c r="G36" s="8" t="s">
        <v>40</v>
      </c>
    </row>
    <row r="37" spans="1:7">
      <c r="A37" s="339" t="s">
        <v>41</v>
      </c>
      <c r="B37" s="445"/>
      <c r="C37" s="445"/>
      <c r="D37" s="445"/>
      <c r="E37" s="446"/>
      <c r="F37" s="19">
        <v>0.28589999999999999</v>
      </c>
      <c r="G37" s="10">
        <v>61475</v>
      </c>
    </row>
    <row r="38" spans="1:7">
      <c r="A38" s="339" t="s">
        <v>42</v>
      </c>
      <c r="B38" s="445"/>
      <c r="C38" s="445"/>
      <c r="D38" s="445"/>
      <c r="E38" s="446"/>
      <c r="F38" s="19">
        <v>0.01</v>
      </c>
      <c r="G38" s="10">
        <v>2150</v>
      </c>
    </row>
    <row r="39" spans="1:7">
      <c r="A39" s="339" t="s">
        <v>43</v>
      </c>
      <c r="B39" s="445"/>
      <c r="C39" s="445"/>
      <c r="D39" s="445"/>
      <c r="E39" s="446"/>
      <c r="F39" s="19">
        <v>0.05</v>
      </c>
      <c r="G39" s="10">
        <v>10751</v>
      </c>
    </row>
    <row r="40" spans="1:7">
      <c r="A40" s="680" t="s">
        <v>15</v>
      </c>
      <c r="B40" s="680"/>
      <c r="C40" s="680"/>
      <c r="D40" s="680"/>
      <c r="E40" s="681"/>
      <c r="F40" s="19">
        <v>0.34589999999999999</v>
      </c>
      <c r="G40" s="10">
        <v>74376</v>
      </c>
    </row>
    <row r="41" spans="1:7">
      <c r="A41" s="662"/>
      <c r="B41" s="662"/>
      <c r="C41" s="4"/>
      <c r="D41" s="4"/>
      <c r="E41" s="4"/>
      <c r="F41" s="4"/>
      <c r="G41" s="4"/>
    </row>
    <row r="42" spans="1:7">
      <c r="A42" s="682" t="s">
        <v>44</v>
      </c>
      <c r="B42" s="682"/>
      <c r="C42" s="682"/>
      <c r="D42" s="682"/>
      <c r="E42" s="682"/>
      <c r="F42" s="683"/>
      <c r="G42" s="18">
        <v>289397</v>
      </c>
    </row>
    <row r="43" spans="1:7">
      <c r="A43" s="672" t="s">
        <v>45</v>
      </c>
      <c r="B43" s="673"/>
      <c r="C43" s="673"/>
      <c r="D43" s="674"/>
      <c r="E43" s="675"/>
      <c r="F43" s="676"/>
      <c r="G43" s="677"/>
    </row>
  </sheetData>
  <mergeCells count="49">
    <mergeCell ref="A43:D43"/>
    <mergeCell ref="E43:G43"/>
    <mergeCell ref="A32:F32"/>
    <mergeCell ref="A33:B33"/>
    <mergeCell ref="A34:F34"/>
    <mergeCell ref="A35:G35"/>
    <mergeCell ref="A36:E36"/>
    <mergeCell ref="A37:E37"/>
    <mergeCell ref="A38:E38"/>
    <mergeCell ref="A39:E39"/>
    <mergeCell ref="A40:E40"/>
    <mergeCell ref="A41:B41"/>
    <mergeCell ref="A42:F42"/>
    <mergeCell ref="A31:C31"/>
    <mergeCell ref="A22:B22"/>
    <mergeCell ref="C22:D22"/>
    <mergeCell ref="A23:B23"/>
    <mergeCell ref="C23:D23"/>
    <mergeCell ref="A24:F24"/>
    <mergeCell ref="A25:G25"/>
    <mergeCell ref="A26:C26"/>
    <mergeCell ref="A27:C27"/>
    <mergeCell ref="A28:F28"/>
    <mergeCell ref="A29:G29"/>
    <mergeCell ref="A30:C30"/>
    <mergeCell ref="A17:C17"/>
    <mergeCell ref="A18:C18"/>
    <mergeCell ref="A19:F19"/>
    <mergeCell ref="A20:G20"/>
    <mergeCell ref="A21:B21"/>
    <mergeCell ref="C21:D21"/>
    <mergeCell ref="A16:C16"/>
    <mergeCell ref="A5:B5"/>
    <mergeCell ref="A6:G6"/>
    <mergeCell ref="A7:C7"/>
    <mergeCell ref="A8:C8"/>
    <mergeCell ref="A9:F9"/>
    <mergeCell ref="A10:G10"/>
    <mergeCell ref="A11:C11"/>
    <mergeCell ref="A12:C12"/>
    <mergeCell ref="A13:C13"/>
    <mergeCell ref="A14:C14"/>
    <mergeCell ref="A15:C15"/>
    <mergeCell ref="A1:D1"/>
    <mergeCell ref="E1:F1"/>
    <mergeCell ref="A2:D4"/>
    <mergeCell ref="E2:F2"/>
    <mergeCell ref="E3:F3"/>
    <mergeCell ref="E4:F4"/>
  </mergeCells>
  <pageMargins left="0.7" right="0.7" top="0.75" bottom="0.75" header="0.3" footer="0.3"/>
  <pageSetup orientation="portrait" horizontalDpi="4294967292" verticalDpi="0"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3F46376-435A-4BD5-A577-F899704F5DC2}">
  <dimension ref="A1:G50"/>
  <sheetViews>
    <sheetView topLeftCell="A10" zoomScaleNormal="100" workbookViewId="0">
      <selection activeCell="A8" sqref="A8:G16"/>
    </sheetView>
  </sheetViews>
  <sheetFormatPr baseColWidth="10" defaultRowHeight="15"/>
  <sheetData>
    <row r="1" spans="1:7">
      <c r="A1" s="654" t="s">
        <v>56</v>
      </c>
      <c r="B1" s="654"/>
      <c r="C1" s="654"/>
      <c r="D1" s="654"/>
      <c r="E1" s="655" t="s">
        <v>1</v>
      </c>
      <c r="F1" s="655"/>
      <c r="G1" s="1" t="s">
        <v>29</v>
      </c>
    </row>
    <row r="2" spans="1:7">
      <c r="A2" s="654" t="s">
        <v>217</v>
      </c>
      <c r="B2" s="684"/>
      <c r="C2" s="684"/>
      <c r="D2" s="684"/>
      <c r="E2" s="656" t="s">
        <v>4</v>
      </c>
      <c r="F2" s="656"/>
      <c r="G2" s="2">
        <v>5</v>
      </c>
    </row>
    <row r="3" spans="1:7">
      <c r="A3" s="684"/>
      <c r="B3" s="684"/>
      <c r="C3" s="684"/>
      <c r="D3" s="684"/>
      <c r="E3" s="657" t="s">
        <v>5</v>
      </c>
      <c r="F3" s="657"/>
      <c r="G3" s="3">
        <v>1707513</v>
      </c>
    </row>
    <row r="4" spans="1:7">
      <c r="A4" s="684"/>
      <c r="B4" s="684"/>
      <c r="C4" s="684"/>
      <c r="D4" s="684"/>
      <c r="E4" s="658" t="s">
        <v>6</v>
      </c>
      <c r="F4" s="658"/>
      <c r="G4" s="3">
        <v>8537565</v>
      </c>
    </row>
    <row r="5" spans="1:7">
      <c r="A5" s="662"/>
      <c r="B5" s="662"/>
      <c r="C5" s="4"/>
      <c r="D5" s="4"/>
      <c r="E5" s="4"/>
      <c r="F5" s="4"/>
      <c r="G5" s="4"/>
    </row>
    <row r="6" spans="1:7">
      <c r="A6" s="685" t="s">
        <v>7</v>
      </c>
      <c r="B6" s="685"/>
      <c r="C6" s="685"/>
      <c r="D6" s="685"/>
      <c r="E6" s="685"/>
      <c r="F6" s="685"/>
      <c r="G6" s="685"/>
    </row>
    <row r="7" spans="1:7">
      <c r="A7" s="436" t="s">
        <v>8</v>
      </c>
      <c r="B7" s="437"/>
      <c r="C7" s="438"/>
      <c r="D7" s="20" t="s">
        <v>9</v>
      </c>
      <c r="E7" s="6" t="s">
        <v>10</v>
      </c>
      <c r="F7" s="7" t="s">
        <v>11</v>
      </c>
      <c r="G7" s="8" t="s">
        <v>12</v>
      </c>
    </row>
    <row r="8" spans="1:7">
      <c r="A8" s="339" t="s">
        <v>57</v>
      </c>
      <c r="B8" s="445"/>
      <c r="C8" s="446"/>
      <c r="D8" s="21" t="s">
        <v>14</v>
      </c>
      <c r="E8" s="10">
        <v>2094</v>
      </c>
      <c r="F8" s="11">
        <v>32</v>
      </c>
      <c r="G8" s="12">
        <v>66</v>
      </c>
    </row>
    <row r="9" spans="1:7">
      <c r="A9" s="339" t="s">
        <v>58</v>
      </c>
      <c r="B9" s="445"/>
      <c r="C9" s="446"/>
      <c r="D9" s="21" t="s">
        <v>14</v>
      </c>
      <c r="E9" s="12">
        <v>666</v>
      </c>
      <c r="F9" s="11">
        <v>0.33</v>
      </c>
      <c r="G9" s="10">
        <v>2018</v>
      </c>
    </row>
    <row r="10" spans="1:7">
      <c r="A10" s="659" t="s">
        <v>59</v>
      </c>
      <c r="B10" s="660"/>
      <c r="C10" s="661"/>
      <c r="D10" s="21" t="s">
        <v>14</v>
      </c>
      <c r="E10" s="10">
        <v>45942</v>
      </c>
      <c r="F10" s="11">
        <v>2.2000000000000002</v>
      </c>
      <c r="G10" s="10">
        <v>20881</v>
      </c>
    </row>
    <row r="11" spans="1:7">
      <c r="A11" s="339" t="s">
        <v>60</v>
      </c>
      <c r="B11" s="445"/>
      <c r="C11" s="446"/>
      <c r="D11" s="21" t="s">
        <v>14</v>
      </c>
      <c r="E11" s="10">
        <v>2856</v>
      </c>
      <c r="F11" s="11">
        <v>2.2002199999999998</v>
      </c>
      <c r="G11" s="10">
        <v>1298</v>
      </c>
    </row>
    <row r="12" spans="1:7">
      <c r="A12" s="339" t="s">
        <v>61</v>
      </c>
      <c r="B12" s="445"/>
      <c r="C12" s="446"/>
      <c r="D12" s="21" t="s">
        <v>14</v>
      </c>
      <c r="E12" s="12">
        <v>403</v>
      </c>
      <c r="F12" s="11">
        <v>0.09</v>
      </c>
      <c r="G12" s="10">
        <v>4478</v>
      </c>
    </row>
    <row r="13" spans="1:7">
      <c r="A13" s="339" t="s">
        <v>62</v>
      </c>
      <c r="B13" s="445"/>
      <c r="C13" s="446"/>
      <c r="D13" s="21" t="s">
        <v>14</v>
      </c>
      <c r="E13" s="10">
        <v>66702</v>
      </c>
      <c r="F13" s="11">
        <v>1</v>
      </c>
      <c r="G13" s="10">
        <v>66702</v>
      </c>
    </row>
    <row r="14" spans="1:7">
      <c r="A14" s="339" t="s">
        <v>13</v>
      </c>
      <c r="B14" s="445"/>
      <c r="C14" s="446"/>
      <c r="D14" s="21" t="s">
        <v>14</v>
      </c>
      <c r="E14" s="10">
        <v>42605</v>
      </c>
      <c r="F14" s="11">
        <v>1</v>
      </c>
      <c r="G14" s="10">
        <v>42605</v>
      </c>
    </row>
    <row r="15" spans="1:7">
      <c r="A15" s="339" t="s">
        <v>63</v>
      </c>
      <c r="B15" s="445"/>
      <c r="C15" s="446"/>
      <c r="D15" s="21" t="s">
        <v>14</v>
      </c>
      <c r="E15" s="12">
        <v>167</v>
      </c>
      <c r="F15" s="11">
        <v>1.7000000000000001E-2</v>
      </c>
      <c r="G15" s="10">
        <v>9824</v>
      </c>
    </row>
    <row r="16" spans="1:7">
      <c r="A16" s="339" t="s">
        <v>64</v>
      </c>
      <c r="B16" s="445"/>
      <c r="C16" s="446"/>
      <c r="D16" s="21" t="s">
        <v>14</v>
      </c>
      <c r="E16" s="12">
        <v>181</v>
      </c>
      <c r="F16" s="11">
        <v>3.3000000000000002E-2</v>
      </c>
      <c r="G16" s="10">
        <v>5485</v>
      </c>
    </row>
    <row r="17" spans="1:7">
      <c r="A17" s="664" t="s">
        <v>15</v>
      </c>
      <c r="B17" s="664"/>
      <c r="C17" s="664"/>
      <c r="D17" s="664"/>
      <c r="E17" s="664"/>
      <c r="F17" s="665"/>
      <c r="G17" s="10">
        <v>153357</v>
      </c>
    </row>
    <row r="18" spans="1:7">
      <c r="A18" s="663" t="s">
        <v>16</v>
      </c>
      <c r="B18" s="663"/>
      <c r="C18" s="663"/>
      <c r="D18" s="663"/>
      <c r="E18" s="663"/>
      <c r="F18" s="663"/>
      <c r="G18" s="663"/>
    </row>
    <row r="19" spans="1:7">
      <c r="A19" s="436" t="s">
        <v>8</v>
      </c>
      <c r="B19" s="437"/>
      <c r="C19" s="438"/>
      <c r="D19" s="20" t="s">
        <v>17</v>
      </c>
      <c r="E19" s="8" t="s">
        <v>18</v>
      </c>
      <c r="F19" s="6" t="s">
        <v>19</v>
      </c>
      <c r="G19" s="8" t="s">
        <v>12</v>
      </c>
    </row>
    <row r="20" spans="1:7">
      <c r="A20" s="339" t="s">
        <v>28</v>
      </c>
      <c r="B20" s="445"/>
      <c r="C20" s="446"/>
      <c r="D20" s="21" t="s">
        <v>29</v>
      </c>
      <c r="E20" s="11">
        <v>1.05</v>
      </c>
      <c r="F20" s="10">
        <v>661595</v>
      </c>
      <c r="G20" s="10">
        <v>694675</v>
      </c>
    </row>
    <row r="21" spans="1:7">
      <c r="A21" s="339" t="s">
        <v>20</v>
      </c>
      <c r="B21" s="445"/>
      <c r="C21" s="446"/>
      <c r="D21" s="21" t="s">
        <v>21</v>
      </c>
      <c r="E21" s="11">
        <v>2.5</v>
      </c>
      <c r="F21" s="10">
        <v>1467</v>
      </c>
      <c r="G21" s="10">
        <v>3668</v>
      </c>
    </row>
    <row r="22" spans="1:7">
      <c r="A22" s="339" t="s">
        <v>65</v>
      </c>
      <c r="B22" s="445"/>
      <c r="C22" s="446"/>
      <c r="D22" s="21" t="s">
        <v>27</v>
      </c>
      <c r="E22" s="11">
        <v>1.6</v>
      </c>
      <c r="F22" s="10">
        <v>18536</v>
      </c>
      <c r="G22" s="10">
        <v>29658</v>
      </c>
    </row>
    <row r="23" spans="1:7">
      <c r="A23" s="339" t="s">
        <v>66</v>
      </c>
      <c r="B23" s="445"/>
      <c r="C23" s="446"/>
      <c r="D23" s="21" t="s">
        <v>21</v>
      </c>
      <c r="E23" s="11">
        <v>2</v>
      </c>
      <c r="F23" s="10">
        <v>7185</v>
      </c>
      <c r="G23" s="10">
        <v>14370</v>
      </c>
    </row>
    <row r="24" spans="1:7">
      <c r="A24" s="339" t="s">
        <v>67</v>
      </c>
      <c r="B24" s="445"/>
      <c r="C24" s="446"/>
      <c r="D24" s="21" t="s">
        <v>27</v>
      </c>
      <c r="E24" s="11">
        <v>0.08</v>
      </c>
      <c r="F24" s="10">
        <v>25298</v>
      </c>
      <c r="G24" s="10">
        <v>2024</v>
      </c>
    </row>
    <row r="25" spans="1:7">
      <c r="A25" s="659" t="s">
        <v>47</v>
      </c>
      <c r="B25" s="660"/>
      <c r="C25" s="661"/>
      <c r="D25" s="21" t="s">
        <v>23</v>
      </c>
      <c r="E25" s="11">
        <v>0.13400000000000001</v>
      </c>
      <c r="F25" s="10">
        <v>276046</v>
      </c>
      <c r="G25" s="10">
        <v>36990</v>
      </c>
    </row>
    <row r="26" spans="1:7">
      <c r="A26" s="664" t="s">
        <v>15</v>
      </c>
      <c r="B26" s="664"/>
      <c r="C26" s="664"/>
      <c r="D26" s="664"/>
      <c r="E26" s="664"/>
      <c r="F26" s="665"/>
      <c r="G26" s="10">
        <v>781385</v>
      </c>
    </row>
    <row r="27" spans="1:7">
      <c r="A27" s="663" t="s">
        <v>30</v>
      </c>
      <c r="B27" s="663"/>
      <c r="C27" s="663"/>
      <c r="D27" s="663"/>
      <c r="E27" s="663"/>
      <c r="F27" s="663"/>
      <c r="G27" s="663"/>
    </row>
    <row r="28" spans="1:7">
      <c r="A28" s="666" t="s">
        <v>8</v>
      </c>
      <c r="B28" s="667"/>
      <c r="C28" s="668" t="s">
        <v>48</v>
      </c>
      <c r="D28" s="669"/>
      <c r="E28" s="13"/>
      <c r="F28" s="7" t="s">
        <v>11</v>
      </c>
      <c r="G28" s="8" t="s">
        <v>12</v>
      </c>
    </row>
    <row r="29" spans="1:7">
      <c r="A29" s="339" t="s">
        <v>54</v>
      </c>
      <c r="B29" s="446"/>
      <c r="C29" s="670">
        <v>152761</v>
      </c>
      <c r="D29" s="671"/>
      <c r="E29" s="14"/>
      <c r="F29" s="11">
        <v>0.8</v>
      </c>
      <c r="G29" s="10">
        <v>190951</v>
      </c>
    </row>
    <row r="30" spans="1:7">
      <c r="A30" s="339" t="s">
        <v>68</v>
      </c>
      <c r="B30" s="446"/>
      <c r="C30" s="686">
        <v>81989</v>
      </c>
      <c r="D30" s="687"/>
      <c r="E30" s="14"/>
      <c r="F30" s="11">
        <v>0.8</v>
      </c>
      <c r="G30" s="10">
        <v>102486</v>
      </c>
    </row>
    <row r="31" spans="1:7">
      <c r="A31" s="664" t="s">
        <v>15</v>
      </c>
      <c r="B31" s="664"/>
      <c r="C31" s="664"/>
      <c r="D31" s="664"/>
      <c r="E31" s="664"/>
      <c r="F31" s="665"/>
      <c r="G31" s="10">
        <v>293437</v>
      </c>
    </row>
    <row r="32" spans="1:7">
      <c r="A32" s="663" t="s">
        <v>33</v>
      </c>
      <c r="B32" s="663"/>
      <c r="C32" s="663"/>
      <c r="D32" s="663"/>
      <c r="E32" s="663"/>
      <c r="F32" s="663"/>
      <c r="G32" s="663"/>
    </row>
    <row r="33" spans="1:7">
      <c r="A33" s="436" t="s">
        <v>8</v>
      </c>
      <c r="B33" s="437"/>
      <c r="C33" s="438"/>
      <c r="D33" s="20" t="s">
        <v>17</v>
      </c>
      <c r="E33" s="8" t="s">
        <v>18</v>
      </c>
      <c r="F33" s="6" t="s">
        <v>19</v>
      </c>
      <c r="G33" s="8" t="s">
        <v>12</v>
      </c>
    </row>
    <row r="34" spans="1:7">
      <c r="A34" s="339" t="s">
        <v>34</v>
      </c>
      <c r="B34" s="445"/>
      <c r="C34" s="446"/>
      <c r="D34" s="21" t="s">
        <v>35</v>
      </c>
      <c r="E34" s="15">
        <v>0.05</v>
      </c>
      <c r="F34" s="16">
        <v>293437</v>
      </c>
      <c r="G34" s="16">
        <v>14672</v>
      </c>
    </row>
    <row r="35" spans="1:7">
      <c r="A35" s="664" t="s">
        <v>15</v>
      </c>
      <c r="B35" s="664"/>
      <c r="C35" s="664"/>
      <c r="D35" s="664"/>
      <c r="E35" s="664"/>
      <c r="F35" s="665"/>
      <c r="G35" s="16">
        <v>14672</v>
      </c>
    </row>
    <row r="36" spans="1:7">
      <c r="A36" s="685" t="s">
        <v>36</v>
      </c>
      <c r="B36" s="685"/>
      <c r="C36" s="685"/>
      <c r="D36" s="685"/>
      <c r="E36" s="685"/>
      <c r="F36" s="685"/>
      <c r="G36" s="685"/>
    </row>
    <row r="37" spans="1:7">
      <c r="A37" s="436" t="s">
        <v>8</v>
      </c>
      <c r="B37" s="437"/>
      <c r="C37" s="438"/>
      <c r="D37" s="20" t="s">
        <v>17</v>
      </c>
      <c r="E37" s="8" t="s">
        <v>18</v>
      </c>
      <c r="F37" s="6" t="s">
        <v>19</v>
      </c>
      <c r="G37" s="8" t="s">
        <v>12</v>
      </c>
    </row>
    <row r="38" spans="1:7" ht="39" customHeight="1">
      <c r="A38" s="659" t="s">
        <v>49</v>
      </c>
      <c r="B38" s="660"/>
      <c r="C38" s="661"/>
      <c r="D38" s="21" t="s">
        <v>29</v>
      </c>
      <c r="E38" s="15">
        <v>1.05</v>
      </c>
      <c r="F38" s="16">
        <v>24596</v>
      </c>
      <c r="G38" s="16">
        <v>25826</v>
      </c>
    </row>
    <row r="39" spans="1:7">
      <c r="A39" s="664" t="s">
        <v>15</v>
      </c>
      <c r="B39" s="664"/>
      <c r="C39" s="664"/>
      <c r="D39" s="664"/>
      <c r="E39" s="664"/>
      <c r="F39" s="665"/>
      <c r="G39" s="16">
        <v>25826</v>
      </c>
    </row>
    <row r="40" spans="1:7">
      <c r="A40" s="662"/>
      <c r="B40" s="662"/>
      <c r="C40" s="4"/>
      <c r="D40" s="4"/>
      <c r="E40" s="4"/>
      <c r="F40" s="4"/>
      <c r="G40" s="4"/>
    </row>
    <row r="41" spans="1:7">
      <c r="A41" s="678" t="s">
        <v>37</v>
      </c>
      <c r="B41" s="678"/>
      <c r="C41" s="678"/>
      <c r="D41" s="678"/>
      <c r="E41" s="678"/>
      <c r="F41" s="679"/>
      <c r="G41" s="18">
        <v>1268677</v>
      </c>
    </row>
    <row r="42" spans="1:7">
      <c r="A42" s="663" t="s">
        <v>38</v>
      </c>
      <c r="B42" s="663"/>
      <c r="C42" s="663"/>
      <c r="D42" s="663"/>
      <c r="E42" s="663"/>
      <c r="F42" s="663"/>
      <c r="G42" s="663"/>
    </row>
    <row r="43" spans="1:7">
      <c r="A43" s="436" t="s">
        <v>8</v>
      </c>
      <c r="B43" s="437"/>
      <c r="C43" s="437"/>
      <c r="D43" s="437"/>
      <c r="E43" s="438"/>
      <c r="F43" s="6" t="s">
        <v>39</v>
      </c>
      <c r="G43" s="8" t="s">
        <v>40</v>
      </c>
    </row>
    <row r="44" spans="1:7">
      <c r="A44" s="339" t="s">
        <v>41</v>
      </c>
      <c r="B44" s="445"/>
      <c r="C44" s="445"/>
      <c r="D44" s="445"/>
      <c r="E44" s="446"/>
      <c r="F44" s="19">
        <v>0.28589999999999999</v>
      </c>
      <c r="G44" s="10">
        <v>362715</v>
      </c>
    </row>
    <row r="45" spans="1:7">
      <c r="A45" s="339" t="s">
        <v>42</v>
      </c>
      <c r="B45" s="445"/>
      <c r="C45" s="445"/>
      <c r="D45" s="445"/>
      <c r="E45" s="446"/>
      <c r="F45" s="19">
        <v>0.01</v>
      </c>
      <c r="G45" s="10">
        <v>12687</v>
      </c>
    </row>
    <row r="46" spans="1:7">
      <c r="A46" s="339" t="s">
        <v>43</v>
      </c>
      <c r="B46" s="445"/>
      <c r="C46" s="445"/>
      <c r="D46" s="445"/>
      <c r="E46" s="446"/>
      <c r="F46" s="19">
        <v>0.05</v>
      </c>
      <c r="G46" s="10">
        <v>63434</v>
      </c>
    </row>
    <row r="47" spans="1:7">
      <c r="A47" s="680" t="s">
        <v>15</v>
      </c>
      <c r="B47" s="680"/>
      <c r="C47" s="680"/>
      <c r="D47" s="680"/>
      <c r="E47" s="681"/>
      <c r="F47" s="19">
        <v>0.34589999999999999</v>
      </c>
      <c r="G47" s="10">
        <v>438836</v>
      </c>
    </row>
    <row r="48" spans="1:7">
      <c r="A48" s="662"/>
      <c r="B48" s="662"/>
      <c r="C48" s="4"/>
      <c r="D48" s="4"/>
      <c r="E48" s="4"/>
      <c r="F48" s="4"/>
      <c r="G48" s="4"/>
    </row>
    <row r="49" spans="1:7">
      <c r="A49" s="682" t="s">
        <v>44</v>
      </c>
      <c r="B49" s="682"/>
      <c r="C49" s="682"/>
      <c r="D49" s="682"/>
      <c r="E49" s="682"/>
      <c r="F49" s="683"/>
      <c r="G49" s="18">
        <v>1707513</v>
      </c>
    </row>
    <row r="50" spans="1:7">
      <c r="A50" s="688" t="s">
        <v>45</v>
      </c>
      <c r="B50" s="689"/>
      <c r="C50" s="689"/>
      <c r="D50" s="690"/>
      <c r="E50" s="675"/>
      <c r="F50" s="676"/>
      <c r="G50" s="677"/>
    </row>
  </sheetData>
  <mergeCells count="56">
    <mergeCell ref="A50:D50"/>
    <mergeCell ref="E50:G50"/>
    <mergeCell ref="A39:F39"/>
    <mergeCell ref="A40:B40"/>
    <mergeCell ref="A41:F41"/>
    <mergeCell ref="A42:G42"/>
    <mergeCell ref="A43:E43"/>
    <mergeCell ref="A44:E44"/>
    <mergeCell ref="A45:E45"/>
    <mergeCell ref="A46:E46"/>
    <mergeCell ref="A47:E47"/>
    <mergeCell ref="A48:B48"/>
    <mergeCell ref="A49:F49"/>
    <mergeCell ref="A38:C38"/>
    <mergeCell ref="A29:B29"/>
    <mergeCell ref="C29:D29"/>
    <mergeCell ref="A30:B30"/>
    <mergeCell ref="C30:D30"/>
    <mergeCell ref="A31:F31"/>
    <mergeCell ref="A32:G32"/>
    <mergeCell ref="A33:C33"/>
    <mergeCell ref="A34:C34"/>
    <mergeCell ref="A35:F35"/>
    <mergeCell ref="A36:G36"/>
    <mergeCell ref="A37:C37"/>
    <mergeCell ref="A28:B28"/>
    <mergeCell ref="C28:D28"/>
    <mergeCell ref="A17:F17"/>
    <mergeCell ref="A18:G18"/>
    <mergeCell ref="A19:C19"/>
    <mergeCell ref="A20:C20"/>
    <mergeCell ref="A21:C21"/>
    <mergeCell ref="A22:C22"/>
    <mergeCell ref="A23:C23"/>
    <mergeCell ref="A24:C24"/>
    <mergeCell ref="A25:C25"/>
    <mergeCell ref="A26:F26"/>
    <mergeCell ref="A27:G27"/>
    <mergeCell ref="A16:C16"/>
    <mergeCell ref="A5:B5"/>
    <mergeCell ref="A6:G6"/>
    <mergeCell ref="A7:C7"/>
    <mergeCell ref="A8:C8"/>
    <mergeCell ref="A9:C9"/>
    <mergeCell ref="A10:C10"/>
    <mergeCell ref="A11:C11"/>
    <mergeCell ref="A12:C12"/>
    <mergeCell ref="A13:C13"/>
    <mergeCell ref="A14:C14"/>
    <mergeCell ref="A15:C15"/>
    <mergeCell ref="A1:D1"/>
    <mergeCell ref="E1:F1"/>
    <mergeCell ref="A2:D4"/>
    <mergeCell ref="E2:F2"/>
    <mergeCell ref="E3:F3"/>
    <mergeCell ref="E4:F4"/>
  </mergeCells>
  <pageMargins left="0.7" right="0.7" top="0.75" bottom="0.75" header="0.3" footer="0.3"/>
  <drawing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447D55F-8A35-495A-9084-61692C708400}">
  <dimension ref="A1:H34"/>
  <sheetViews>
    <sheetView workbookViewId="0">
      <selection activeCell="G12" sqref="G12"/>
    </sheetView>
  </sheetViews>
  <sheetFormatPr baseColWidth="10" defaultRowHeight="15"/>
  <sheetData>
    <row r="1" spans="1:8">
      <c r="A1" s="654" t="s">
        <v>50</v>
      </c>
      <c r="B1" s="654"/>
      <c r="C1" s="654"/>
      <c r="D1" s="654"/>
      <c r="E1" s="655" t="s">
        <v>1</v>
      </c>
      <c r="F1" s="655"/>
      <c r="G1" s="1" t="s">
        <v>29</v>
      </c>
    </row>
    <row r="2" spans="1:8">
      <c r="A2" s="654" t="s">
        <v>244</v>
      </c>
      <c r="B2" s="684"/>
      <c r="C2" s="684"/>
      <c r="D2" s="684"/>
      <c r="E2" s="656" t="s">
        <v>4</v>
      </c>
      <c r="F2" s="656"/>
      <c r="G2" s="2">
        <v>45</v>
      </c>
    </row>
    <row r="3" spans="1:8">
      <c r="A3" s="684"/>
      <c r="B3" s="684"/>
      <c r="C3" s="684"/>
      <c r="D3" s="684"/>
      <c r="E3" s="657" t="s">
        <v>5</v>
      </c>
      <c r="F3" s="657"/>
      <c r="G3" s="3">
        <v>956371</v>
      </c>
    </row>
    <row r="4" spans="1:8">
      <c r="A4" s="684"/>
      <c r="B4" s="684"/>
      <c r="C4" s="684"/>
      <c r="D4" s="684"/>
      <c r="E4" s="658" t="s">
        <v>6</v>
      </c>
      <c r="F4" s="658"/>
      <c r="G4" s="3">
        <v>43036695</v>
      </c>
    </row>
    <row r="5" spans="1:8">
      <c r="A5" s="662"/>
      <c r="B5" s="662"/>
      <c r="C5" s="4"/>
      <c r="D5" s="4"/>
      <c r="E5" s="4"/>
      <c r="F5" s="4"/>
      <c r="G5" s="4"/>
    </row>
    <row r="6" spans="1:8">
      <c r="A6" s="663" t="s">
        <v>7</v>
      </c>
      <c r="B6" s="663"/>
      <c r="C6" s="663"/>
      <c r="D6" s="663"/>
      <c r="E6" s="663"/>
      <c r="F6" s="663"/>
      <c r="G6" s="663"/>
    </row>
    <row r="7" spans="1:8">
      <c r="A7" s="436" t="s">
        <v>8</v>
      </c>
      <c r="B7" s="437"/>
      <c r="C7" s="438"/>
      <c r="D7" s="5" t="s">
        <v>9</v>
      </c>
      <c r="E7" s="6" t="s">
        <v>10</v>
      </c>
      <c r="F7" s="7" t="s">
        <v>11</v>
      </c>
      <c r="G7" s="8" t="s">
        <v>12</v>
      </c>
    </row>
    <row r="8" spans="1:8">
      <c r="A8" s="339" t="s">
        <v>51</v>
      </c>
      <c r="B8" s="445"/>
      <c r="C8" s="446"/>
      <c r="D8" s="9" t="s">
        <v>14</v>
      </c>
      <c r="E8" s="10">
        <v>45739</v>
      </c>
      <c r="F8" s="11">
        <v>2</v>
      </c>
      <c r="G8" s="10">
        <v>22870</v>
      </c>
    </row>
    <row r="9" spans="1:8">
      <c r="A9" s="664" t="s">
        <v>15</v>
      </c>
      <c r="B9" s="664"/>
      <c r="C9" s="664"/>
      <c r="D9" s="664"/>
      <c r="E9" s="664"/>
      <c r="F9" s="665"/>
      <c r="G9" s="10">
        <v>22870</v>
      </c>
    </row>
    <row r="10" spans="1:8">
      <c r="A10" s="663" t="s">
        <v>16</v>
      </c>
      <c r="B10" s="663"/>
      <c r="C10" s="663"/>
      <c r="D10" s="663"/>
      <c r="E10" s="663"/>
      <c r="F10" s="663"/>
      <c r="G10" s="663"/>
    </row>
    <row r="11" spans="1:8">
      <c r="A11" s="436" t="s">
        <v>8</v>
      </c>
      <c r="B11" s="437"/>
      <c r="C11" s="438"/>
      <c r="D11" s="5" t="s">
        <v>17</v>
      </c>
      <c r="E11" s="8" t="s">
        <v>18</v>
      </c>
      <c r="F11" s="6" t="s">
        <v>19</v>
      </c>
      <c r="G11" s="8" t="s">
        <v>12</v>
      </c>
    </row>
    <row r="12" spans="1:8">
      <c r="A12" s="339" t="s">
        <v>245</v>
      </c>
      <c r="B12" s="660"/>
      <c r="C12" s="661"/>
      <c r="D12" s="9" t="s">
        <v>23</v>
      </c>
      <c r="E12" s="11">
        <v>1</v>
      </c>
      <c r="F12" s="10">
        <f>492552/6</f>
        <v>82092</v>
      </c>
      <c r="G12" s="10">
        <v>492552</v>
      </c>
      <c r="H12">
        <f>+E12*F12</f>
        <v>82092</v>
      </c>
    </row>
    <row r="13" spans="1:8">
      <c r="A13" s="339" t="s">
        <v>52</v>
      </c>
      <c r="B13" s="445"/>
      <c r="C13" s="446"/>
      <c r="D13" s="9" t="s">
        <v>53</v>
      </c>
      <c r="E13" s="11">
        <v>2</v>
      </c>
      <c r="F13" s="10">
        <v>14435</v>
      </c>
      <c r="G13" s="10">
        <v>28870</v>
      </c>
    </row>
    <row r="14" spans="1:8">
      <c r="A14" s="664" t="s">
        <v>15</v>
      </c>
      <c r="B14" s="664"/>
      <c r="C14" s="664"/>
      <c r="D14" s="664"/>
      <c r="E14" s="664"/>
      <c r="F14" s="665"/>
      <c r="G14" s="10">
        <v>521422</v>
      </c>
    </row>
    <row r="15" spans="1:8">
      <c r="A15" s="663" t="s">
        <v>30</v>
      </c>
      <c r="B15" s="663"/>
      <c r="C15" s="663"/>
      <c r="D15" s="663"/>
      <c r="E15" s="663"/>
      <c r="F15" s="663"/>
      <c r="G15" s="663"/>
    </row>
    <row r="16" spans="1:8">
      <c r="A16" s="666" t="s">
        <v>8</v>
      </c>
      <c r="B16" s="667"/>
      <c r="C16" s="668" t="s">
        <v>48</v>
      </c>
      <c r="D16" s="669"/>
      <c r="E16" s="13"/>
      <c r="F16" s="7" t="s">
        <v>11</v>
      </c>
      <c r="G16" s="8" t="s">
        <v>12</v>
      </c>
    </row>
    <row r="17" spans="1:7">
      <c r="A17" s="339" t="s">
        <v>54</v>
      </c>
      <c r="B17" s="446"/>
      <c r="C17" s="670">
        <v>152761</v>
      </c>
      <c r="D17" s="671"/>
      <c r="E17" s="14"/>
      <c r="F17" s="11">
        <v>2</v>
      </c>
      <c r="G17" s="10">
        <v>76381</v>
      </c>
    </row>
    <row r="18" spans="1:7">
      <c r="A18" s="339" t="s">
        <v>55</v>
      </c>
      <c r="B18" s="446"/>
      <c r="C18" s="670">
        <v>163978</v>
      </c>
      <c r="D18" s="671"/>
      <c r="E18" s="14"/>
      <c r="F18" s="11">
        <v>2</v>
      </c>
      <c r="G18" s="10">
        <v>81989</v>
      </c>
    </row>
    <row r="19" spans="1:7">
      <c r="A19" s="664" t="s">
        <v>15</v>
      </c>
      <c r="B19" s="664"/>
      <c r="C19" s="664"/>
      <c r="D19" s="664"/>
      <c r="E19" s="664"/>
      <c r="F19" s="665"/>
      <c r="G19" s="10">
        <v>158370</v>
      </c>
    </row>
    <row r="20" spans="1:7">
      <c r="A20" s="663" t="s">
        <v>33</v>
      </c>
      <c r="B20" s="663"/>
      <c r="C20" s="663"/>
      <c r="D20" s="663"/>
      <c r="E20" s="663"/>
      <c r="F20" s="663"/>
      <c r="G20" s="663"/>
    </row>
    <row r="21" spans="1:7">
      <c r="A21" s="436" t="s">
        <v>8</v>
      </c>
      <c r="B21" s="437"/>
      <c r="C21" s="438"/>
      <c r="D21" s="5" t="s">
        <v>17</v>
      </c>
      <c r="E21" s="8" t="s">
        <v>18</v>
      </c>
      <c r="F21" s="6" t="s">
        <v>19</v>
      </c>
      <c r="G21" s="8" t="s">
        <v>12</v>
      </c>
    </row>
    <row r="22" spans="1:7">
      <c r="A22" s="339" t="s">
        <v>34</v>
      </c>
      <c r="B22" s="445"/>
      <c r="C22" s="446"/>
      <c r="D22" s="9" t="s">
        <v>35</v>
      </c>
      <c r="E22" s="15">
        <v>0.05</v>
      </c>
      <c r="F22" s="16">
        <v>158370</v>
      </c>
      <c r="G22" s="16">
        <v>7919</v>
      </c>
    </row>
    <row r="23" spans="1:7">
      <c r="A23" s="664" t="s">
        <v>15</v>
      </c>
      <c r="B23" s="664"/>
      <c r="C23" s="664"/>
      <c r="D23" s="664"/>
      <c r="E23" s="664"/>
      <c r="F23" s="665"/>
      <c r="G23" s="16">
        <v>7919</v>
      </c>
    </row>
    <row r="24" spans="1:7">
      <c r="A24" s="662"/>
      <c r="B24" s="662"/>
      <c r="C24" s="4"/>
      <c r="D24" s="4"/>
      <c r="E24" s="4"/>
      <c r="F24" s="4"/>
      <c r="G24" s="4"/>
    </row>
    <row r="25" spans="1:7">
      <c r="A25" s="678" t="s">
        <v>37</v>
      </c>
      <c r="B25" s="678"/>
      <c r="C25" s="678"/>
      <c r="D25" s="678"/>
      <c r="E25" s="678"/>
      <c r="F25" s="679"/>
      <c r="G25" s="18">
        <v>710581</v>
      </c>
    </row>
    <row r="26" spans="1:7">
      <c r="A26" s="663" t="s">
        <v>38</v>
      </c>
      <c r="B26" s="663"/>
      <c r="C26" s="663"/>
      <c r="D26" s="663"/>
      <c r="E26" s="663"/>
      <c r="F26" s="663"/>
      <c r="G26" s="663"/>
    </row>
    <row r="27" spans="1:7">
      <c r="A27" s="436" t="s">
        <v>8</v>
      </c>
      <c r="B27" s="437"/>
      <c r="C27" s="437"/>
      <c r="D27" s="437"/>
      <c r="E27" s="438"/>
      <c r="F27" s="6" t="s">
        <v>39</v>
      </c>
      <c r="G27" s="8" t="s">
        <v>40</v>
      </c>
    </row>
    <row r="28" spans="1:7">
      <c r="A28" s="339" t="s">
        <v>41</v>
      </c>
      <c r="B28" s="445"/>
      <c r="C28" s="445"/>
      <c r="D28" s="445"/>
      <c r="E28" s="446"/>
      <c r="F28" s="19">
        <v>0.28589999999999999</v>
      </c>
      <c r="G28" s="10">
        <v>203155</v>
      </c>
    </row>
    <row r="29" spans="1:7">
      <c r="A29" s="339" t="s">
        <v>42</v>
      </c>
      <c r="B29" s="445"/>
      <c r="C29" s="445"/>
      <c r="D29" s="445"/>
      <c r="E29" s="446"/>
      <c r="F29" s="19">
        <v>0.01</v>
      </c>
      <c r="G29" s="10">
        <v>7106</v>
      </c>
    </row>
    <row r="30" spans="1:7">
      <c r="A30" s="339" t="s">
        <v>43</v>
      </c>
      <c r="B30" s="445"/>
      <c r="C30" s="445"/>
      <c r="D30" s="445"/>
      <c r="E30" s="446"/>
      <c r="F30" s="19">
        <v>0.05</v>
      </c>
      <c r="G30" s="10">
        <v>35529</v>
      </c>
    </row>
    <row r="31" spans="1:7">
      <c r="A31" s="680" t="s">
        <v>15</v>
      </c>
      <c r="B31" s="680"/>
      <c r="C31" s="680"/>
      <c r="D31" s="680"/>
      <c r="E31" s="681"/>
      <c r="F31" s="19">
        <v>0.34589999999999999</v>
      </c>
      <c r="G31" s="10">
        <v>245790</v>
      </c>
    </row>
    <row r="32" spans="1:7">
      <c r="A32" s="662"/>
      <c r="B32" s="662"/>
      <c r="C32" s="4"/>
      <c r="D32" s="4"/>
      <c r="E32" s="4"/>
      <c r="F32" s="4"/>
      <c r="G32" s="4"/>
    </row>
    <row r="33" spans="1:7">
      <c r="A33" s="682" t="s">
        <v>44</v>
      </c>
      <c r="B33" s="682"/>
      <c r="C33" s="682"/>
      <c r="D33" s="682"/>
      <c r="E33" s="682"/>
      <c r="F33" s="683"/>
      <c r="G33" s="18">
        <v>956371</v>
      </c>
    </row>
    <row r="34" spans="1:7">
      <c r="A34" s="672" t="s">
        <v>45</v>
      </c>
      <c r="B34" s="673"/>
      <c r="C34" s="673"/>
      <c r="D34" s="674"/>
      <c r="E34" s="675"/>
      <c r="F34" s="676"/>
      <c r="G34" s="677"/>
    </row>
  </sheetData>
  <mergeCells count="40">
    <mergeCell ref="A33:F33"/>
    <mergeCell ref="A34:D34"/>
    <mergeCell ref="E34:G34"/>
    <mergeCell ref="A27:E27"/>
    <mergeCell ref="A28:E28"/>
    <mergeCell ref="A29:E29"/>
    <mergeCell ref="A30:E30"/>
    <mergeCell ref="A31:E31"/>
    <mergeCell ref="A32:B32"/>
    <mergeCell ref="A26:G26"/>
    <mergeCell ref="A17:B17"/>
    <mergeCell ref="C17:D17"/>
    <mergeCell ref="A18:B18"/>
    <mergeCell ref="C18:D18"/>
    <mergeCell ref="A19:F19"/>
    <mergeCell ref="A20:G20"/>
    <mergeCell ref="A21:C21"/>
    <mergeCell ref="A22:C22"/>
    <mergeCell ref="A23:F23"/>
    <mergeCell ref="A24:B24"/>
    <mergeCell ref="A25:F25"/>
    <mergeCell ref="A16:B16"/>
    <mergeCell ref="C16:D16"/>
    <mergeCell ref="A5:B5"/>
    <mergeCell ref="A6:G6"/>
    <mergeCell ref="A7:C7"/>
    <mergeCell ref="A8:C8"/>
    <mergeCell ref="A9:F9"/>
    <mergeCell ref="A10:G10"/>
    <mergeCell ref="A11:C11"/>
    <mergeCell ref="A12:C12"/>
    <mergeCell ref="A13:C13"/>
    <mergeCell ref="A14:F14"/>
    <mergeCell ref="A15:G15"/>
    <mergeCell ref="A1:D1"/>
    <mergeCell ref="E1:F1"/>
    <mergeCell ref="A2:D4"/>
    <mergeCell ref="E2:F2"/>
    <mergeCell ref="E3:F3"/>
    <mergeCell ref="E4:F4"/>
  </mergeCells>
  <pageMargins left="0.7" right="0.7" top="0.75" bottom="0.75" header="0.3" footer="0.3"/>
  <drawing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90D6958-897F-4450-97B6-472859F01772}">
  <dimension ref="A1:F41"/>
  <sheetViews>
    <sheetView workbookViewId="0">
      <selection activeCell="F28" sqref="F28"/>
    </sheetView>
  </sheetViews>
  <sheetFormatPr baseColWidth="10" defaultRowHeight="15"/>
  <cols>
    <col min="1" max="1" width="8.28515625" customWidth="1"/>
    <col min="2" max="2" width="41.28515625" customWidth="1"/>
    <col min="3" max="3" width="9.28515625" customWidth="1"/>
    <col min="4" max="4" width="17.7109375" customWidth="1"/>
    <col min="5" max="5" width="15.42578125" customWidth="1"/>
    <col min="6" max="6" width="18" customWidth="1"/>
  </cols>
  <sheetData>
    <row r="1" spans="1:6">
      <c r="A1" s="503" t="s">
        <v>69</v>
      </c>
      <c r="B1" s="504"/>
      <c r="C1" s="507" t="s">
        <v>70</v>
      </c>
      <c r="D1" s="507"/>
      <c r="E1" s="507"/>
      <c r="F1" s="508"/>
    </row>
    <row r="2" spans="1:6">
      <c r="A2" s="505"/>
      <c r="B2" s="506"/>
      <c r="C2" s="509"/>
      <c r="D2" s="509"/>
      <c r="E2" s="509"/>
      <c r="F2" s="510"/>
    </row>
    <row r="3" spans="1:6">
      <c r="A3" s="505"/>
      <c r="B3" s="506"/>
      <c r="C3" s="509"/>
      <c r="D3" s="509"/>
      <c r="E3" s="509"/>
      <c r="F3" s="510"/>
    </row>
    <row r="4" spans="1:6" ht="15.75">
      <c r="A4" s="511" t="s">
        <v>71</v>
      </c>
      <c r="B4" s="512"/>
      <c r="C4" s="512"/>
      <c r="D4" s="512"/>
      <c r="E4" s="512"/>
      <c r="F4" s="513"/>
    </row>
    <row r="5" spans="1:6">
      <c r="A5" s="514" t="s">
        <v>200</v>
      </c>
      <c r="B5" s="515"/>
      <c r="C5" s="515"/>
      <c r="D5" s="516"/>
      <c r="E5" s="22" t="s">
        <v>73</v>
      </c>
      <c r="F5" s="23" t="s">
        <v>17</v>
      </c>
    </row>
    <row r="6" spans="1:6">
      <c r="A6" s="517"/>
      <c r="B6" s="518"/>
      <c r="C6" s="518"/>
      <c r="D6" s="519"/>
      <c r="E6" s="24" t="s">
        <v>201</v>
      </c>
      <c r="F6" s="25" t="s">
        <v>202</v>
      </c>
    </row>
    <row r="7" spans="1:6">
      <c r="A7" s="520"/>
      <c r="B7" s="521"/>
      <c r="C7" s="521"/>
      <c r="D7" s="522"/>
      <c r="E7" s="26" t="s">
        <v>18</v>
      </c>
      <c r="F7" s="25">
        <v>1</v>
      </c>
    </row>
    <row r="8" spans="1:6">
      <c r="A8" s="27" t="s">
        <v>76</v>
      </c>
      <c r="B8" s="28" t="s">
        <v>77</v>
      </c>
      <c r="C8" s="28" t="s">
        <v>17</v>
      </c>
      <c r="D8" s="28" t="s">
        <v>18</v>
      </c>
      <c r="E8" s="29" t="s">
        <v>78</v>
      </c>
      <c r="F8" s="30" t="s">
        <v>79</v>
      </c>
    </row>
    <row r="9" spans="1:6" ht="24.75">
      <c r="A9" s="31"/>
      <c r="B9" s="267" t="s">
        <v>203</v>
      </c>
      <c r="C9" s="268" t="s">
        <v>21</v>
      </c>
      <c r="D9" s="62">
        <v>1.05</v>
      </c>
      <c r="E9" s="35">
        <v>97933</v>
      </c>
      <c r="F9" s="36">
        <f>D9*E9</f>
        <v>102829.65000000001</v>
      </c>
    </row>
    <row r="10" spans="1:6" ht="24.75">
      <c r="A10" s="31"/>
      <c r="B10" s="267" t="s">
        <v>204</v>
      </c>
      <c r="C10" s="268" t="s">
        <v>21</v>
      </c>
      <c r="D10" s="62">
        <v>0.16669999999999999</v>
      </c>
      <c r="E10" s="35">
        <v>199252</v>
      </c>
      <c r="F10" s="36">
        <f>D10*E10</f>
        <v>33215.308399999994</v>
      </c>
    </row>
    <row r="11" spans="1:6" ht="24.75">
      <c r="A11" s="31"/>
      <c r="B11" s="267" t="s">
        <v>205</v>
      </c>
      <c r="C11" s="268" t="s">
        <v>23</v>
      </c>
      <c r="D11" s="62">
        <v>0.16669999999999999</v>
      </c>
      <c r="E11" s="35">
        <v>18362</v>
      </c>
      <c r="F11" s="36">
        <f>D11*E11</f>
        <v>3060.9453999999996</v>
      </c>
    </row>
    <row r="12" spans="1:6" ht="24.75">
      <c r="A12" s="31"/>
      <c r="B12" s="267" t="s">
        <v>206</v>
      </c>
      <c r="C12" s="268" t="s">
        <v>23</v>
      </c>
      <c r="D12" s="62">
        <v>1.2999999999999999E-2</v>
      </c>
      <c r="E12" s="35">
        <v>90496</v>
      </c>
      <c r="F12" s="36">
        <f>D12*E12</f>
        <v>1176.4479999999999</v>
      </c>
    </row>
    <row r="13" spans="1:6" ht="15.75" thickBot="1">
      <c r="A13" s="31"/>
      <c r="B13" s="267" t="s">
        <v>207</v>
      </c>
      <c r="C13" s="268" t="s">
        <v>23</v>
      </c>
      <c r="D13" s="269">
        <v>0.09</v>
      </c>
      <c r="E13" s="270">
        <v>43700</v>
      </c>
      <c r="F13" s="271">
        <f>D13*E13</f>
        <v>3933</v>
      </c>
    </row>
    <row r="14" spans="1:6" ht="26.25" thickBot="1">
      <c r="A14" s="37" t="s">
        <v>82</v>
      </c>
      <c r="B14" s="38"/>
      <c r="C14" s="39">
        <f>+F14/E32</f>
        <v>0.81962894312085122</v>
      </c>
      <c r="D14" s="40" t="s">
        <v>83</v>
      </c>
      <c r="E14" s="41" t="s">
        <v>84</v>
      </c>
      <c r="F14" s="42">
        <f>SUM(F9:F13)</f>
        <v>144215.3518</v>
      </c>
    </row>
    <row r="15" spans="1:6">
      <c r="A15" s="31" t="s">
        <v>76</v>
      </c>
      <c r="B15" s="43" t="s">
        <v>85</v>
      </c>
      <c r="C15" s="44" t="s">
        <v>17</v>
      </c>
      <c r="D15" s="44" t="s">
        <v>18</v>
      </c>
      <c r="E15" s="44" t="s">
        <v>78</v>
      </c>
      <c r="F15" s="45" t="s">
        <v>79</v>
      </c>
    </row>
    <row r="16" spans="1:6">
      <c r="A16" s="31" t="s">
        <v>86</v>
      </c>
      <c r="B16" s="46" t="s">
        <v>208</v>
      </c>
      <c r="C16" s="33" t="s">
        <v>88</v>
      </c>
      <c r="D16" s="47">
        <v>0.09</v>
      </c>
      <c r="E16" s="35">
        <v>208855</v>
      </c>
      <c r="F16" s="48">
        <f>D16*E16</f>
        <v>18796.95</v>
      </c>
    </row>
    <row r="17" spans="1:6" ht="15.75" thickBot="1">
      <c r="A17" s="31"/>
      <c r="B17" s="49"/>
      <c r="C17" s="50"/>
      <c r="D17" s="51"/>
      <c r="E17" s="52"/>
      <c r="F17" s="48"/>
    </row>
    <row r="18" spans="1:6" ht="26.25" thickBot="1">
      <c r="A18" s="37" t="s">
        <v>89</v>
      </c>
      <c r="B18" s="38"/>
      <c r="C18" s="39">
        <f>+F18/E32</f>
        <v>0.10682998772392471</v>
      </c>
      <c r="D18" s="53" t="s">
        <v>83</v>
      </c>
      <c r="E18" s="54" t="s">
        <v>84</v>
      </c>
      <c r="F18" s="55">
        <f>SUM(F16:F17)</f>
        <v>18796.95</v>
      </c>
    </row>
    <row r="19" spans="1:6">
      <c r="A19" s="31" t="s">
        <v>76</v>
      </c>
      <c r="B19" s="43" t="s">
        <v>33</v>
      </c>
      <c r="C19" s="44" t="s">
        <v>17</v>
      </c>
      <c r="D19" s="44" t="s">
        <v>18</v>
      </c>
      <c r="E19" s="44" t="s">
        <v>78</v>
      </c>
      <c r="F19" s="45" t="s">
        <v>79</v>
      </c>
    </row>
    <row r="20" spans="1:6" ht="15.75" thickBot="1">
      <c r="A20" s="56"/>
      <c r="B20" s="57" t="s">
        <v>90</v>
      </c>
      <c r="C20" s="50" t="s">
        <v>35</v>
      </c>
      <c r="D20" s="51">
        <v>0.05</v>
      </c>
      <c r="E20" s="52">
        <f>F18</f>
        <v>18796.95</v>
      </c>
      <c r="F20" s="48">
        <f>+E20*D20</f>
        <v>939.84750000000008</v>
      </c>
    </row>
    <row r="21" spans="1:6" ht="26.25" thickBot="1">
      <c r="A21" s="37" t="s">
        <v>91</v>
      </c>
      <c r="B21" s="38"/>
      <c r="C21" s="39">
        <f>+F21/E32</f>
        <v>5.341499386196236E-3</v>
      </c>
      <c r="D21" s="53" t="s">
        <v>83</v>
      </c>
      <c r="E21" s="54" t="s">
        <v>84</v>
      </c>
      <c r="F21" s="55">
        <f>SUM(F20)</f>
        <v>939.84750000000008</v>
      </c>
    </row>
    <row r="22" spans="1:6">
      <c r="A22" s="31" t="s">
        <v>76</v>
      </c>
      <c r="B22" s="43" t="s">
        <v>14</v>
      </c>
      <c r="C22" s="44" t="s">
        <v>17</v>
      </c>
      <c r="D22" s="44" t="s">
        <v>18</v>
      </c>
      <c r="E22" s="44" t="s">
        <v>78</v>
      </c>
      <c r="F22" s="45" t="s">
        <v>79</v>
      </c>
    </row>
    <row r="23" spans="1:6">
      <c r="A23" s="31"/>
      <c r="B23" s="57"/>
      <c r="C23" s="50"/>
      <c r="D23" s="58"/>
      <c r="E23" s="59"/>
      <c r="F23" s="60">
        <f>D23*E23</f>
        <v>0</v>
      </c>
    </row>
    <row r="24" spans="1:6">
      <c r="A24" s="31"/>
      <c r="B24" s="57"/>
      <c r="C24" s="50"/>
      <c r="D24" s="58"/>
      <c r="E24" s="58"/>
      <c r="F24" s="60">
        <f>D24*E24</f>
        <v>0</v>
      </c>
    </row>
    <row r="25" spans="1:6" ht="15.75" thickBot="1">
      <c r="A25" s="31"/>
      <c r="B25" s="57"/>
      <c r="C25" s="50"/>
      <c r="D25" s="58"/>
      <c r="E25" s="58"/>
      <c r="F25" s="60">
        <f>D25*E25</f>
        <v>0</v>
      </c>
    </row>
    <row r="26" spans="1:6" ht="26.25" thickBot="1">
      <c r="A26" s="37" t="s">
        <v>92</v>
      </c>
      <c r="B26" s="38"/>
      <c r="C26" s="39">
        <f>+F26/E32</f>
        <v>0</v>
      </c>
      <c r="D26" s="53" t="s">
        <v>83</v>
      </c>
      <c r="E26" s="54" t="s">
        <v>84</v>
      </c>
      <c r="F26" s="55">
        <f>SUM(F23:F25)</f>
        <v>0</v>
      </c>
    </row>
    <row r="27" spans="1:6">
      <c r="A27" s="31" t="s">
        <v>76</v>
      </c>
      <c r="B27" s="43" t="s">
        <v>93</v>
      </c>
      <c r="C27" s="44" t="s">
        <v>17</v>
      </c>
      <c r="D27" s="44" t="s">
        <v>18</v>
      </c>
      <c r="E27" s="44" t="s">
        <v>78</v>
      </c>
      <c r="F27" s="45" t="s">
        <v>79</v>
      </c>
    </row>
    <row r="28" spans="1:6">
      <c r="A28" s="31"/>
      <c r="B28" s="61" t="s">
        <v>209</v>
      </c>
      <c r="C28" s="33" t="s">
        <v>210</v>
      </c>
      <c r="D28" s="62">
        <v>1</v>
      </c>
      <c r="E28" s="35">
        <v>12000</v>
      </c>
      <c r="F28" s="60">
        <f>D28*E28</f>
        <v>12000</v>
      </c>
    </row>
    <row r="29" spans="1:6" ht="15.75" thickBot="1">
      <c r="A29" s="56"/>
      <c r="B29" s="57"/>
      <c r="C29" s="50"/>
      <c r="D29" s="51"/>
      <c r="E29" s="52"/>
      <c r="F29" s="48"/>
    </row>
    <row r="30" spans="1:6" ht="26.25" thickBot="1">
      <c r="A30" s="37" t="s">
        <v>94</v>
      </c>
      <c r="B30" s="38"/>
      <c r="C30" s="39">
        <f>+F30/E32</f>
        <v>6.8200418295898887E-2</v>
      </c>
      <c r="D30" s="53" t="s">
        <v>83</v>
      </c>
      <c r="E30" s="54" t="s">
        <v>84</v>
      </c>
      <c r="F30" s="55">
        <f>SUM(F28:F29)</f>
        <v>12000</v>
      </c>
    </row>
    <row r="31" spans="1:6" ht="15.75" thickBot="1">
      <c r="A31" s="63"/>
      <c r="B31" s="64"/>
      <c r="C31" s="64"/>
      <c r="D31" s="64"/>
      <c r="E31" s="64"/>
      <c r="F31" s="64"/>
    </row>
    <row r="32" spans="1:6" ht="16.5" thickBot="1">
      <c r="A32" s="523" t="s">
        <v>95</v>
      </c>
      <c r="B32" s="524"/>
      <c r="C32" s="524"/>
      <c r="D32" s="524"/>
      <c r="E32" s="525">
        <f xml:space="preserve"> ROUND((F30+F26+F21+F18+F14),0)</f>
        <v>175952</v>
      </c>
      <c r="F32" s="526"/>
    </row>
    <row r="33" spans="1:6">
      <c r="A33" s="63"/>
      <c r="B33" s="64"/>
      <c r="C33" s="64"/>
      <c r="D33" s="64"/>
      <c r="E33" s="64"/>
      <c r="F33" s="65"/>
    </row>
    <row r="34" spans="1:6">
      <c r="A34" s="63"/>
      <c r="B34" s="64"/>
      <c r="C34" s="64"/>
      <c r="D34" s="64"/>
      <c r="E34" s="64"/>
      <c r="F34" s="65"/>
    </row>
    <row r="35" spans="1:6">
      <c r="A35" s="63"/>
      <c r="B35" s="64"/>
      <c r="C35" s="64"/>
      <c r="D35" s="64"/>
      <c r="E35" s="64"/>
      <c r="F35" s="65"/>
    </row>
    <row r="36" spans="1:6">
      <c r="A36" s="63"/>
      <c r="B36" s="64"/>
      <c r="C36" s="64"/>
      <c r="D36" s="64"/>
      <c r="E36" s="64"/>
      <c r="F36" s="65"/>
    </row>
    <row r="37" spans="1:6">
      <c r="A37" s="63"/>
      <c r="B37" s="64"/>
      <c r="C37" s="64"/>
      <c r="D37" s="64"/>
      <c r="E37" s="64"/>
      <c r="F37" s="65"/>
    </row>
    <row r="38" spans="1:6">
      <c r="A38" s="63"/>
      <c r="B38" s="64"/>
      <c r="C38" s="64"/>
      <c r="D38" s="64"/>
      <c r="E38" s="64"/>
      <c r="F38" s="65"/>
    </row>
    <row r="39" spans="1:6">
      <c r="A39" s="66"/>
      <c r="B39" s="67"/>
      <c r="C39" s="64"/>
      <c r="D39" s="64"/>
      <c r="E39" s="64"/>
      <c r="F39" s="65"/>
    </row>
    <row r="40" spans="1:6">
      <c r="A40" s="68" t="s">
        <v>96</v>
      </c>
      <c r="B40" s="64"/>
      <c r="C40" s="499"/>
      <c r="D40" s="499"/>
      <c r="E40" s="499"/>
      <c r="F40" s="500"/>
    </row>
    <row r="41" spans="1:6" ht="15.75" thickBot="1">
      <c r="A41" s="69" t="s">
        <v>69</v>
      </c>
      <c r="B41" s="70"/>
      <c r="C41" s="501"/>
      <c r="D41" s="501"/>
      <c r="E41" s="501"/>
      <c r="F41" s="502"/>
    </row>
  </sheetData>
  <mergeCells count="10">
    <mergeCell ref="C40:D40"/>
    <mergeCell ref="E40:F40"/>
    <mergeCell ref="C41:D41"/>
    <mergeCell ref="E41:F41"/>
    <mergeCell ref="A1:B3"/>
    <mergeCell ref="C1:F3"/>
    <mergeCell ref="A4:F4"/>
    <mergeCell ref="A5:D7"/>
    <mergeCell ref="A32:D32"/>
    <mergeCell ref="E32:F32"/>
  </mergeCells>
  <conditionalFormatting sqref="B9:E13">
    <cfRule type="cellIs" dxfId="8" priority="1" operator="equal">
      <formula>"ITEM"</formula>
    </cfRule>
    <cfRule type="cellIs" dxfId="7" priority="2" operator="equal">
      <formula>"UNIDAD"</formula>
    </cfRule>
    <cfRule type="cellIs" dxfId="6" priority="3" operator="equal">
      <formula>"DESCRIPCIÓN"</formula>
    </cfRule>
  </conditionalFormatting>
  <conditionalFormatting sqref="C16:E16">
    <cfRule type="cellIs" dxfId="5" priority="7" operator="equal">
      <formula>"ITEM"</formula>
    </cfRule>
    <cfRule type="cellIs" dxfId="4" priority="8" operator="equal">
      <formula>"UNIDAD"</formula>
    </cfRule>
    <cfRule type="cellIs" dxfId="3" priority="9" operator="equal">
      <formula>"DESCRIPCIÓN"</formula>
    </cfRule>
  </conditionalFormatting>
  <conditionalFormatting sqref="C28:E28">
    <cfRule type="cellIs" dxfId="2" priority="4" operator="equal">
      <formula>"ITEM"</formula>
    </cfRule>
    <cfRule type="cellIs" dxfId="1" priority="5" operator="equal">
      <formula>"UNIDAD"</formula>
    </cfRule>
    <cfRule type="cellIs" dxfId="0" priority="6" operator="equal">
      <formula>"DESCRIPCIÓN"</formula>
    </cfRule>
  </conditionalFormatting>
  <dataValidations count="1">
    <dataValidation type="list" allowBlank="1" showInputMessage="1" showErrorMessage="1" sqref="B9:B13" xr:uid="{9C7C2F82-9255-4644-B097-6B17022EE91D}">
      <formula1>LISTA_MA</formula1>
    </dataValidation>
  </dataValidation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13</vt:i4>
      </vt:variant>
    </vt:vector>
  </HeadingPairs>
  <TitlesOfParts>
    <vt:vector size="13" baseType="lpstr">
      <vt:lpstr>OE40 Nucleos</vt:lpstr>
      <vt:lpstr>OE41 demol bobcat</vt:lpstr>
      <vt:lpstr>OE42 tribu concre</vt:lpstr>
      <vt:lpstr>OE43 made plasti</vt:lpstr>
      <vt:lpstr>OE44 gruta</vt:lpstr>
      <vt:lpstr>muro tierra 3</vt:lpstr>
      <vt:lpstr>acar int borra</vt:lpstr>
      <vt:lpstr>muro tierra</vt:lpstr>
      <vt:lpstr>muro tierra 2</vt:lpstr>
      <vt:lpstr>escala borra</vt:lpstr>
      <vt:lpstr>muro de contencion</vt:lpstr>
      <vt:lpstr>banca gavion</vt:lpstr>
      <vt:lpstr>tub. nova 10"</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Asus</dc:creator>
  <cp:lastModifiedBy>Asus</cp:lastModifiedBy>
  <dcterms:created xsi:type="dcterms:W3CDTF">2026-01-10T15:15:43Z</dcterms:created>
  <dcterms:modified xsi:type="dcterms:W3CDTF">2026-07-23T03:44:28Z</dcterms:modified>
</cp:coreProperties>
</file>