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jperezs\Desktop\DEPSAS-ADECUACION CUBIERTA LIVIANA-COLOMBO\FORMATOS REQUERIDOS EN EL PROCESO\FORMATOS REQUERIDOS EN EL PROCESO\OFERTA ECONOMICA\"/>
    </mc:Choice>
  </mc:AlternateContent>
  <xr:revisionPtr revIDLastSave="0" documentId="13_ncr:1_{024E30A8-09D9-45DD-85F9-491406724539}" xr6:coauthVersionLast="47" xr6:coauthVersionMax="47" xr10:uidLastSave="{00000000-0000-0000-0000-000000000000}"/>
  <bookViews>
    <workbookView xWindow="-120" yWindow="-120" windowWidth="20730" windowHeight="11160" xr2:uid="{567C95CF-E8F7-4C44-975E-96874E29B60B}"/>
  </bookViews>
  <sheets>
    <sheet name="FORMATO DE OFERTA ECONOMICA " sheetId="6" r:id="rId1"/>
  </sheets>
  <definedNames>
    <definedName name="_xlnm.Print_Area" localSheetId="0">'FORMATO DE OFERTA ECONOMICA '!$A$2:$L$46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6" i="6" l="1"/>
  <c r="L45" i="6"/>
  <c r="L44" i="6"/>
  <c r="L43" i="6"/>
  <c r="L42" i="6"/>
  <c r="L41" i="6"/>
  <c r="L38" i="6"/>
  <c r="L39" i="6"/>
  <c r="L37" i="6"/>
  <c r="L36" i="6" s="1"/>
  <c r="L35" i="6"/>
  <c r="L34" i="6"/>
  <c r="L32" i="6"/>
  <c r="L31" i="6"/>
  <c r="L26" i="6"/>
  <c r="L27" i="6"/>
  <c r="L28" i="6"/>
  <c r="L29" i="6"/>
  <c r="L25" i="6"/>
  <c r="L15" i="6"/>
  <c r="L16" i="6"/>
  <c r="L17" i="6"/>
  <c r="L18" i="6"/>
  <c r="L19" i="6"/>
  <c r="L20" i="6"/>
  <c r="L21" i="6"/>
  <c r="L22" i="6"/>
  <c r="L23" i="6"/>
  <c r="L14" i="6"/>
  <c r="L8" i="6"/>
  <c r="L9" i="6"/>
  <c r="L10" i="6"/>
  <c r="L11" i="6"/>
  <c r="L12" i="6"/>
  <c r="L7" i="6"/>
  <c r="J41" i="6"/>
  <c r="J40" i="6" s="1"/>
  <c r="H41" i="6"/>
  <c r="H40" i="6" s="1"/>
  <c r="J39" i="6"/>
  <c r="H39" i="6"/>
  <c r="J38" i="6"/>
  <c r="H38" i="6"/>
  <c r="J37" i="6"/>
  <c r="J36" i="6" s="1"/>
  <c r="H37" i="6"/>
  <c r="H36" i="6"/>
  <c r="J35" i="6"/>
  <c r="H35" i="6"/>
  <c r="J34" i="6"/>
  <c r="L33" i="6" s="1"/>
  <c r="H34" i="6"/>
  <c r="J33" i="6"/>
  <c r="H33" i="6"/>
  <c r="J32" i="6"/>
  <c r="H32" i="6"/>
  <c r="J31" i="6"/>
  <c r="J30" i="6" s="1"/>
  <c r="H31" i="6"/>
  <c r="H30" i="6"/>
  <c r="J29" i="6"/>
  <c r="H29" i="6"/>
  <c r="J28" i="6"/>
  <c r="H28" i="6"/>
  <c r="J27" i="6"/>
  <c r="H27" i="6"/>
  <c r="J26" i="6"/>
  <c r="H26" i="6"/>
  <c r="J25" i="6"/>
  <c r="H25" i="6"/>
  <c r="H24" i="6" s="1"/>
  <c r="J24" i="6"/>
  <c r="J23" i="6"/>
  <c r="H23" i="6"/>
  <c r="J22" i="6"/>
  <c r="H22" i="6"/>
  <c r="J21" i="6"/>
  <c r="H21" i="6"/>
  <c r="J20" i="6"/>
  <c r="H20" i="6"/>
  <c r="J19" i="6"/>
  <c r="H19" i="6"/>
  <c r="J18" i="6"/>
  <c r="H18" i="6"/>
  <c r="J17" i="6"/>
  <c r="H17" i="6"/>
  <c r="J16" i="6"/>
  <c r="H16" i="6"/>
  <c r="J15" i="6"/>
  <c r="H15" i="6"/>
  <c r="J14" i="6"/>
  <c r="H14" i="6"/>
  <c r="H13" i="6" s="1"/>
  <c r="J13" i="6"/>
  <c r="J12" i="6"/>
  <c r="H12" i="6"/>
  <c r="J11" i="6"/>
  <c r="H11" i="6"/>
  <c r="J10" i="6"/>
  <c r="H10" i="6"/>
  <c r="J9" i="6"/>
  <c r="H9" i="6"/>
  <c r="J8" i="6"/>
  <c r="H8" i="6"/>
  <c r="J7" i="6"/>
  <c r="H7" i="6"/>
  <c r="J6" i="6"/>
  <c r="H6" i="6"/>
  <c r="L13" i="6" l="1"/>
  <c r="L30" i="6"/>
  <c r="H42" i="6"/>
  <c r="J42" i="6"/>
  <c r="L6" i="6"/>
  <c r="L40" i="6"/>
  <c r="L24" i="6"/>
  <c r="J43" i="6" l="1"/>
  <c r="J46" i="6" s="1"/>
  <c r="J44" i="6"/>
  <c r="J45" i="6" s="1"/>
  <c r="H44" i="6"/>
  <c r="H45" i="6" s="1"/>
  <c r="H43" i="6"/>
  <c r="H46" i="6" s="1"/>
</calcChain>
</file>

<file path=xl/sharedStrings.xml><?xml version="1.0" encoding="utf-8"?>
<sst xmlns="http://schemas.openxmlformats.org/spreadsheetml/2006/main" count="123" uniqueCount="77">
  <si>
    <t>Corte de manto asfáltico</t>
  </si>
  <si>
    <t>Retido de manto asfaltico</t>
  </si>
  <si>
    <t>Acondicionamiento de superficie para recibo de concreto de hormigón en losa</t>
  </si>
  <si>
    <t>BASE A PISO</t>
  </si>
  <si>
    <t>Instalación transitoria de formaleta metalica tipo riel para fundida de concreto</t>
  </si>
  <si>
    <t>ML</t>
  </si>
  <si>
    <t>Perforación de losa por con equipo taladro percutor</t>
  </si>
  <si>
    <t>UND</t>
  </si>
  <si>
    <t>Anclaje de varilla de acero corrugada de 1/2" a losa, por medio de epoxico bicomponente, tramo figurado tipo U de 0.40 de recorrido.</t>
  </si>
  <si>
    <t>Fundida de muerto en concreto de hormigón impermeabilizado, de 0.10x0.20</t>
  </si>
  <si>
    <t>Pasantes al concreto tipo muerto para paso de escorrentías de aguas lluvias</t>
  </si>
  <si>
    <t xml:space="preserve">Media caña en cemento plástico impermeabilizado o masilla tipo exterior, </t>
  </si>
  <si>
    <t>METALMECÁNICA</t>
  </si>
  <si>
    <t>M2</t>
  </si>
  <si>
    <t>Cubierta termoacustica UPVC, incluye todos los accesorios para su correcta instalación, según manual de fabricante.</t>
  </si>
  <si>
    <t>ACABADOS</t>
  </si>
  <si>
    <t>Pintura imprimante para superficies galvanizadas</t>
  </si>
  <si>
    <t>Pintura anticorrosiva verde oliva</t>
  </si>
  <si>
    <t>Pintura epóxica gris</t>
  </si>
  <si>
    <t>1.1</t>
  </si>
  <si>
    <t>Trazado y replanteo</t>
  </si>
  <si>
    <t>1.2</t>
  </si>
  <si>
    <t>1.3</t>
  </si>
  <si>
    <t>1.4</t>
  </si>
  <si>
    <t>1.5</t>
  </si>
  <si>
    <t>CARPINTERÍA METÁLICA</t>
  </si>
  <si>
    <t>Suministro e instalción de Rejilla de ventilación en cortasol ovalado tipo lenteja, separacion de 1cm entre perfil ovalado. Incluye marco perimetral y todo lo necesario para su correcta instalación.</t>
  </si>
  <si>
    <t>TRANSPORTE DE ESCOMBRO</t>
  </si>
  <si>
    <t>Tranporte de ramas, troncos, agregado de relleno, entre otros.</t>
  </si>
  <si>
    <t>Viaje</t>
  </si>
  <si>
    <t>VALOR PARCIAL</t>
  </si>
  <si>
    <t>Regata de 5 cm Profundidad y grosor.</t>
  </si>
  <si>
    <t>ITEM</t>
  </si>
  <si>
    <t>DESCRIPCIÓN</t>
  </si>
  <si>
    <t>CANTIDAD</t>
  </si>
  <si>
    <t>VR. UNITARIO</t>
  </si>
  <si>
    <t>VALOR TOTAL INCLUIDO</t>
  </si>
  <si>
    <t>PRELIMINARES</t>
  </si>
  <si>
    <t>Refuerto de anillo perimetral para posterior base de concreto; en varilla de acero corrugada de 1/2", transversal a tramo figurado tipo U. incluyen traslapos necesarios</t>
  </si>
  <si>
    <t>Imprimación para recibo de manto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</si>
  <si>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</si>
  <si>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</si>
  <si>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</si>
  <si>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</si>
  <si>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</si>
  <si>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</si>
  <si>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</si>
  <si>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</si>
  <si>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</si>
  <si>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</si>
  <si>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</si>
  <si>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</si>
  <si>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</si>
  <si>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3.5</t>
  </si>
  <si>
    <t>Platina de 1/2 para bases de estructura, dimensiones de; 0.20x0.35, incluye  cortes, pernos de anclje en las 4 esquinas</t>
  </si>
  <si>
    <t>Pilares en tubería cuadrada de 2"x2mm, incluye corte y soldadura</t>
  </si>
  <si>
    <t>Viga cinta en  tubería de 2"x1.5mm, incluye corte y soldadura</t>
  </si>
  <si>
    <t>Correas para cubiertas, en tubería cuadrada de 2"x1.5mm, incluye soldadura y cortes</t>
  </si>
  <si>
    <t>Suministro e instalación de puerta rejilla tipo cortasol ovalado, marco en perfil rectangular de 1  1/2"x 3".  Incluye refuerzos verticales, herrajes, cerradura de apertura tipo palanca y cerrojos de piso y techo. Dimenciones del vano: 1,2mt x 2mt</t>
  </si>
  <si>
    <t>DRYWALL</t>
  </si>
  <si>
    <t xml:space="preserve">Muro sistema Drywall en lamina fibro cemento 6mm, </t>
  </si>
  <si>
    <t>Pintura de acabado en color gris o blanco mate para exteriores tipo Koraza o similar.</t>
  </si>
  <si>
    <t>2.10</t>
  </si>
  <si>
    <t>1.6</t>
  </si>
  <si>
    <t>Elaboración de placa en concreto de hormigón impermeabilizado de 10cm de espesor, zona patio.</t>
  </si>
  <si>
    <t>Demolición de plantilla existente en mal estado, zona patio</t>
  </si>
  <si>
    <t>Capa de protección en manto asfáltico de 3mm, para base de concreto de hormigón</t>
  </si>
  <si>
    <t>ADMINISTRACION 17%</t>
  </si>
  <si>
    <t>UTILIDAD 5%</t>
  </si>
  <si>
    <t>IVA SOBRE UTILIDAD19%</t>
  </si>
  <si>
    <t xml:space="preserve">TOTAL </t>
  </si>
  <si>
    <t xml:space="preserve">CODIGO UNSPCS </t>
  </si>
  <si>
    <t xml:space="preserve">72101500;
81101500 ;
95121900 </t>
  </si>
  <si>
    <t>OBJETO: contratar la adecuación del área y patio de soldadura por medio de una cubierta liviana trapezoidal para las máquinas de soldadura y piso en concreto reforzado para el patio de preparación del área de soldadura del centro nacional colombo aleman.</t>
  </si>
  <si>
    <t xml:space="preserve">SERVICIO NACIONAL DE APRENDIZAJE </t>
  </si>
  <si>
    <t xml:space="preserve">FORMATO PARA LA PRESENTACIÓN DE OFERTA </t>
  </si>
  <si>
    <t xml:space="preserve"> SHIRLEY SAMPAYO REALES
Nombre y firma Representante legal	
C.C. No. 1.052.991.427 de Magangué	
DESARROLLO EMPRESARIAL PROFESIONAL S.A.S.	
NIT. 901.180.307-5 	                                                                                                                                                                                                                                                                                                                                                                   validez de la oferta: 45 dias calendarios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</si>
</sst>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2"/>
      <color rgb="FF000000"/>
      <name val="Calibri"/>
      <family val="2"/>
    </font>
    <font>
      <b/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9" fontId="7" fillId="0" borderId="1" xfId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top" shrinkToFi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165" fontId="4" fillId="0" borderId="1" xfId="0" applyNumberFormat="1" applyFont="1" applyBorder="1" applyAlignment="1">
      <alignment horizontal="center" vertical="center" wrapText="1" shrinkToFit="1"/>
    </xf>
    <xf numFmtId="164" fontId="2" fillId="2" borderId="1" xfId="0" applyNumberFormat="1" applyFont="1" applyFill="1" applyBorder="1" applyAlignment="1">
      <alignment horizontal="right" vertical="top" shrinkToFit="1"/>
    </xf>
    <xf numFmtId="0" fontId="8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center" vertical="center" shrinkToFit="1"/>
    </xf>
    <xf numFmtId="164" fontId="2" fillId="2" borderId="1" xfId="0" applyNumberFormat="1" applyFont="1" applyFill="1" applyBorder="1" applyAlignment="1">
      <alignment horizontal="center" vertical="center" shrinkToFit="1"/>
    </xf>
    <xf numFmtId="164" fontId="9" fillId="0" borderId="1" xfId="0" applyNumberFormat="1" applyFont="1" applyBorder="1" applyAlignment="1">
      <alignment horizontal="center" vertical="center" shrinkToFit="1"/>
    </xf>
    <xf numFmtId="44" fontId="8" fillId="2" borderId="1" xfId="2" applyFont="1" applyFill="1" applyBorder="1" applyAlignment="1">
      <alignment horizontal="center" vertical="center" wrapText="1"/>
    </xf>
    <xf numFmtId="44" fontId="0" fillId="2" borderId="1" xfId="2" applyFont="1" applyFill="1" applyBorder="1" applyAlignment="1">
      <alignment horizontal="center" vertical="center" wrapText="1"/>
    </xf>
    <xf numFmtId="44" fontId="4" fillId="0" borderId="1" xfId="2" applyFont="1" applyBorder="1" applyAlignment="1">
      <alignment horizontal="center" vertical="center" shrinkToFit="1"/>
    </xf>
    <xf numFmtId="44" fontId="7" fillId="0" borderId="1" xfId="2" applyFont="1" applyBorder="1" applyAlignment="1">
      <alignment horizontal="center" vertical="center" wrapText="1"/>
    </xf>
    <xf numFmtId="44" fontId="0" fillId="0" borderId="0" xfId="2" applyFont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 wrapText="1" shrinkToFit="1"/>
    </xf>
    <xf numFmtId="165" fontId="4" fillId="0" borderId="9" xfId="0" applyNumberFormat="1" applyFont="1" applyBorder="1" applyAlignment="1">
      <alignment horizontal="center" vertical="center" shrinkToFit="1"/>
    </xf>
    <xf numFmtId="165" fontId="4" fillId="0" borderId="8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1828800</xdr:colOff>
      <xdr:row>41</xdr:row>
      <xdr:rowOff>66442</xdr:rowOff>
    </xdr:from>
    <xdr:to>
      <xdr:col>3</xdr:col>
      <xdr:colOff>2609850</xdr:colOff>
      <xdr:row>42</xdr:row>
      <xdr:rowOff>34290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785A5F-DBF8-FE5E-BDE0-4C51AEEC0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2877567"/>
          <a:ext cx="781050" cy="29169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3D37-36A8-4B8D-8E0C-04D6AE58DC87}">
  <dimension ref="A2:L46"/>
  <sheetViews>
    <sheetView tabSelected="1" view="pageBreakPreview" topLeftCell="A41" zoomScaleNormal="101" zoomScaleSheetLayoutView="100" workbookViewId="0">
      <selection activeCell="B42" sqref="B42:F46"/>
    </sheetView>
  </sheetViews>
  <sheetFormatPr baseColWidth="10" defaultColWidth="8.85546875" defaultRowHeight="15" x14ac:dyDescent="0.25"/>
  <cols>
    <col min="1" max="1" width="3.140625" style="1" customWidth="1"/>
    <col min="2" max="2" width="9.7109375" style="1" customWidth="1"/>
    <col min="3" max="3" width="14.42578125" style="16" customWidth="1"/>
    <col min="4" max="4" width="66.28515625" style="1" customWidth="1"/>
    <col min="5" max="5" width="10.7109375" style="1" customWidth="1"/>
    <col min="6" max="6" width="14" style="1" customWidth="1"/>
    <col min="7" max="7" width="12.42578125" style="1" hidden="1" customWidth="1"/>
    <col min="8" max="8" width="15.42578125" style="16" hidden="1" customWidth="1"/>
    <col min="9" max="9" width="16" style="30" hidden="1" customWidth="1"/>
    <col min="10" max="10" width="14.42578125" style="1" hidden="1" customWidth="1"/>
    <col min="11" max="11" width="18.42578125" style="1" customWidth="1"/>
    <col min="12" max="12" width="17.7109375" style="1" customWidth="1"/>
    <col min="13" max="16384" width="8.85546875" style="1"/>
  </cols>
  <sheetData>
    <row r="2" spans="1:12" x14ac:dyDescent="0.25">
      <c r="B2" s="40" t="s">
        <v>74</v>
      </c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x14ac:dyDescent="0.25">
      <c r="B3" s="40" t="s">
        <v>75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42" customHeight="1" x14ac:dyDescent="0.25">
      <c r="B4" s="41" t="s">
        <v>73</v>
      </c>
      <c r="C4" s="42"/>
      <c r="D4" s="42"/>
      <c r="E4" s="42"/>
      <c r="F4" s="42"/>
      <c r="G4" s="42"/>
      <c r="H4" s="42"/>
      <c r="I4" s="42"/>
      <c r="J4" s="42"/>
      <c r="K4" s="42"/>
      <c r="L4" s="43"/>
    </row>
    <row r="5" spans="1:12" ht="33.6" customHeight="1" x14ac:dyDescent="0.25">
      <c r="A5" s="44"/>
      <c r="B5" s="9" t="s">
        <v>32</v>
      </c>
      <c r="C5" s="9" t="s">
        <v>71</v>
      </c>
      <c r="D5" s="9" t="s">
        <v>33</v>
      </c>
      <c r="E5" s="9" t="s">
        <v>7</v>
      </c>
      <c r="F5" s="20" t="s">
        <v>34</v>
      </c>
      <c r="G5" s="10" t="s">
        <v>35</v>
      </c>
      <c r="H5" s="9" t="s">
        <v>36</v>
      </c>
      <c r="I5" s="26" t="s">
        <v>35</v>
      </c>
      <c r="J5" s="10" t="s">
        <v>36</v>
      </c>
      <c r="K5" s="10" t="s">
        <v>35</v>
      </c>
      <c r="L5" s="10" t="s">
        <v>36</v>
      </c>
    </row>
    <row r="6" spans="1:12" ht="15.6" customHeight="1" x14ac:dyDescent="0.25">
      <c r="A6" s="44"/>
      <c r="B6" s="11">
        <v>1</v>
      </c>
      <c r="C6" s="17"/>
      <c r="D6" s="12" t="s">
        <v>37</v>
      </c>
      <c r="E6" s="13"/>
      <c r="F6" s="21"/>
      <c r="G6" s="14"/>
      <c r="H6" s="24">
        <f>SUM(H7:H12)</f>
        <v>3990685</v>
      </c>
      <c r="I6" s="27"/>
      <c r="J6" s="19">
        <f>SUM(J7:J12)</f>
        <v>3915384</v>
      </c>
      <c r="K6" s="14"/>
      <c r="L6" s="19">
        <f>SUM(L7:L12)</f>
        <v>3945597</v>
      </c>
    </row>
    <row r="7" spans="1:12" ht="33.75" customHeight="1" x14ac:dyDescent="0.25">
      <c r="A7" s="44"/>
      <c r="B7" s="6" t="s">
        <v>19</v>
      </c>
      <c r="C7" s="45" t="s">
        <v>72</v>
      </c>
      <c r="D7" s="3" t="s">
        <v>20</v>
      </c>
      <c r="E7" s="4" t="s">
        <v>13</v>
      </c>
      <c r="F7" s="22">
        <v>74</v>
      </c>
      <c r="G7" s="23">
        <v>3500</v>
      </c>
      <c r="H7" s="23">
        <f>G7*F7</f>
        <v>259000</v>
      </c>
      <c r="I7" s="28">
        <v>2816</v>
      </c>
      <c r="J7" s="23">
        <f>I7*F7</f>
        <v>208384</v>
      </c>
      <c r="K7" s="23">
        <v>3158</v>
      </c>
      <c r="L7" s="23">
        <f>K7*F7</f>
        <v>233692</v>
      </c>
    </row>
    <row r="8" spans="1:12" ht="15.6" customHeight="1" x14ac:dyDescent="0.25">
      <c r="A8" s="44"/>
      <c r="B8" s="6" t="s">
        <v>21</v>
      </c>
      <c r="C8" s="46"/>
      <c r="D8" s="3" t="s">
        <v>0</v>
      </c>
      <c r="E8" s="4" t="s">
        <v>5</v>
      </c>
      <c r="F8" s="22">
        <v>120</v>
      </c>
      <c r="G8" s="23">
        <v>4500</v>
      </c>
      <c r="H8" s="23">
        <f t="shared" ref="H8:H41" si="0">G8*F8</f>
        <v>540000</v>
      </c>
      <c r="I8" s="28">
        <v>4400</v>
      </c>
      <c r="J8" s="23">
        <f t="shared" ref="J8:J41" si="1">I8*F8</f>
        <v>528000</v>
      </c>
      <c r="K8" s="23">
        <v>4450</v>
      </c>
      <c r="L8" s="23">
        <f t="shared" ref="L8:L12" si="2">K8*F8</f>
        <v>534000</v>
      </c>
    </row>
    <row r="9" spans="1:12" ht="15.6" customHeight="1" x14ac:dyDescent="0.25">
      <c r="A9" s="44"/>
      <c r="B9" s="6" t="s">
        <v>22</v>
      </c>
      <c r="C9" s="46"/>
      <c r="D9" s="3" t="s">
        <v>1</v>
      </c>
      <c r="E9" s="4" t="s">
        <v>13</v>
      </c>
      <c r="F9" s="22">
        <v>15</v>
      </c>
      <c r="G9" s="23">
        <v>7030</v>
      </c>
      <c r="H9" s="23">
        <f t="shared" si="0"/>
        <v>105450</v>
      </c>
      <c r="I9" s="28">
        <v>7040</v>
      </c>
      <c r="J9" s="23">
        <f t="shared" si="1"/>
        <v>105600</v>
      </c>
      <c r="K9" s="23">
        <v>7035</v>
      </c>
      <c r="L9" s="23">
        <f t="shared" si="2"/>
        <v>105525</v>
      </c>
    </row>
    <row r="10" spans="1:12" ht="15.6" customHeight="1" x14ac:dyDescent="0.25">
      <c r="A10" s="44"/>
      <c r="B10" s="6" t="s">
        <v>23</v>
      </c>
      <c r="C10" s="46"/>
      <c r="D10" s="3" t="s">
        <v>2</v>
      </c>
      <c r="E10" s="4" t="s">
        <v>13</v>
      </c>
      <c r="F10" s="22">
        <v>15</v>
      </c>
      <c r="G10" s="23">
        <v>10544</v>
      </c>
      <c r="H10" s="23">
        <f t="shared" si="0"/>
        <v>158160</v>
      </c>
      <c r="I10" s="28">
        <v>10560</v>
      </c>
      <c r="J10" s="23">
        <f t="shared" si="1"/>
        <v>158400</v>
      </c>
      <c r="K10" s="23">
        <v>10552</v>
      </c>
      <c r="L10" s="23">
        <f t="shared" si="2"/>
        <v>158280</v>
      </c>
    </row>
    <row r="11" spans="1:12" ht="15.6" customHeight="1" x14ac:dyDescent="0.25">
      <c r="A11" s="44"/>
      <c r="B11" s="6" t="s">
        <v>24</v>
      </c>
      <c r="C11" s="46"/>
      <c r="D11" s="3" t="s">
        <v>31</v>
      </c>
      <c r="E11" s="4" t="s">
        <v>5</v>
      </c>
      <c r="F11" s="22">
        <v>120</v>
      </c>
      <c r="G11" s="23">
        <v>13000</v>
      </c>
      <c r="H11" s="23">
        <f t="shared" si="0"/>
        <v>1560000</v>
      </c>
      <c r="I11" s="28">
        <v>12760</v>
      </c>
      <c r="J11" s="23">
        <f t="shared" si="1"/>
        <v>1531200</v>
      </c>
      <c r="K11" s="23">
        <v>12880</v>
      </c>
      <c r="L11" s="23">
        <f t="shared" si="2"/>
        <v>1545600</v>
      </c>
    </row>
    <row r="12" spans="1:12" ht="15.6" customHeight="1" x14ac:dyDescent="0.25">
      <c r="A12" s="44"/>
      <c r="B12" s="6" t="s">
        <v>63</v>
      </c>
      <c r="C12" s="47"/>
      <c r="D12" s="3" t="s">
        <v>65</v>
      </c>
      <c r="E12" s="4" t="s">
        <v>13</v>
      </c>
      <c r="F12" s="22">
        <v>85</v>
      </c>
      <c r="G12" s="23">
        <v>16095</v>
      </c>
      <c r="H12" s="23">
        <f t="shared" si="0"/>
        <v>1368075</v>
      </c>
      <c r="I12" s="28">
        <v>16280</v>
      </c>
      <c r="J12" s="23">
        <f t="shared" si="1"/>
        <v>1383800</v>
      </c>
      <c r="K12" s="23">
        <v>16100</v>
      </c>
      <c r="L12" s="23">
        <f t="shared" si="2"/>
        <v>1368500</v>
      </c>
    </row>
    <row r="13" spans="1:12" ht="15.6" customHeight="1" x14ac:dyDescent="0.25">
      <c r="A13" s="44"/>
      <c r="B13" s="11">
        <v>2</v>
      </c>
      <c r="C13" s="17"/>
      <c r="D13" s="12" t="s">
        <v>3</v>
      </c>
      <c r="E13" s="13"/>
      <c r="F13" s="21"/>
      <c r="G13" s="13"/>
      <c r="H13" s="24">
        <f>SUM(H14:H23)</f>
        <v>26203245</v>
      </c>
      <c r="I13" s="27"/>
      <c r="J13" s="19">
        <f>SUM(J14:J23)</f>
        <v>26349400</v>
      </c>
      <c r="K13" s="14"/>
      <c r="L13" s="19">
        <f>SUM(L14:L23)</f>
        <v>26269100</v>
      </c>
    </row>
    <row r="14" spans="1:12" ht="30" x14ac:dyDescent="0.25">
      <c r="A14" s="44"/>
      <c r="B14" s="5" t="s">
        <v>40</v>
      </c>
      <c r="C14" s="31" t="s">
        <v>72</v>
      </c>
      <c r="D14" s="3" t="s">
        <v>4</v>
      </c>
      <c r="E14" s="4" t="s">
        <v>5</v>
      </c>
      <c r="F14" s="22">
        <v>60</v>
      </c>
      <c r="G14" s="23">
        <v>21968</v>
      </c>
      <c r="H14" s="23">
        <f t="shared" si="0"/>
        <v>1318080</v>
      </c>
      <c r="I14" s="28">
        <v>22000</v>
      </c>
      <c r="J14" s="23">
        <f t="shared" si="1"/>
        <v>1320000</v>
      </c>
      <c r="K14" s="23">
        <v>21984</v>
      </c>
      <c r="L14" s="23">
        <f>K14*F14</f>
        <v>1319040</v>
      </c>
    </row>
    <row r="15" spans="1:12" x14ac:dyDescent="0.25">
      <c r="A15" s="44"/>
      <c r="B15" s="5" t="s">
        <v>41</v>
      </c>
      <c r="C15" s="33"/>
      <c r="D15" s="3" t="s">
        <v>6</v>
      </c>
      <c r="E15" s="4" t="s">
        <v>7</v>
      </c>
      <c r="F15" s="22">
        <v>50</v>
      </c>
      <c r="G15" s="23">
        <v>6590</v>
      </c>
      <c r="H15" s="23">
        <f t="shared" si="0"/>
        <v>329500</v>
      </c>
      <c r="I15" s="28">
        <v>6600</v>
      </c>
      <c r="J15" s="23">
        <f t="shared" si="1"/>
        <v>330000</v>
      </c>
      <c r="K15" s="23">
        <v>6595</v>
      </c>
      <c r="L15" s="23">
        <f t="shared" ref="L15:L23" si="3">K15*F15</f>
        <v>329750</v>
      </c>
    </row>
    <row r="16" spans="1:12" ht="30" x14ac:dyDescent="0.25">
      <c r="A16" s="44"/>
      <c r="B16" s="5" t="s">
        <v>42</v>
      </c>
      <c r="C16" s="33"/>
      <c r="D16" s="3" t="s">
        <v>8</v>
      </c>
      <c r="E16" s="4" t="s">
        <v>7</v>
      </c>
      <c r="F16" s="22">
        <v>50</v>
      </c>
      <c r="G16" s="23">
        <v>48724</v>
      </c>
      <c r="H16" s="23">
        <f t="shared" si="0"/>
        <v>2436200</v>
      </c>
      <c r="I16" s="28">
        <v>48796</v>
      </c>
      <c r="J16" s="23">
        <f t="shared" si="1"/>
        <v>2439800</v>
      </c>
      <c r="K16" s="23">
        <v>48760</v>
      </c>
      <c r="L16" s="23">
        <f t="shared" si="3"/>
        <v>2438000</v>
      </c>
    </row>
    <row r="17" spans="1:12" ht="45" customHeight="1" x14ac:dyDescent="0.25">
      <c r="A17" s="44"/>
      <c r="B17" s="5" t="s">
        <v>43</v>
      </c>
      <c r="C17" s="33"/>
      <c r="D17" s="3" t="s">
        <v>38</v>
      </c>
      <c r="E17" s="4" t="s">
        <v>5</v>
      </c>
      <c r="F17" s="22">
        <v>120</v>
      </c>
      <c r="G17" s="23">
        <v>28118</v>
      </c>
      <c r="H17" s="23">
        <f t="shared" si="0"/>
        <v>3374160</v>
      </c>
      <c r="I17" s="28">
        <v>28160</v>
      </c>
      <c r="J17" s="23">
        <f t="shared" si="1"/>
        <v>3379200</v>
      </c>
      <c r="K17" s="23">
        <v>28139</v>
      </c>
      <c r="L17" s="23">
        <f t="shared" si="3"/>
        <v>3376680</v>
      </c>
    </row>
    <row r="18" spans="1:12" ht="30" x14ac:dyDescent="0.25">
      <c r="A18" s="44"/>
      <c r="B18" s="5" t="s">
        <v>44</v>
      </c>
      <c r="C18" s="33"/>
      <c r="D18" s="3" t="s">
        <v>9</v>
      </c>
      <c r="E18" s="4" t="s">
        <v>5</v>
      </c>
      <c r="F18" s="22">
        <v>60</v>
      </c>
      <c r="G18" s="23">
        <v>28118</v>
      </c>
      <c r="H18" s="23">
        <f t="shared" si="0"/>
        <v>1687080</v>
      </c>
      <c r="I18" s="28">
        <v>28160</v>
      </c>
      <c r="J18" s="23">
        <f t="shared" si="1"/>
        <v>1689600</v>
      </c>
      <c r="K18" s="23">
        <v>28139</v>
      </c>
      <c r="L18" s="23">
        <f t="shared" si="3"/>
        <v>1688340</v>
      </c>
    </row>
    <row r="19" spans="1:12" ht="30" x14ac:dyDescent="0.25">
      <c r="A19" s="44"/>
      <c r="B19" s="5" t="s">
        <v>45</v>
      </c>
      <c r="C19" s="33"/>
      <c r="D19" s="3" t="s">
        <v>10</v>
      </c>
      <c r="E19" s="4" t="s">
        <v>7</v>
      </c>
      <c r="F19" s="22">
        <v>8</v>
      </c>
      <c r="G19" s="23">
        <v>30755</v>
      </c>
      <c r="H19" s="23">
        <f t="shared" si="0"/>
        <v>246040</v>
      </c>
      <c r="I19" s="28">
        <v>30800</v>
      </c>
      <c r="J19" s="23">
        <f t="shared" si="1"/>
        <v>246400</v>
      </c>
      <c r="K19" s="23">
        <v>30700</v>
      </c>
      <c r="L19" s="23">
        <f t="shared" si="3"/>
        <v>245600</v>
      </c>
    </row>
    <row r="20" spans="1:12" ht="30" x14ac:dyDescent="0.25">
      <c r="A20" s="44"/>
      <c r="B20" s="5" t="s">
        <v>46</v>
      </c>
      <c r="C20" s="33"/>
      <c r="D20" s="3" t="s">
        <v>11</v>
      </c>
      <c r="E20" s="4" t="s">
        <v>5</v>
      </c>
      <c r="F20" s="22">
        <v>120</v>
      </c>
      <c r="G20" s="23">
        <v>24604</v>
      </c>
      <c r="H20" s="23">
        <f t="shared" si="0"/>
        <v>2952480</v>
      </c>
      <c r="I20" s="28">
        <v>24640</v>
      </c>
      <c r="J20" s="23">
        <f t="shared" si="1"/>
        <v>2956800</v>
      </c>
      <c r="K20" s="23">
        <v>24622</v>
      </c>
      <c r="L20" s="23">
        <f t="shared" si="3"/>
        <v>2954640</v>
      </c>
    </row>
    <row r="21" spans="1:12" x14ac:dyDescent="0.25">
      <c r="A21" s="44"/>
      <c r="B21" s="5" t="s">
        <v>47</v>
      </c>
      <c r="C21" s="33"/>
      <c r="D21" s="3" t="s">
        <v>39</v>
      </c>
      <c r="E21" s="4" t="s">
        <v>13</v>
      </c>
      <c r="F21" s="22">
        <v>25</v>
      </c>
      <c r="G21" s="23">
        <v>24604</v>
      </c>
      <c r="H21" s="23">
        <f t="shared" si="0"/>
        <v>615100</v>
      </c>
      <c r="I21" s="28">
        <v>24640</v>
      </c>
      <c r="J21" s="23">
        <f t="shared" si="1"/>
        <v>616000</v>
      </c>
      <c r="K21" s="23">
        <v>24622</v>
      </c>
      <c r="L21" s="23">
        <f t="shared" si="3"/>
        <v>615550</v>
      </c>
    </row>
    <row r="22" spans="1:12" ht="30" x14ac:dyDescent="0.25">
      <c r="A22" s="44"/>
      <c r="B22" s="5" t="s">
        <v>48</v>
      </c>
      <c r="C22" s="33"/>
      <c r="D22" s="3" t="s">
        <v>66</v>
      </c>
      <c r="E22" s="4" t="s">
        <v>13</v>
      </c>
      <c r="F22" s="22">
        <v>35</v>
      </c>
      <c r="G22" s="23">
        <v>72053</v>
      </c>
      <c r="H22" s="23">
        <f t="shared" si="0"/>
        <v>2521855</v>
      </c>
      <c r="I22" s="28">
        <v>72160</v>
      </c>
      <c r="J22" s="23">
        <f t="shared" si="1"/>
        <v>2525600</v>
      </c>
      <c r="K22" s="23">
        <v>72100</v>
      </c>
      <c r="L22" s="23">
        <f t="shared" si="3"/>
        <v>2523500</v>
      </c>
    </row>
    <row r="23" spans="1:12" ht="30" x14ac:dyDescent="0.25">
      <c r="A23" s="44"/>
      <c r="B23" s="5" t="s">
        <v>62</v>
      </c>
      <c r="C23" s="32"/>
      <c r="D23" s="3" t="s">
        <v>64</v>
      </c>
      <c r="E23" s="4" t="s">
        <v>13</v>
      </c>
      <c r="F23" s="22">
        <v>85</v>
      </c>
      <c r="G23" s="23">
        <v>126150</v>
      </c>
      <c r="H23" s="23">
        <f t="shared" si="0"/>
        <v>10722750</v>
      </c>
      <c r="I23" s="28">
        <v>127600</v>
      </c>
      <c r="J23" s="23">
        <f t="shared" si="1"/>
        <v>10846000</v>
      </c>
      <c r="K23" s="23">
        <v>126800</v>
      </c>
      <c r="L23" s="23">
        <f t="shared" si="3"/>
        <v>10778000</v>
      </c>
    </row>
    <row r="24" spans="1:12" ht="15.6" customHeight="1" x14ac:dyDescent="0.25">
      <c r="A24" s="44"/>
      <c r="B24" s="11">
        <v>3</v>
      </c>
      <c r="C24" s="17"/>
      <c r="D24" s="12" t="s">
        <v>12</v>
      </c>
      <c r="E24" s="13"/>
      <c r="F24" s="21"/>
      <c r="G24" s="13"/>
      <c r="H24" s="24">
        <f>SUM(H25:H29)</f>
        <v>37046130</v>
      </c>
      <c r="I24" s="27"/>
      <c r="J24" s="19">
        <f>SUM(J25:J29)</f>
        <v>37100800</v>
      </c>
      <c r="K24" s="14"/>
      <c r="L24" s="19">
        <f>SUM(L25:L29)</f>
        <v>37068940</v>
      </c>
    </row>
    <row r="25" spans="1:12" ht="30" x14ac:dyDescent="0.25">
      <c r="A25" s="44"/>
      <c r="B25" s="5" t="s">
        <v>49</v>
      </c>
      <c r="C25" s="31" t="s">
        <v>72</v>
      </c>
      <c r="D25" s="3" t="s">
        <v>54</v>
      </c>
      <c r="E25" s="4" t="s">
        <v>7</v>
      </c>
      <c r="F25" s="22">
        <v>20</v>
      </c>
      <c r="G25" s="23">
        <v>307545</v>
      </c>
      <c r="H25" s="23">
        <f t="shared" si="0"/>
        <v>6150900</v>
      </c>
      <c r="I25" s="28">
        <v>308000</v>
      </c>
      <c r="J25" s="23">
        <f t="shared" si="1"/>
        <v>6160000</v>
      </c>
      <c r="K25" s="23">
        <v>307700</v>
      </c>
      <c r="L25" s="23">
        <f>K25*F25</f>
        <v>6154000</v>
      </c>
    </row>
    <row r="26" spans="1:12" x14ac:dyDescent="0.25">
      <c r="A26" s="44"/>
      <c r="B26" s="5" t="s">
        <v>50</v>
      </c>
      <c r="C26" s="33"/>
      <c r="D26" s="3" t="s">
        <v>55</v>
      </c>
      <c r="E26" s="4" t="s">
        <v>5</v>
      </c>
      <c r="F26" s="22">
        <v>30</v>
      </c>
      <c r="G26" s="23">
        <v>162560</v>
      </c>
      <c r="H26" s="23">
        <f t="shared" si="0"/>
        <v>4876800</v>
      </c>
      <c r="I26" s="28">
        <v>162800</v>
      </c>
      <c r="J26" s="23">
        <f t="shared" si="1"/>
        <v>4884000</v>
      </c>
      <c r="K26" s="23">
        <v>162680</v>
      </c>
      <c r="L26" s="23">
        <f t="shared" ref="L26:L29" si="4">K26*F26</f>
        <v>4880400</v>
      </c>
    </row>
    <row r="27" spans="1:12" x14ac:dyDescent="0.25">
      <c r="A27" s="44"/>
      <c r="B27" s="5" t="s">
        <v>51</v>
      </c>
      <c r="C27" s="33"/>
      <c r="D27" s="3" t="s">
        <v>56</v>
      </c>
      <c r="E27" s="4" t="s">
        <v>5</v>
      </c>
      <c r="F27" s="22">
        <v>60</v>
      </c>
      <c r="G27" s="23">
        <v>109838</v>
      </c>
      <c r="H27" s="23">
        <f t="shared" si="0"/>
        <v>6590280</v>
      </c>
      <c r="I27" s="28">
        <v>110000</v>
      </c>
      <c r="J27" s="23">
        <f t="shared" si="1"/>
        <v>6600000</v>
      </c>
      <c r="K27" s="23">
        <v>109919</v>
      </c>
      <c r="L27" s="23">
        <f t="shared" si="4"/>
        <v>6595140</v>
      </c>
    </row>
    <row r="28" spans="1:12" ht="30" x14ac:dyDescent="0.25">
      <c r="A28" s="44"/>
      <c r="B28" s="5" t="s">
        <v>52</v>
      </c>
      <c r="C28" s="33"/>
      <c r="D28" s="3" t="s">
        <v>57</v>
      </c>
      <c r="E28" s="4" t="s">
        <v>5</v>
      </c>
      <c r="F28" s="22">
        <v>120</v>
      </c>
      <c r="G28" s="23">
        <v>86113</v>
      </c>
      <c r="H28" s="23">
        <f t="shared" si="0"/>
        <v>10333560</v>
      </c>
      <c r="I28" s="28">
        <v>86240</v>
      </c>
      <c r="J28" s="23">
        <f t="shared" si="1"/>
        <v>10348800</v>
      </c>
      <c r="K28" s="23">
        <v>86170</v>
      </c>
      <c r="L28" s="23">
        <f t="shared" si="4"/>
        <v>10340400</v>
      </c>
    </row>
    <row r="29" spans="1:12" ht="32.1" customHeight="1" x14ac:dyDescent="0.25">
      <c r="A29" s="2"/>
      <c r="B29" s="5" t="s">
        <v>53</v>
      </c>
      <c r="C29" s="32"/>
      <c r="D29" s="3" t="s">
        <v>14</v>
      </c>
      <c r="E29" s="4" t="s">
        <v>13</v>
      </c>
      <c r="F29" s="22">
        <v>90</v>
      </c>
      <c r="G29" s="23">
        <v>101051</v>
      </c>
      <c r="H29" s="23">
        <f t="shared" si="0"/>
        <v>9094590</v>
      </c>
      <c r="I29" s="28">
        <v>101200</v>
      </c>
      <c r="J29" s="23">
        <f t="shared" si="1"/>
        <v>9108000</v>
      </c>
      <c r="K29" s="23">
        <v>101100</v>
      </c>
      <c r="L29" s="23">
        <f t="shared" si="4"/>
        <v>9099000</v>
      </c>
    </row>
    <row r="30" spans="1:12" ht="23.1" customHeight="1" x14ac:dyDescent="0.25">
      <c r="A30" s="2"/>
      <c r="B30" s="11">
        <v>4</v>
      </c>
      <c r="C30" s="17"/>
      <c r="D30" s="12" t="s">
        <v>59</v>
      </c>
      <c r="E30" s="15"/>
      <c r="F30" s="21"/>
      <c r="G30" s="13"/>
      <c r="H30" s="24">
        <f>SUM(H31:H32)</f>
        <v>7381150</v>
      </c>
      <c r="I30" s="27"/>
      <c r="J30" s="19">
        <f>SUM(J31:J32)</f>
        <v>7392000</v>
      </c>
      <c r="K30" s="14"/>
      <c r="L30" s="19">
        <f>SUM(L31:L32)</f>
        <v>7386050</v>
      </c>
    </row>
    <row r="31" spans="1:12" ht="32.1" customHeight="1" x14ac:dyDescent="0.25">
      <c r="A31" s="2"/>
      <c r="B31" s="5">
        <v>4.0999999999999996</v>
      </c>
      <c r="C31" s="31" t="s">
        <v>72</v>
      </c>
      <c r="D31" s="3" t="s">
        <v>60</v>
      </c>
      <c r="E31" s="4" t="s">
        <v>7</v>
      </c>
      <c r="F31" s="22">
        <v>70</v>
      </c>
      <c r="G31" s="23">
        <v>74690</v>
      </c>
      <c r="H31" s="23">
        <f t="shared" si="0"/>
        <v>5228300</v>
      </c>
      <c r="I31" s="28">
        <v>74800</v>
      </c>
      <c r="J31" s="23">
        <f t="shared" si="1"/>
        <v>5236000</v>
      </c>
      <c r="K31" s="23">
        <v>74745</v>
      </c>
      <c r="L31" s="23">
        <f>K31*F31</f>
        <v>5232150</v>
      </c>
    </row>
    <row r="32" spans="1:12" ht="32.1" customHeight="1" x14ac:dyDescent="0.25">
      <c r="A32" s="2"/>
      <c r="B32" s="5">
        <v>4.2</v>
      </c>
      <c r="C32" s="32"/>
      <c r="D32" s="3" t="s">
        <v>61</v>
      </c>
      <c r="E32" s="4" t="s">
        <v>13</v>
      </c>
      <c r="F32" s="22">
        <v>70</v>
      </c>
      <c r="G32" s="23">
        <v>30755</v>
      </c>
      <c r="H32" s="23">
        <f t="shared" si="0"/>
        <v>2152850</v>
      </c>
      <c r="I32" s="28">
        <v>30800</v>
      </c>
      <c r="J32" s="23">
        <f t="shared" si="1"/>
        <v>2156000</v>
      </c>
      <c r="K32" s="23">
        <v>30770</v>
      </c>
      <c r="L32" s="23">
        <f>K32*F32</f>
        <v>2153900</v>
      </c>
    </row>
    <row r="33" spans="2:12" x14ac:dyDescent="0.25">
      <c r="B33" s="11">
        <v>4</v>
      </c>
      <c r="C33" s="17"/>
      <c r="D33" s="12" t="s">
        <v>25</v>
      </c>
      <c r="E33" s="15"/>
      <c r="F33" s="21"/>
      <c r="G33" s="13"/>
      <c r="H33" s="24">
        <f>SUM(H34:H35)</f>
        <v>24400000</v>
      </c>
      <c r="I33" s="27"/>
      <c r="J33" s="19">
        <f>SUM(J34:J35)</f>
        <v>23408000</v>
      </c>
      <c r="K33" s="14"/>
      <c r="L33" s="19">
        <f>SUM(L34:L35)</f>
        <v>23904000</v>
      </c>
    </row>
    <row r="34" spans="2:12" ht="60" customHeight="1" x14ac:dyDescent="0.25">
      <c r="B34" s="5">
        <v>4.0999999999999996</v>
      </c>
      <c r="C34" s="31" t="s">
        <v>72</v>
      </c>
      <c r="D34" s="3" t="s">
        <v>58</v>
      </c>
      <c r="E34" s="4" t="s">
        <v>7</v>
      </c>
      <c r="F34" s="22">
        <v>4</v>
      </c>
      <c r="G34" s="23">
        <v>1750000</v>
      </c>
      <c r="H34" s="23">
        <f t="shared" si="0"/>
        <v>7000000</v>
      </c>
      <c r="I34" s="28">
        <v>1628000</v>
      </c>
      <c r="J34" s="23">
        <f t="shared" si="1"/>
        <v>6512000</v>
      </c>
      <c r="K34" s="23">
        <v>1689000</v>
      </c>
      <c r="L34" s="23">
        <f>K34*F34</f>
        <v>6756000</v>
      </c>
    </row>
    <row r="35" spans="2:12" ht="48.6" customHeight="1" x14ac:dyDescent="0.25">
      <c r="B35" s="5">
        <v>4.2</v>
      </c>
      <c r="C35" s="32"/>
      <c r="D35" s="3" t="s">
        <v>26</v>
      </c>
      <c r="E35" s="4" t="s">
        <v>13</v>
      </c>
      <c r="F35" s="22">
        <v>40</v>
      </c>
      <c r="G35" s="23">
        <v>435000</v>
      </c>
      <c r="H35" s="23">
        <f t="shared" si="0"/>
        <v>17400000</v>
      </c>
      <c r="I35" s="28">
        <v>422400</v>
      </c>
      <c r="J35" s="23">
        <f t="shared" si="1"/>
        <v>16896000</v>
      </c>
      <c r="K35" s="23">
        <v>428700</v>
      </c>
      <c r="L35" s="23">
        <f>K35*F35</f>
        <v>17148000</v>
      </c>
    </row>
    <row r="36" spans="2:12" x14ac:dyDescent="0.25">
      <c r="B36" s="11">
        <v>5</v>
      </c>
      <c r="C36" s="17"/>
      <c r="D36" s="12" t="s">
        <v>15</v>
      </c>
      <c r="E36" s="13"/>
      <c r="F36" s="21"/>
      <c r="G36" s="13"/>
      <c r="H36" s="24">
        <f>SUM(H37:H39)</f>
        <v>4613200</v>
      </c>
      <c r="I36" s="27"/>
      <c r="J36" s="19">
        <f>SUM(J37:J39)</f>
        <v>4620000</v>
      </c>
      <c r="K36" s="14"/>
      <c r="L36" s="19">
        <f>SUM(L37:L39)</f>
        <v>4616100</v>
      </c>
    </row>
    <row r="37" spans="2:12" x14ac:dyDescent="0.25">
      <c r="B37" s="5">
        <v>5.0999999999999996</v>
      </c>
      <c r="C37" s="31" t="s">
        <v>72</v>
      </c>
      <c r="D37" s="3" t="s">
        <v>16</v>
      </c>
      <c r="E37" s="4" t="s">
        <v>13</v>
      </c>
      <c r="F37" s="22">
        <v>50</v>
      </c>
      <c r="G37" s="23">
        <v>21089</v>
      </c>
      <c r="H37" s="23">
        <f t="shared" si="0"/>
        <v>1054450</v>
      </c>
      <c r="I37" s="28">
        <v>21120</v>
      </c>
      <c r="J37" s="23">
        <f t="shared" si="1"/>
        <v>1056000</v>
      </c>
      <c r="K37" s="23">
        <v>21100</v>
      </c>
      <c r="L37" s="23">
        <f>K37*F37</f>
        <v>1055000</v>
      </c>
    </row>
    <row r="38" spans="2:12" x14ac:dyDescent="0.25">
      <c r="B38" s="5">
        <v>5.2</v>
      </c>
      <c r="C38" s="33"/>
      <c r="D38" s="3" t="s">
        <v>17</v>
      </c>
      <c r="E38" s="4" t="s">
        <v>13</v>
      </c>
      <c r="F38" s="22">
        <v>50</v>
      </c>
      <c r="G38" s="23">
        <v>24604</v>
      </c>
      <c r="H38" s="23">
        <f t="shared" si="0"/>
        <v>1230200</v>
      </c>
      <c r="I38" s="28">
        <v>24640</v>
      </c>
      <c r="J38" s="23">
        <f t="shared" si="1"/>
        <v>1232000</v>
      </c>
      <c r="K38" s="23">
        <v>24622</v>
      </c>
      <c r="L38" s="23">
        <f t="shared" ref="L38:L39" si="5">K38*F38</f>
        <v>1231100</v>
      </c>
    </row>
    <row r="39" spans="2:12" x14ac:dyDescent="0.25">
      <c r="B39" s="5">
        <v>5.3</v>
      </c>
      <c r="C39" s="32"/>
      <c r="D39" s="3" t="s">
        <v>18</v>
      </c>
      <c r="E39" s="4" t="s">
        <v>13</v>
      </c>
      <c r="F39" s="22">
        <v>50</v>
      </c>
      <c r="G39" s="23">
        <v>46571</v>
      </c>
      <c r="H39" s="23">
        <f t="shared" si="0"/>
        <v>2328550</v>
      </c>
      <c r="I39" s="28">
        <v>46640</v>
      </c>
      <c r="J39" s="23">
        <f t="shared" si="1"/>
        <v>2332000</v>
      </c>
      <c r="K39" s="23">
        <v>46600</v>
      </c>
      <c r="L39" s="23">
        <f t="shared" si="5"/>
        <v>2330000</v>
      </c>
    </row>
    <row r="40" spans="2:12" x14ac:dyDescent="0.25">
      <c r="B40" s="11">
        <v>6</v>
      </c>
      <c r="C40" s="17"/>
      <c r="D40" s="12" t="s">
        <v>27</v>
      </c>
      <c r="E40" s="13"/>
      <c r="F40" s="21"/>
      <c r="G40" s="13"/>
      <c r="H40" s="24">
        <f>SUM(H41)</f>
        <v>2600000</v>
      </c>
      <c r="I40" s="27"/>
      <c r="J40" s="19">
        <f>SUM(J41)</f>
        <v>2446400</v>
      </c>
      <c r="K40" s="14"/>
      <c r="L40" s="19">
        <f>SUM(L41)</f>
        <v>2523200</v>
      </c>
    </row>
    <row r="41" spans="2:12" ht="45" x14ac:dyDescent="0.25">
      <c r="B41" s="5">
        <v>6.1</v>
      </c>
      <c r="C41" s="18" t="s">
        <v>72</v>
      </c>
      <c r="D41" s="3" t="s">
        <v>28</v>
      </c>
      <c r="E41" s="4" t="s">
        <v>29</v>
      </c>
      <c r="F41" s="22">
        <v>2</v>
      </c>
      <c r="G41" s="23">
        <v>1300000</v>
      </c>
      <c r="H41" s="23">
        <f t="shared" si="0"/>
        <v>2600000</v>
      </c>
      <c r="I41" s="28">
        <v>1223200</v>
      </c>
      <c r="J41" s="23">
        <f t="shared" si="1"/>
        <v>2446400</v>
      </c>
      <c r="K41" s="23">
        <v>1261600</v>
      </c>
      <c r="L41" s="23">
        <f>K41*F41</f>
        <v>2523200</v>
      </c>
    </row>
    <row r="42" spans="2:12" ht="26.1" customHeight="1" x14ac:dyDescent="0.25">
      <c r="B42" s="34" t="s">
        <v>76</v>
      </c>
      <c r="C42" s="35"/>
      <c r="D42" s="35"/>
      <c r="E42" s="35"/>
      <c r="F42" s="35"/>
      <c r="G42" s="7" t="s">
        <v>30</v>
      </c>
      <c r="H42" s="25">
        <f>SUM(H40+H36+H33+H30+H24+H13+H6)</f>
        <v>106234410</v>
      </c>
      <c r="I42" s="29" t="s">
        <v>30</v>
      </c>
      <c r="J42" s="25">
        <f>SUM(J40+J36+J33+J30+J24+J13+J6)</f>
        <v>105231984</v>
      </c>
      <c r="K42" s="7" t="s">
        <v>30</v>
      </c>
      <c r="L42" s="25">
        <f>L6+L13+L24+L30+L33+L36+L40</f>
        <v>105712987</v>
      </c>
    </row>
    <row r="43" spans="2:12" ht="29.45" customHeight="1" x14ac:dyDescent="0.25">
      <c r="B43" s="36"/>
      <c r="C43" s="37"/>
      <c r="D43" s="37"/>
      <c r="E43" s="37"/>
      <c r="F43" s="37"/>
      <c r="G43" s="8" t="s">
        <v>67</v>
      </c>
      <c r="H43" s="25">
        <f>H42*17%</f>
        <v>18059849.700000003</v>
      </c>
      <c r="I43" s="29" t="s">
        <v>67</v>
      </c>
      <c r="J43" s="25">
        <f>J42*17%</f>
        <v>17889437.280000001</v>
      </c>
      <c r="K43" s="8" t="s">
        <v>67</v>
      </c>
      <c r="L43" s="25">
        <f>L42*17%</f>
        <v>17971207.790000003</v>
      </c>
    </row>
    <row r="44" spans="2:12" ht="31.5" customHeight="1" x14ac:dyDescent="0.25">
      <c r="B44" s="36"/>
      <c r="C44" s="37"/>
      <c r="D44" s="37"/>
      <c r="E44" s="37"/>
      <c r="F44" s="37"/>
      <c r="G44" s="8" t="s">
        <v>68</v>
      </c>
      <c r="H44" s="25">
        <f>H42*5%</f>
        <v>5311720.5</v>
      </c>
      <c r="I44" s="29" t="s">
        <v>68</v>
      </c>
      <c r="J44" s="25">
        <f>J42*5%</f>
        <v>5261599.2</v>
      </c>
      <c r="K44" s="8" t="s">
        <v>68</v>
      </c>
      <c r="L44" s="25">
        <f>L42*5%</f>
        <v>5285649.3500000006</v>
      </c>
    </row>
    <row r="45" spans="2:12" ht="27.75" customHeight="1" x14ac:dyDescent="0.25">
      <c r="B45" s="36"/>
      <c r="C45" s="37"/>
      <c r="D45" s="37"/>
      <c r="E45" s="37"/>
      <c r="F45" s="37"/>
      <c r="G45" s="8" t="s">
        <v>69</v>
      </c>
      <c r="H45" s="25">
        <f>H44*19%</f>
        <v>1009226.895</v>
      </c>
      <c r="I45" s="29" t="s">
        <v>69</v>
      </c>
      <c r="J45" s="25">
        <f>J44*19%</f>
        <v>999703.848</v>
      </c>
      <c r="K45" s="8" t="s">
        <v>69</v>
      </c>
      <c r="L45" s="25">
        <f>L44*19%</f>
        <v>1004273.3765000001</v>
      </c>
    </row>
    <row r="46" spans="2:12" ht="13.35" customHeight="1" x14ac:dyDescent="0.25">
      <c r="B46" s="38"/>
      <c r="C46" s="39"/>
      <c r="D46" s="39"/>
      <c r="E46" s="39"/>
      <c r="F46" s="39"/>
      <c r="G46" s="7" t="s">
        <v>70</v>
      </c>
      <c r="H46" s="25">
        <f>SUM(H42:H44)</f>
        <v>129605980.2</v>
      </c>
      <c r="I46" s="29" t="s">
        <v>70</v>
      </c>
      <c r="J46" s="25">
        <f>SUM(J42:J44)</f>
        <v>128383020.48</v>
      </c>
      <c r="K46" s="7" t="s">
        <v>70</v>
      </c>
      <c r="L46" s="25">
        <f>L42+L43+L44+L47</f>
        <v>128969844.14</v>
      </c>
    </row>
  </sheetData>
  <mergeCells count="11">
    <mergeCell ref="A5:A28"/>
    <mergeCell ref="C7:C12"/>
    <mergeCell ref="C14:C23"/>
    <mergeCell ref="C25:C29"/>
    <mergeCell ref="C31:C32"/>
    <mergeCell ref="C34:C35"/>
    <mergeCell ref="C37:C39"/>
    <mergeCell ref="B42:F46"/>
    <mergeCell ref="B2:L2"/>
    <mergeCell ref="B3:L3"/>
    <mergeCell ref="B4:L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 </vt:lpstr>
      <vt:lpstr>'FORMATO DE 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Javier Jesus Perez Salas</cp:lastModifiedBy>
  <cp:lastPrinted>2026-07-27T16:32:31Z</cp:lastPrinted>
  <dcterms:created xsi:type="dcterms:W3CDTF">2026-04-28T03:35:04Z</dcterms:created>
  <dcterms:modified xsi:type="dcterms:W3CDTF">2026-07-30T13:33:46Z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2026-05-04T17:44:50Z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616b7426-76f5-418e-bd2f-a7babed835b1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