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ACTURACION\2026\INFORMES DE SUPERVISION\1. RED EXTERNA\VIGENCIAS FUTURAS 2025\CTO 174 ORINOCO IPS VF\"/>
    </mc:Choice>
  </mc:AlternateContent>
  <bookViews>
    <workbookView xWindow="0" yWindow="0" windowWidth="24000" windowHeight="9300" firstSheet="2" activeTab="8"/>
  </bookViews>
  <sheets>
    <sheet name="INFORME 01" sheetId="1" r:id="rId1"/>
    <sheet name="INFORME 02" sheetId="3" r:id="rId2"/>
    <sheet name="INFORME 03" sheetId="4" r:id="rId3"/>
    <sheet name="INFORME 04" sheetId="5" r:id="rId4"/>
    <sheet name="INFORME 05" sheetId="7" r:id="rId5"/>
    <sheet name="INFORME 06" sheetId="6" r:id="rId6"/>
    <sheet name="INFORME 07" sheetId="8" r:id="rId7"/>
    <sheet name="INFORME 08" sheetId="9" r:id="rId8"/>
    <sheet name="INFORME 09" sheetId="10" r:id="rId9"/>
    <sheet name="INFORME 10" sheetId="11" r:id="rId10"/>
    <sheet name="INFORME 11" sheetId="12" r:id="rId11"/>
    <sheet name="INFORME 12" sheetId="13" r:id="rId12"/>
    <sheet name="INFORME 13" sheetId="14" r:id="rId13"/>
    <sheet name="INFORME 14" sheetId="15" r:id="rId14"/>
  </sheets>
  <definedNames>
    <definedName name="_xlnm._FilterDatabase" localSheetId="0" hidden="1">'INFORME 01'!$A$26:$N$26</definedName>
    <definedName name="_xlnm.Print_Area" localSheetId="0">'INFORME 01'!$A$1:$G$109</definedName>
    <definedName name="_xlnm.Print_Area" localSheetId="6">'INFORME 07'!$A$1:$G$108</definedName>
    <definedName name="_xlnm.Print_Area" localSheetId="7">'INFORME 08'!$A$1:$G$117</definedName>
    <definedName name="_xlnm.Print_Area" localSheetId="8">'INFORME 09'!$A$1:$G$109</definedName>
    <definedName name="_xlnm.Print_Area" localSheetId="9">'INFORME 10'!$A$1:$G$108</definedName>
    <definedName name="_xlnm.Print_Area" localSheetId="10">'INFORME 11'!$A$1:$G$136</definedName>
    <definedName name="_xlnm.Print_Area" localSheetId="11">'INFORME 12'!$A$1:$G$118</definedName>
    <definedName name="_xlnm.Print_Area" localSheetId="12">'INFORME 13'!$A$1:$G$118</definedName>
    <definedName name="_xlnm.Print_Area" localSheetId="13">'INFORME 14'!$A$1:$G$121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3" i="15" l="1"/>
  <c r="E32" i="15"/>
  <c r="F32" i="15"/>
  <c r="G32" i="15"/>
  <c r="D32" i="15"/>
  <c r="F88" i="15"/>
  <c r="F87" i="15"/>
  <c r="F82" i="15"/>
  <c r="F81" i="15"/>
  <c r="F80" i="15"/>
  <c r="F79" i="15"/>
  <c r="G63" i="15"/>
  <c r="F63" i="15"/>
  <c r="C72" i="15" s="1"/>
  <c r="E63" i="15"/>
  <c r="E110" i="15" s="1"/>
  <c r="D63" i="15"/>
  <c r="B110" i="15" s="1"/>
  <c r="C63" i="15"/>
  <c r="G22" i="15"/>
  <c r="C70" i="15" s="1"/>
  <c r="F93" i="15" l="1"/>
  <c r="C74" i="15"/>
  <c r="C64" i="15"/>
  <c r="C71" i="15"/>
  <c r="G64" i="15"/>
  <c r="F67" i="15"/>
  <c r="G90" i="14"/>
  <c r="F86" i="14"/>
  <c r="F85" i="14"/>
  <c r="F80" i="14"/>
  <c r="F79" i="14"/>
  <c r="F78" i="14"/>
  <c r="F77" i="14"/>
  <c r="G61" i="14"/>
  <c r="F61" i="14"/>
  <c r="C70" i="14" s="1"/>
  <c r="E61" i="14"/>
  <c r="E107" i="14" s="1"/>
  <c r="D61" i="14"/>
  <c r="C69" i="14" s="1"/>
  <c r="C61" i="14"/>
  <c r="G31" i="14"/>
  <c r="F31" i="14"/>
  <c r="E31" i="14"/>
  <c r="D31" i="14"/>
  <c r="G22" i="14"/>
  <c r="C68" i="14" s="1"/>
  <c r="C73" i="15" l="1"/>
  <c r="C75" i="15" s="1"/>
  <c r="C72" i="14"/>
  <c r="C71" i="14" s="1"/>
  <c r="C73" i="14" s="1"/>
  <c r="B107" i="14"/>
  <c r="F90" i="14"/>
  <c r="C62" i="14"/>
  <c r="G62" i="14"/>
  <c r="F65" i="14"/>
  <c r="G90" i="13"/>
  <c r="E62" i="13"/>
  <c r="F62" i="13"/>
  <c r="G62" i="13"/>
  <c r="D62" i="13"/>
  <c r="F87" i="13"/>
  <c r="F86" i="13"/>
  <c r="F81" i="13"/>
  <c r="F80" i="13"/>
  <c r="F79" i="13"/>
  <c r="F78" i="13"/>
  <c r="C71" i="13"/>
  <c r="C73" i="13"/>
  <c r="F90" i="13"/>
  <c r="C62" i="13"/>
  <c r="G33" i="13"/>
  <c r="F33" i="13"/>
  <c r="E33" i="13"/>
  <c r="D33" i="13"/>
  <c r="G22" i="13"/>
  <c r="C69" i="13" s="1"/>
  <c r="C63" i="13" l="1"/>
  <c r="C70" i="13"/>
  <c r="G63" i="13"/>
  <c r="B107" i="13"/>
  <c r="F66" i="13"/>
  <c r="E107" i="13"/>
  <c r="G108" i="12"/>
  <c r="E81" i="12"/>
  <c r="F81" i="12"/>
  <c r="G81" i="12"/>
  <c r="D81" i="12"/>
  <c r="E53" i="12"/>
  <c r="F53" i="12"/>
  <c r="G53" i="12"/>
  <c r="D53" i="12"/>
  <c r="C81" i="12"/>
  <c r="G22" i="12"/>
  <c r="F106" i="12"/>
  <c r="F105" i="12"/>
  <c r="F100" i="12"/>
  <c r="F99" i="12"/>
  <c r="F98" i="12"/>
  <c r="F97" i="12"/>
  <c r="C90" i="12"/>
  <c r="C92" i="12"/>
  <c r="C89" i="12"/>
  <c r="C88" i="12"/>
  <c r="C72" i="13" l="1"/>
  <c r="C74" i="13" s="1"/>
  <c r="B125" i="12"/>
  <c r="F85" i="12"/>
  <c r="E125" i="12"/>
  <c r="G82" i="12"/>
  <c r="C91" i="12"/>
  <c r="C93" i="12" s="1"/>
  <c r="F108" i="12"/>
  <c r="C82" i="12"/>
  <c r="F79" i="11"/>
  <c r="F78" i="11"/>
  <c r="F73" i="11"/>
  <c r="F72" i="11"/>
  <c r="F71" i="11"/>
  <c r="F70" i="11"/>
  <c r="G80" i="11" s="1"/>
  <c r="C65" i="11"/>
  <c r="G54" i="11"/>
  <c r="F54" i="11"/>
  <c r="C63" i="11" s="1"/>
  <c r="E54" i="11"/>
  <c r="E97" i="11" s="1"/>
  <c r="D54" i="11"/>
  <c r="B97" i="11" s="1"/>
  <c r="C54" i="11"/>
  <c r="G29" i="11"/>
  <c r="F29" i="11"/>
  <c r="D29" i="11"/>
  <c r="G20" i="11"/>
  <c r="C61" i="11" s="1"/>
  <c r="F80" i="11" l="1"/>
  <c r="C55" i="11"/>
  <c r="C62" i="11"/>
  <c r="G55" i="11"/>
  <c r="F58" i="11"/>
  <c r="G56" i="10"/>
  <c r="E56" i="10"/>
  <c r="F56" i="10"/>
  <c r="D56" i="10"/>
  <c r="G60" i="10"/>
  <c r="F80" i="10"/>
  <c r="F75" i="10"/>
  <c r="F74" i="10"/>
  <c r="G81" i="10" s="1"/>
  <c r="F73" i="10"/>
  <c r="F72" i="10"/>
  <c r="C67" i="10"/>
  <c r="C65" i="10"/>
  <c r="C56" i="10"/>
  <c r="G32" i="10"/>
  <c r="F32" i="10"/>
  <c r="D32" i="10"/>
  <c r="G20" i="10"/>
  <c r="C63" i="10" s="1"/>
  <c r="C64" i="11" l="1"/>
  <c r="C66" i="11" s="1"/>
  <c r="F81" i="10"/>
  <c r="C57" i="10"/>
  <c r="C64" i="10"/>
  <c r="B98" i="10"/>
  <c r="G57" i="10"/>
  <c r="E98" i="10"/>
  <c r="G87" i="9"/>
  <c r="F82" i="9"/>
  <c r="F81" i="9"/>
  <c r="F80" i="9"/>
  <c r="F79" i="9"/>
  <c r="C72" i="9"/>
  <c r="G63" i="9"/>
  <c r="F63" i="9"/>
  <c r="E63" i="9"/>
  <c r="E106" i="9" s="1"/>
  <c r="D63" i="9"/>
  <c r="C71" i="9" s="1"/>
  <c r="C63" i="9"/>
  <c r="G40" i="9"/>
  <c r="F40" i="9"/>
  <c r="E40" i="9"/>
  <c r="D40" i="9"/>
  <c r="G20" i="9"/>
  <c r="C70" i="9" s="1"/>
  <c r="C66" i="10" l="1"/>
  <c r="C68" i="10" s="1"/>
  <c r="F87" i="9"/>
  <c r="G64" i="9"/>
  <c r="F67" i="9"/>
  <c r="C74" i="9"/>
  <c r="C73" i="9" s="1"/>
  <c r="C75" i="9" s="1"/>
  <c r="B106" i="9"/>
  <c r="C64" i="9"/>
  <c r="E97" i="8" l="1"/>
  <c r="F74" i="8"/>
  <c r="F73" i="8"/>
  <c r="F72" i="8"/>
  <c r="F71" i="8"/>
  <c r="G78" i="8" s="1"/>
  <c r="C64" i="8"/>
  <c r="G55" i="8"/>
  <c r="F55" i="8"/>
  <c r="E55" i="8"/>
  <c r="C66" i="8" s="1"/>
  <c r="D55" i="8"/>
  <c r="B97" i="8" s="1"/>
  <c r="C55" i="8"/>
  <c r="G33" i="8"/>
  <c r="F33" i="8"/>
  <c r="E33" i="8"/>
  <c r="D33" i="8"/>
  <c r="G20" i="8"/>
  <c r="C62" i="8" s="1"/>
  <c r="C56" i="8" l="1"/>
  <c r="C63" i="8"/>
  <c r="G56" i="8"/>
  <c r="F78" i="8"/>
  <c r="G59" i="8"/>
  <c r="C65" i="8" l="1"/>
  <c r="C67" i="8" s="1"/>
  <c r="C78" i="6" l="1"/>
  <c r="C76" i="6"/>
  <c r="C74" i="6"/>
  <c r="G89" i="6"/>
  <c r="C63" i="7"/>
  <c r="C61" i="7"/>
  <c r="G73" i="7"/>
  <c r="G28" i="7"/>
  <c r="F70" i="7"/>
  <c r="F69" i="7"/>
  <c r="F68" i="7"/>
  <c r="F67" i="7"/>
  <c r="G51" i="7"/>
  <c r="F51" i="7"/>
  <c r="C60" i="7" s="1"/>
  <c r="E51" i="7"/>
  <c r="E92" i="7" s="1"/>
  <c r="D51" i="7"/>
  <c r="C59" i="7" s="1"/>
  <c r="C51" i="7"/>
  <c r="G29" i="7"/>
  <c r="F29" i="7"/>
  <c r="E29" i="7"/>
  <c r="D29" i="7"/>
  <c r="G20" i="7"/>
  <c r="F85" i="6"/>
  <c r="F84" i="6"/>
  <c r="F83" i="6"/>
  <c r="F82" i="6"/>
  <c r="F66" i="6"/>
  <c r="C75" i="6" s="1"/>
  <c r="E66" i="6"/>
  <c r="G67" i="6" s="1"/>
  <c r="D66" i="6"/>
  <c r="F89" i="6" s="1"/>
  <c r="C66" i="6"/>
  <c r="G66" i="6"/>
  <c r="G44" i="6"/>
  <c r="F44" i="6"/>
  <c r="E44" i="6"/>
  <c r="D44" i="6"/>
  <c r="G20" i="6"/>
  <c r="C77" i="6" l="1"/>
  <c r="E108" i="6"/>
  <c r="B108" i="6"/>
  <c r="G70" i="6"/>
  <c r="C52" i="7"/>
  <c r="F73" i="7"/>
  <c r="G52" i="7"/>
  <c r="G55" i="7"/>
  <c r="C62" i="7"/>
  <c r="B92" i="7"/>
  <c r="C67" i="6"/>
  <c r="G20" i="5"/>
  <c r="D43" i="5"/>
  <c r="E43" i="5"/>
  <c r="F43" i="5"/>
  <c r="G43" i="5"/>
  <c r="C65" i="5"/>
  <c r="D65" i="5"/>
  <c r="B105" i="5" s="1"/>
  <c r="E65" i="5"/>
  <c r="G69" i="5" s="1"/>
  <c r="F65" i="5"/>
  <c r="G65" i="5"/>
  <c r="C66" i="5"/>
  <c r="G66" i="5"/>
  <c r="C74" i="5"/>
  <c r="F81" i="5"/>
  <c r="F82" i="5"/>
  <c r="F83" i="5"/>
  <c r="F84" i="5"/>
  <c r="F86" i="5"/>
  <c r="G86" i="5"/>
  <c r="E105" i="5" l="1"/>
  <c r="C73" i="5"/>
  <c r="C76" i="5"/>
  <c r="G20" i="4"/>
  <c r="D30" i="4"/>
  <c r="E30" i="4"/>
  <c r="F30" i="4"/>
  <c r="G30" i="4"/>
  <c r="G47" i="4"/>
  <c r="C52" i="4"/>
  <c r="D52" i="4"/>
  <c r="C53" i="4" s="1"/>
  <c r="E52" i="4"/>
  <c r="F52" i="4"/>
  <c r="G52" i="4"/>
  <c r="G53" i="4"/>
  <c r="C61" i="4"/>
  <c r="C63" i="4"/>
  <c r="F68" i="4"/>
  <c r="F69" i="4"/>
  <c r="G73" i="4" s="1"/>
  <c r="F70" i="4"/>
  <c r="B92" i="4"/>
  <c r="E92" i="4"/>
  <c r="C75" i="5" l="1"/>
  <c r="C77" i="5"/>
  <c r="F73" i="4"/>
  <c r="C60" i="4"/>
  <c r="C62" i="4" l="1"/>
  <c r="C64" i="4" s="1"/>
  <c r="E78" i="3" l="1"/>
  <c r="F77" i="3"/>
  <c r="G79" i="3" s="1"/>
  <c r="D61" i="3"/>
  <c r="F79" i="3" s="1"/>
  <c r="E61" i="3"/>
  <c r="F78" i="3"/>
  <c r="G61" i="3"/>
  <c r="F61" i="3"/>
  <c r="C70" i="3" s="1"/>
  <c r="C61" i="3"/>
  <c r="G39" i="3"/>
  <c r="F39" i="3"/>
  <c r="E39" i="3"/>
  <c r="D39" i="3"/>
  <c r="G20" i="3"/>
  <c r="E98" i="3" l="1"/>
  <c r="C62" i="3"/>
  <c r="B98" i="3"/>
  <c r="G62" i="3"/>
  <c r="C72" i="3"/>
  <c r="C71" i="3" s="1"/>
  <c r="C73" i="3" s="1"/>
  <c r="F62" i="1"/>
  <c r="G62" i="1"/>
  <c r="E62" i="1"/>
  <c r="E40" i="1"/>
  <c r="F40" i="1"/>
  <c r="G40" i="1"/>
  <c r="D40" i="1"/>
  <c r="C62" i="1" l="1"/>
  <c r="F78" i="1"/>
  <c r="G79" i="1" s="1"/>
  <c r="C70" i="1"/>
  <c r="C71" i="1"/>
  <c r="D62" i="1"/>
  <c r="G19" i="1"/>
  <c r="C63" i="1" l="1"/>
  <c r="B98" i="1"/>
  <c r="G66" i="1"/>
  <c r="F79" i="1"/>
  <c r="G63" i="1" l="1"/>
  <c r="E98" i="1"/>
  <c r="C73" i="1"/>
  <c r="C72" i="1" s="1"/>
  <c r="C74" i="1" s="1"/>
</calcChain>
</file>

<file path=xl/sharedStrings.xml><?xml version="1.0" encoding="utf-8"?>
<sst xmlns="http://schemas.openxmlformats.org/spreadsheetml/2006/main" count="2357" uniqueCount="440">
  <si>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</si>
  <si>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</si>
  <si>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</si>
  <si>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r>
      <rPr>
        <b/>
        <sz val="11"/>
        <color theme="1"/>
        <rFont val="Arial Narrow"/>
        <family val="2"/>
      </rPr>
      <t xml:space="preserve">1: INFORMACIÓN DEL CONTRATO  </t>
    </r>
    <r>
      <rPr>
        <sz val="11"/>
        <color theme="1"/>
        <rFont val="Arial Narrow"/>
        <family val="2"/>
      </rPr>
      <t xml:space="preserve"> </t>
    </r>
  </si>
  <si>
    <t>PLAZO DE EJECUCIÓN:</t>
  </si>
  <si>
    <t>LUGAR DE ENTREGA:</t>
  </si>
  <si>
    <t xml:space="preserve">Decima Octava Brigada </t>
  </si>
  <si>
    <t xml:space="preserve">VALOR DEL CONTRATO: </t>
  </si>
  <si>
    <t xml:space="preserve">FORMA DE PAGO:  La Entidad pagará el valor total del contrato, mediante actas parciales dentro de los sesenta (60) días calendario, previo cumplimiento de los siguientes requisitos administrativos: a) Recibido a satisfacción del objeto del contrato, por parte del supervisor debidamente designado, b) Situación de recursos por parte del Ministerio de Hacienda y Crédito Público Dirección del Tesoro Nacional (Asignación cupo PAC), c) Que se ejecuten los demás trámites administrativos correspondientes, y d) Verificación del cumplimiento del contratista del pago de aportes parafiscales y los propios del SENA, ICBF y cajas de compensación familiar.
</t>
  </si>
  <si>
    <t>2: RESUMEN DOCUMENTOS PRESUPUESTALES</t>
  </si>
  <si>
    <t>TOTAL</t>
  </si>
  <si>
    <t>3: MODIFICATORIOS</t>
  </si>
  <si>
    <t>TIPO</t>
  </si>
  <si>
    <t>FECHA</t>
  </si>
  <si>
    <t>OBJETO</t>
  </si>
  <si>
    <t xml:space="preserve">ADICION </t>
  </si>
  <si>
    <t>OMITIDO</t>
  </si>
  <si>
    <t>4: RELACION DE BIENES Y/O SERVICIOS OBJETO DEL CONTRATO</t>
  </si>
  <si>
    <t>ITEM</t>
  </si>
  <si>
    <t>NUMERO FACTURA</t>
  </si>
  <si>
    <t xml:space="preserve"> VL FACTURA </t>
  </si>
  <si>
    <t>VL GLOSA INICIAL</t>
  </si>
  <si>
    <t>PRIMER PAGO</t>
  </si>
  <si>
    <t>5: RESUMEN DE POLIZAS</t>
  </si>
  <si>
    <t>AMPAROS CUBIERTOS</t>
  </si>
  <si>
    <t>PORCENTAJES AMPAROS CUBIERTOS</t>
  </si>
  <si>
    <t>VALOR</t>
  </si>
  <si>
    <t xml:space="preserve">DESDE </t>
  </si>
  <si>
    <t>HASTA</t>
  </si>
  <si>
    <t xml:space="preserve">FECHA DE APROBACION DE LAS  POLIZAS: </t>
  </si>
  <si>
    <t>6: BALANCE Y EJECUCION DEL CONTRATO</t>
  </si>
  <si>
    <t>CONCEPTO</t>
  </si>
  <si>
    <t>V/R CONTRATO</t>
  </si>
  <si>
    <t>V/R CANCELADO</t>
  </si>
  <si>
    <t>AUTORIZADO</t>
  </si>
  <si>
    <t>V/ GLOSADO</t>
  </si>
  <si>
    <t>FACTURADO</t>
  </si>
  <si>
    <t>VALOR CONTARO</t>
  </si>
  <si>
    <t>% DE EJECUCION POR PAGO CANCELADO</t>
  </si>
  <si>
    <t>% DE EJECUCION POR PAGO AUTORIZADO</t>
  </si>
  <si>
    <t>7: PAGOS EFECTUADOS</t>
  </si>
  <si>
    <t xml:space="preserve">CONCEPTO DE PAGO  Y FECHA: </t>
  </si>
  <si>
    <t>VALOR PAGADO EN EL MES:</t>
  </si>
  <si>
    <t>7.1. BALANCE GENERAL CONTRATO</t>
  </si>
  <si>
    <t xml:space="preserve">VALOR GLOSADO </t>
  </si>
  <si>
    <t>VALOR SALDO CONTRATO</t>
  </si>
  <si>
    <t>VALOR EN AUTORIZACIÓN</t>
  </si>
  <si>
    <t>SUMAS IGUALES</t>
  </si>
  <si>
    <t>7.2. ACTAS DE RECIBO A SATISFACCION</t>
  </si>
  <si>
    <t>DESCRIPCION</t>
  </si>
  <si>
    <t>ACTAS DE SATISFACION</t>
  </si>
  <si>
    <t>VALOR TOTAL FACTURADO</t>
  </si>
  <si>
    <t xml:space="preserve">VALOR ENTREGADO </t>
  </si>
  <si>
    <t>PORCENTAJE EJECUCIÓN FÍSICA %</t>
  </si>
  <si>
    <t>8. TRABAJOS Y/O ACTIVIDADES REALIZADAS</t>
  </si>
  <si>
    <t>2). ELABORACION DEL  LOS DOCUMENTOS PARA VALIDACION DE LOS PAGOS SEGÚN LOS REPORTES DADOS POR LA FIRMA AUDITORA Y CENAC YOPAL</t>
  </si>
  <si>
    <t>4). ENVIO DOCUMENTOS ACTA Y RECIBIDO  PARA VALIDACION DE PAGOS</t>
  </si>
  <si>
    <t>5). ELABORACION DEL INFORME DE SUPERVISION SEGÚN LA INFORMACION ENVIADA POR LA FIRMA AUDITORA QUIEN RESPALDA EL PROCESO  DE LA FACTURACION RECIBIDA</t>
  </si>
  <si>
    <t>se pudo establecer que con la ejecucion del presente contrato se busca dar cumplimiento a los fines previstos en el articulo 2º de la Constitución Política, principalmente “servir a la comunidad, promover la prosperidad general y garantizar la efectividad de los principios, derechos y deberes consagrados” a favor de los asociados.</t>
  </si>
  <si>
    <t>Se   recibe la informacion auditada y verificada por la firma auditora la cual da la certeza de que  los servicios reflejados en la factura y soportes, fueron realizados de acuerdo a lo establecido en la obligaciones del contratista y cumpliendo los protocolos establecidos para la misma; a la fecha se puede constatar que el contratista cumple con todos los requerimientos señalados dentro del contrato y que los servicios fueron prestados de forma oportuna, profesional  y con calidad.</t>
  </si>
  <si>
    <t>JUSTIFICACION SALDO PENDIENTE OBLIGAR :</t>
  </si>
  <si>
    <t>FECHA PROYECCION ACTA DE LIQUIDACION:</t>
  </si>
  <si>
    <t xml:space="preserve">8. AVANCE TOTAL DEL CONTRATO </t>
  </si>
  <si>
    <t>EJECUCIÓN FINANCIERA</t>
  </si>
  <si>
    <r>
      <rPr>
        <b/>
        <sz val="10"/>
        <color theme="1"/>
        <rFont val="Arial Narrow"/>
        <family val="2"/>
      </rPr>
      <t xml:space="preserve">EJECUCIÓN FISICA </t>
    </r>
    <r>
      <rPr>
        <sz val="10"/>
        <color theme="1"/>
        <rFont val="Arial Narrow"/>
        <family val="2"/>
      </rPr>
      <t xml:space="preserve">      </t>
    </r>
  </si>
  <si>
    <t>9. NOVEDADES Y/O INFORMACION DE IMPORTANCIA</t>
  </si>
  <si>
    <t xml:space="preserve">10. ANEXOS AL INFORME: </t>
  </si>
  <si>
    <t xml:space="preserve">VALOR DE CONTRATO </t>
  </si>
  <si>
    <t>PAGOS ANTERIORES</t>
  </si>
  <si>
    <t xml:space="preserve">VL A PAGAR </t>
  </si>
  <si>
    <t xml:space="preserve">Es un contrato de prestacion de servicios que se ejecuta en la medida que se preste el servicio y/o se entreguen los bienes y esta supeditado a la entrega de trazabilidad que realice la firma auditora de los servicios prestados </t>
  </si>
  <si>
    <t xml:space="preserve">6). RECEPCION DE LA TRAZABILIDAD DE LA FACTURACION AUDITADA Y VERIFICADA POR LA FIRMA AUDITORA PARA SE REALICE EN RESPECTIVO TRAMITE DE PAGO. </t>
  </si>
  <si>
    <t>ACTA DE SATISFACCION</t>
  </si>
  <si>
    <t>ESTABLECIMIENTO DE SANIDAD MILITAR BASPC 16</t>
  </si>
  <si>
    <t>INFORME DE SUPERVISION N° 001</t>
  </si>
  <si>
    <t>FECHA INFORME : 26-06-2025</t>
  </si>
  <si>
    <t xml:space="preserve">CONTRATO Y/O ACUERDO No. 174-ESMBASPC16-2025
</t>
  </si>
  <si>
    <t>FECHA SUSCRIPCION CONTRATO: 29 de abril 2025</t>
  </si>
  <si>
    <t>OBJETO DEL CONTRATO: "PRESTACIÓN DE SERVICIOS EN SALUD EN ATENCIÓN DOMICILIARIA, HOSPITALIZACIÓN EN CASA ESPECIALIZADA QUE INCLUYE SERVICIOS PROFESIONALES MÉDICOS, EQUIPOS PARA SOPORTE VITAL E INSUMOS PARA PACIENTES SEGÚN DIAGNÓSTICO DE ENFERMEDADES CRÓNICAS Y CRÍTICAS A LOS USUARIOS DEL SUBSISTEMA DE SALUD DE LAS FUERZAS MILITARES ADSCRITOS AL ESTABLECIMIENTO DE SANIDAD MILITAR EN EL DEPARTAMENTO DEL CASANARE"</t>
  </si>
  <si>
    <t>NOMBRE DEL CONTRATISTA: ORINOCO-SALUD IPS S.A.S</t>
  </si>
  <si>
    <t>NIT o CC:  901316141-6</t>
  </si>
  <si>
    <t>15/12/2025 Y/O HASTA AGOTAR PRESUPUESTO</t>
  </si>
  <si>
    <t>EN LETRAS: CIENTO VEINTISIETE MILLONES SEISCIENTOS MIL  PESOS M/CTE.</t>
  </si>
  <si>
    <t>DISPONIBILIDAD PRESUPUESTAL   N°: 15125</t>
  </si>
  <si>
    <t>FECHA: 04/02/2025</t>
  </si>
  <si>
    <t>REGISTRO PRESUPUESTAL  No 16825</t>
  </si>
  <si>
    <t>FECHA: 08/05/2025</t>
  </si>
  <si>
    <t>FECHA DE EMISION</t>
  </si>
  <si>
    <t>OS1100</t>
  </si>
  <si>
    <t>OS1101</t>
  </si>
  <si>
    <t>OS1102</t>
  </si>
  <si>
    <t>OS1103</t>
  </si>
  <si>
    <t>OS1104</t>
  </si>
  <si>
    <t>OS1105</t>
  </si>
  <si>
    <t>OS1107</t>
  </si>
  <si>
    <t>OS1108</t>
  </si>
  <si>
    <t>OS1109</t>
  </si>
  <si>
    <t>OS1110</t>
  </si>
  <si>
    <t>OS1111</t>
  </si>
  <si>
    <t>OS1112</t>
  </si>
  <si>
    <t>OS1113</t>
  </si>
  <si>
    <t xml:space="preserve"> 04-06-2025</t>
  </si>
  <si>
    <t xml:space="preserve"> 05-06-2025</t>
  </si>
  <si>
    <t>POLIZA DE RESPONSABILIDAD CIVIL :  39-44-101172066</t>
  </si>
  <si>
    <t xml:space="preserve">COMPAÑÍA ASEGURADORA: SEGUROS DEL ESTADO </t>
  </si>
  <si>
    <t>CUMPLIMIENTO DEL CONTRATO</t>
  </si>
  <si>
    <t>CALIDAD DE SERVICIO</t>
  </si>
  <si>
    <t>15 SMVL</t>
  </si>
  <si>
    <t>PAGO DE SALARIOS</t>
  </si>
  <si>
    <t>23 SMVL</t>
  </si>
  <si>
    <t xml:space="preserve">CALIDAD Y CORRECTO FUNCIONAMIENTO </t>
  </si>
  <si>
    <t>3 SMVL</t>
  </si>
  <si>
    <t xml:space="preserve">ACTA 01 MES JUNIO </t>
  </si>
  <si>
    <t>FACTURAS  JUNIO 2025</t>
  </si>
  <si>
    <t xml:space="preserve"> 26-06-2025</t>
  </si>
  <si>
    <t xml:space="preserve">1). RECEPCION DE LAS TRAZABILIDAD EMITIDAS Y AUDITADAS  POR LA FIRMA AUDITOTRA  CONSORCIO AUDITOOL 2025 Y REPORTADAS POR EL CENAC YOPAL DE  LO SERVICIOS PRESTADOS  </t>
  </si>
  <si>
    <t>Se proyecta su terminacion y liquidacion  el 15 de DICIEMBRE de 2025 Y/O hasta agotar el recurso correspondiente asignado.</t>
  </si>
  <si>
    <t>,</t>
  </si>
  <si>
    <t>OBSERVACIONES: SE PAGAN LOTES AD0000016880</t>
  </si>
  <si>
    <t>SUPERVISORA CONTRATO No. 174-ESMBASPC16-2025</t>
  </si>
  <si>
    <t>CT.LIGIA MARIA ROJAS DONADO</t>
  </si>
  <si>
    <t>ACTA 20250651</t>
  </si>
  <si>
    <t>FOLIO 28</t>
  </si>
  <si>
    <t>N°  20250651 FOLIO 028</t>
  </si>
  <si>
    <t> 03-07-2025</t>
  </si>
  <si>
    <t> 04-07-2025</t>
  </si>
  <si>
    <t> 05-07-2025</t>
  </si>
  <si>
    <t>OBSERVACIONES: SE PAGAN LOTES AD0000020370</t>
  </si>
  <si>
    <t>ACTA 20250753</t>
  </si>
  <si>
    <t>FOLIO 34</t>
  </si>
  <si>
    <t>SUPERVISOR CONTRATO No. 174-ESMBASPC16-2025</t>
  </si>
  <si>
    <t>INFORME DE SUPERVISION N° 002</t>
  </si>
  <si>
    <t>-</t>
  </si>
  <si>
    <t xml:space="preserve">ACTA 02 MES JULIO </t>
  </si>
  <si>
    <t>FACTURAS  JULIO 2025</t>
  </si>
  <si>
    <t xml:space="preserve"> 25-07-2025</t>
  </si>
  <si>
    <t>N°  20250753 FOLIO 034</t>
  </si>
  <si>
    <t>MY DIEGO LOPEZ ROPERO</t>
  </si>
  <si>
    <t>OS1249</t>
  </si>
  <si>
    <t>OS1250</t>
  </si>
  <si>
    <t>OS1251</t>
  </si>
  <si>
    <t>OS1252</t>
  </si>
  <si>
    <t>OS1253</t>
  </si>
  <si>
    <t>OS1254</t>
  </si>
  <si>
    <t>OS1255</t>
  </si>
  <si>
    <t>OS1256</t>
  </si>
  <si>
    <t>OS1257</t>
  </si>
  <si>
    <t>OS1259</t>
  </si>
  <si>
    <t>OS1261</t>
  </si>
  <si>
    <t>FECHA INFORME : 26-07-2025</t>
  </si>
  <si>
    <t>FOLIO 40</t>
  </si>
  <si>
    <t xml:space="preserve">ACTA 20250848 </t>
  </si>
  <si>
    <t>OBSERVACIONES: SE PAGAN LOTES AD000026215</t>
  </si>
  <si>
    <t>N°  20250848  FOLIO 40</t>
  </si>
  <si>
    <t>FACTURAS  AGOSTO  2025</t>
  </si>
  <si>
    <t xml:space="preserve">ACTA 03 MES AGOSTO </t>
  </si>
  <si>
    <t>OS1450</t>
  </si>
  <si>
    <t>OS1449</t>
  </si>
  <si>
    <t>FECHA INFORME : 28-08-2025</t>
  </si>
  <si>
    <t>INFORME DE SUPERVISION N° 003</t>
  </si>
  <si>
    <t>FOLIO 42</t>
  </si>
  <si>
    <t>ACTA 20250883</t>
  </si>
  <si>
    <t>OBSERVACIONES: SE PAGAN LOTES AD000028189 - AD000028296</t>
  </si>
  <si>
    <t>N°  20250883  FOLIO 42</t>
  </si>
  <si>
    <t xml:space="preserve">SEPTIEMBRE </t>
  </si>
  <si>
    <t>ACTA 04 MES SEPTIEMBRE</t>
  </si>
  <si>
    <t>OS1457</t>
  </si>
  <si>
    <t>OS1454</t>
  </si>
  <si>
    <t>OS1473</t>
  </si>
  <si>
    <t>OS1444</t>
  </si>
  <si>
    <t>OS1479</t>
  </si>
  <si>
    <t>OS1452</t>
  </si>
  <si>
    <t>OS1447</t>
  </si>
  <si>
    <t>OS1456</t>
  </si>
  <si>
    <t>OS1445</t>
  </si>
  <si>
    <t>OS1453</t>
  </si>
  <si>
    <t>OS1451</t>
  </si>
  <si>
    <t>OS1443</t>
  </si>
  <si>
    <t>OS1455</t>
  </si>
  <si>
    <t>OS1448</t>
  </si>
  <si>
    <t>OS1474</t>
  </si>
  <si>
    <t>FECHA INFORME : 08-09-2025</t>
  </si>
  <si>
    <t>INFORME DE SUPERVISION N° 004</t>
  </si>
  <si>
    <t>FECHA INFORME : 29-09-2025</t>
  </si>
  <si>
    <t>OS1587</t>
  </si>
  <si>
    <t xml:space="preserve"> 05-09-2025</t>
  </si>
  <si>
    <t>OS1588</t>
  </si>
  <si>
    <t>OS1589</t>
  </si>
  <si>
    <t>OS1590</t>
  </si>
  <si>
    <t>OS1591</t>
  </si>
  <si>
    <t xml:space="preserve"> 08-09-2025</t>
  </si>
  <si>
    <t>OS1592</t>
  </si>
  <si>
    <t>OS1593</t>
  </si>
  <si>
    <t>OS1594</t>
  </si>
  <si>
    <t>OS1595</t>
  </si>
  <si>
    <t>OS1596</t>
  </si>
  <si>
    <t>OS1597</t>
  </si>
  <si>
    <t>OS1598</t>
  </si>
  <si>
    <t>OS1600</t>
  </si>
  <si>
    <t>OS1601</t>
  </si>
  <si>
    <t>OS1602</t>
  </si>
  <si>
    <t>OS1603</t>
  </si>
  <si>
    <t>ACTA 05 MES SEPTIEMBRE</t>
  </si>
  <si>
    <t>N°  20250949  FOLIO 46</t>
  </si>
  <si>
    <t>OBSERVACIONES: SE PAGAN LOTES AD000034525</t>
  </si>
  <si>
    <t>ACTA 20250949</t>
  </si>
  <si>
    <t>FOLIO 46</t>
  </si>
  <si>
    <t xml:space="preserve">VALOR PENDIENTE </t>
  </si>
  <si>
    <t>FACTURAS  SEPTIEMBRE  2025</t>
  </si>
  <si>
    <t>ACTA 20250946</t>
  </si>
  <si>
    <t>INFORME DE SUPERVISION N° 005</t>
  </si>
  <si>
    <t>INFORME DE SUPERVISION N° 06</t>
  </si>
  <si>
    <t>N°  20250954 FOLIO 46</t>
  </si>
  <si>
    <t>N°  20250946 FOLIO 46</t>
  </si>
  <si>
    <t>ACTA 06 MES DE SEPTIEMBRE</t>
  </si>
  <si>
    <t>INFORME DE SUPERVISION N° 07</t>
  </si>
  <si>
    <t>FECHA INFORME : 28-10-2025</t>
  </si>
  <si>
    <t>ADICION REGISTROPRESUPUESTAL No 16825</t>
  </si>
  <si>
    <t>FECHA: 02/10/2025</t>
  </si>
  <si>
    <t xml:space="preserve">FECHA 02 DE OCTUBRE DEL 2025, EL SUPERVISOR DEL CONTRATO MAYOR DIEGO LOPEZ ROPERO SOLICITA ADICION AL CONTRATO </t>
  </si>
  <si>
    <t>OS1850</t>
  </si>
  <si>
    <t xml:space="preserve"> 15-10-2025</t>
  </si>
  <si>
    <t>OS1851</t>
  </si>
  <si>
    <t>OS1852</t>
  </si>
  <si>
    <t>OS1853</t>
  </si>
  <si>
    <t>OS1855</t>
  </si>
  <si>
    <t>ACTA 06 MES SEPTIEMBRE</t>
  </si>
  <si>
    <t xml:space="preserve">ACTA 07 MES OCTUBRE </t>
  </si>
  <si>
    <t xml:space="preserve">ACA DE SATISFACCION </t>
  </si>
  <si>
    <t>N°  20251039 FOLIO 50</t>
  </si>
  <si>
    <t>OBSERVACIONES: SE PAGAN LOTES AD000043892</t>
  </si>
  <si>
    <t>ACTA 20251039</t>
  </si>
  <si>
    <t>FOLIO 50</t>
  </si>
  <si>
    <t>FACTURAS  OCTUBRE  2025</t>
  </si>
  <si>
    <t>OCTUBRE</t>
  </si>
  <si>
    <t>TIPO DE SERVICIO</t>
  </si>
  <si>
    <t>ATENCION DOMICILIARIA</t>
  </si>
  <si>
    <t>INFORME DE SUPERVISION N° 08</t>
  </si>
  <si>
    <t>FECHA INFORME : 04-11-2025</t>
  </si>
  <si>
    <t>OS1854</t>
  </si>
  <si>
    <t>OS1856</t>
  </si>
  <si>
    <t>OS1857</t>
  </si>
  <si>
    <t>OS1858</t>
  </si>
  <si>
    <t>OS1859</t>
  </si>
  <si>
    <t>OS1860</t>
  </si>
  <si>
    <t xml:space="preserve"> 16-10-2025</t>
  </si>
  <si>
    <t>OS1861</t>
  </si>
  <si>
    <t>OS1862</t>
  </si>
  <si>
    <t>OS1863</t>
  </si>
  <si>
    <t>OS1864</t>
  </si>
  <si>
    <t>OS1865</t>
  </si>
  <si>
    <t>OS1866</t>
  </si>
  <si>
    <t xml:space="preserve">ACTA 08 MES NOVIEMBRE </t>
  </si>
  <si>
    <t>N°  20251051 FOLIO 52</t>
  </si>
  <si>
    <t>OBSERVACIONES: SE PAGAN LOTES AD000044772</t>
  </si>
  <si>
    <t>ACTA 20251051</t>
  </si>
  <si>
    <t>FOLIO 52</t>
  </si>
  <si>
    <t>INFORME DE SUPERVISION N° 09</t>
  </si>
  <si>
    <t>FECHA INFORME : 09-12-2025</t>
  </si>
  <si>
    <t>OS2046</t>
  </si>
  <si>
    <t xml:space="preserve"> 12-11-2025</t>
  </si>
  <si>
    <t>OS2047</t>
  </si>
  <si>
    <t>OS2048</t>
  </si>
  <si>
    <t>OS2049</t>
  </si>
  <si>
    <t>FACTURAS NOVIEMBRE  2025</t>
  </si>
  <si>
    <t>NOVIEMBRE</t>
  </si>
  <si>
    <t>N°  20251166 FOLIO 58</t>
  </si>
  <si>
    <t>OBSERVACIONES: SE PAGAN LOTES AD000052507</t>
  </si>
  <si>
    <t>ACTA 20251166</t>
  </si>
  <si>
    <t>FOLIO 58</t>
  </si>
  <si>
    <t xml:space="preserve">ACTA 09 MES DICIEMBRE </t>
  </si>
  <si>
    <t>INFORME DE SUPERVISION N° 10</t>
  </si>
  <si>
    <t>FECHA INFORME : 19-02-2026</t>
  </si>
  <si>
    <t>OS2354</t>
  </si>
  <si>
    <t xml:space="preserve"> 06-02-2026</t>
  </si>
  <si>
    <t>ACTA 01 MES JUNIO 2025</t>
  </si>
  <si>
    <t>ACTA 02 MES JULIO 2025</t>
  </si>
  <si>
    <t>ACTA 03 MES AGOSTO 2025</t>
  </si>
  <si>
    <t>ACTA 04 MES SEPTIEMBRE 2025</t>
  </si>
  <si>
    <t>ACTA 05 MES SEPTIEMBRE 2025</t>
  </si>
  <si>
    <t>ACTA 06 MES SEPTIEMBRE 2025</t>
  </si>
  <si>
    <t>ACTA 07 MES OCTUBRE 2025</t>
  </si>
  <si>
    <t>ACTA 08 MES NOVIEMBRE 2025</t>
  </si>
  <si>
    <t>ACTA 09 MES DICIEMBRE 2025</t>
  </si>
  <si>
    <t>ACTA 10 MES FEBRERO 2026</t>
  </si>
  <si>
    <t>FACTURAS DICIEMBRE  2025</t>
  </si>
  <si>
    <t>N°  2026100 FOLIO 06</t>
  </si>
  <si>
    <t>OBSERVACIONES: SE PAGAN LOTES AD000070345</t>
  </si>
  <si>
    <t>ACTA 2026100</t>
  </si>
  <si>
    <t>FOLIO 06</t>
  </si>
  <si>
    <t>Que mediante oficio No. 20250797 /MDN-COGFM-COEJC-SECEJ-JEMGF- DIV8BR11-BR16-BAS16ESMBAS16-DIR-17.2 del 02 de octubre de 2025, la supervisión del contrato solicita al contratista, la aceptación de la adición del Contrato No 174-ESMBAS16-2025, por un valor de VEINTITRÉS MILLONES OCHOCIENTOS MIL PESOS M/CTE ($23.800.000,00).</t>
  </si>
  <si>
    <t xml:space="preserve">VIGENCIA FUTURA </t>
  </si>
  <si>
    <t>Que mediante el Radicado N°:2025335038793483-MDN-COGFM-COEJC-SECEJ- JEMOP-DIV08-BR16-BASPC16-ESMBAS16-29.61 Me permito solicitar al señor Teniente Coronel Director CENAC Yopal, autorice a quien corresponda la adición y prórroga al contrato Nº 174-MC-ESMBAS16-2025 CUARENTA MILLONES PESOS M/CTE ($40.000.000,00), y prorrogar el contrato hasta el día 31 de marzo del 2026,</t>
  </si>
  <si>
    <t>INFORME DE SUPERVISION N° 11</t>
  </si>
  <si>
    <t>FECHA INFORME : 07-04-2026</t>
  </si>
  <si>
    <t>31/03/2026 Y/O HASTA AGOTAR PRESUPUESTO</t>
  </si>
  <si>
    <t>DISPONIBILIDAD PRESUPUESTAL VF   N°: 926</t>
  </si>
  <si>
    <t>REGISTRO PRESUPUESTAL VF No 926</t>
  </si>
  <si>
    <t>FECHA: 05/01/2026</t>
  </si>
  <si>
    <t>ADICION VIGENCIA FUTURA</t>
  </si>
  <si>
    <t>VALOR PENDIENTE</t>
  </si>
  <si>
    <t>OS2422</t>
  </si>
  <si>
    <t>OS2421</t>
  </si>
  <si>
    <t>OS2393</t>
  </si>
  <si>
    <t>OS2386</t>
  </si>
  <si>
    <t>OS2388</t>
  </si>
  <si>
    <t>OS2396</t>
  </si>
  <si>
    <t>OS2394</t>
  </si>
  <si>
    <t>OS2389</t>
  </si>
  <si>
    <t>OS2397</t>
  </si>
  <si>
    <t>OS2423</t>
  </si>
  <si>
    <t>OS2441</t>
  </si>
  <si>
    <t>OS2424</t>
  </si>
  <si>
    <t>OS2444</t>
  </si>
  <si>
    <t>OS2447</t>
  </si>
  <si>
    <t>OS2431</t>
  </si>
  <si>
    <t>OS2429</t>
  </si>
  <si>
    <t>OS2433</t>
  </si>
  <si>
    <t>OS2437</t>
  </si>
  <si>
    <t>OS2443</t>
  </si>
  <si>
    <t>OS2438</t>
  </si>
  <si>
    <t>OS2446</t>
  </si>
  <si>
    <t>OS2448</t>
  </si>
  <si>
    <t>OS2445</t>
  </si>
  <si>
    <t xml:space="preserve"> 09-03-2026</t>
  </si>
  <si>
    <t xml:space="preserve"> 01-03-2026</t>
  </si>
  <si>
    <t xml:space="preserve"> 15-03-2026</t>
  </si>
  <si>
    <t xml:space="preserve"> 10-03-2026</t>
  </si>
  <si>
    <t xml:space="preserve"> 14-03-2026</t>
  </si>
  <si>
    <t xml:space="preserve"> 16-03-2026</t>
  </si>
  <si>
    <t>ACTA 11 MES ABRI 2026 VF</t>
  </si>
  <si>
    <t>FACTURAS MARZO 2026</t>
  </si>
  <si>
    <t>N°  20260185 FOLIO 12</t>
  </si>
  <si>
    <t>Se proyecta su terminacion y liquidacion  el 31 de MARZO de 2026 Y/O hasta agotar el recurso correspondiente asignado.</t>
  </si>
  <si>
    <t>OBSERVACIONES: SE PAGAN LOTES AD000077313 - AD000079001</t>
  </si>
  <si>
    <t>ACTA 2026185</t>
  </si>
  <si>
    <t>FOLIO 12</t>
  </si>
  <si>
    <t>AYUDA TERAPEUTICA</t>
  </si>
  <si>
    <t>INFORME DE SUPERVISION N° 12</t>
  </si>
  <si>
    <t>ACTA 12 MES ABRIL 2026 VF</t>
  </si>
  <si>
    <t>OS2387</t>
  </si>
  <si>
    <t>OS2440</t>
  </si>
  <si>
    <t>VALOR ABONADO</t>
  </si>
  <si>
    <t>N°  20260186 FOLIO 12</t>
  </si>
  <si>
    <t>ACTA 2026186</t>
  </si>
  <si>
    <t>INFORME DE SUPERVISION N° 13</t>
  </si>
  <si>
    <t>FECHA INFORME : 28-04-2026</t>
  </si>
  <si>
    <t>OBSERVACIONES: SE PAGAN LOTES ACTA DE RESPUESTA AR003192</t>
  </si>
  <si>
    <t>ACTA 20260228</t>
  </si>
  <si>
    <t>ACTA 13 MES ABRIL 2026 VF</t>
  </si>
  <si>
    <t>FOLIO 14</t>
  </si>
  <si>
    <t>N°  20260228 FOLIO 14</t>
  </si>
  <si>
    <t>INFORME DE SUPERVISION N° 14</t>
  </si>
  <si>
    <t xml:space="preserve">VALOR PAGADO EN PRIMERA AUDITORIA </t>
  </si>
  <si>
    <t xml:space="preserve">VALOR LEVANTADO EN CONCILIACION DE GLOSA </t>
  </si>
  <si>
    <t>ACTA 14 MES JUNIO 2026 VF</t>
  </si>
  <si>
    <t>V/ GLOSA INICIAL</t>
  </si>
  <si>
    <t>ACTA DE CONCILIACION AC00968</t>
  </si>
  <si>
    <t>OBSERVACIONES: SE PAGAN LOTES ACTA DE CONCILIACION AC000968</t>
  </si>
  <si>
    <t>ACTA 2026335020861643</t>
  </si>
  <si>
    <t>N°  2026335020861643</t>
  </si>
  <si>
    <t>FECHA INFORME : 30-06-2026</t>
  </si>
  <si>
    <t>Fecha de pago</t>
  </si>
  <si>
    <t>Estado</t>
  </si>
  <si>
    <t>Valor Bruto</t>
  </si>
  <si>
    <t>Valor Deducciones</t>
  </si>
  <si>
    <t>Valor Neto</t>
  </si>
  <si>
    <t>Obligaciones</t>
  </si>
  <si>
    <t>Ordenes de Pago</t>
  </si>
  <si>
    <t>2025-07-18 02:48:16</t>
  </si>
  <si>
    <t>Pagada</t>
  </si>
  <si>
    <t>23,491,104.00</t>
  </si>
  <si>
    <t>1,033,608.00</t>
  </si>
  <si>
    <t>22,457,496.00</t>
  </si>
  <si>
    <t>91925</t>
  </si>
  <si>
    <t>247669625</t>
  </si>
  <si>
    <t>2025-08-13 02:55:45</t>
  </si>
  <si>
    <t>25,485,096.00</t>
  </si>
  <si>
    <t>1,121,344.00</t>
  </si>
  <si>
    <t>24,363,752.00</t>
  </si>
  <si>
    <t>107425</t>
  </si>
  <si>
    <t>286740225</t>
  </si>
  <si>
    <t>2025-09-15 02:53:47</t>
  </si>
  <si>
    <t>3,673,488.00</t>
  </si>
  <si>
    <t>161,634.00</t>
  </si>
  <si>
    <t>3,511,854.00</t>
  </si>
  <si>
    <t>122025</t>
  </si>
  <si>
    <t>336858625</t>
  </si>
  <si>
    <t>2025-10-09 02:47:42</t>
  </si>
  <si>
    <t>30,616,404.00</t>
  </si>
  <si>
    <t>1,347,122.00</t>
  </si>
  <si>
    <t>29,269,282.00</t>
  </si>
  <si>
    <t>140825</t>
  </si>
  <si>
    <t>375011025</t>
  </si>
  <si>
    <t>2025-10-17 02:49:28</t>
  </si>
  <si>
    <t>1,669,392.00</t>
  </si>
  <si>
    <t>73,454.00</t>
  </si>
  <si>
    <t>1,595,938.00</t>
  </si>
  <si>
    <t>145225</t>
  </si>
  <si>
    <t>390568525</t>
  </si>
  <si>
    <t>2025-10-09 02:47:31</t>
  </si>
  <si>
    <t>26,983,596.00</t>
  </si>
  <si>
    <t>1,187,278.00</t>
  </si>
  <si>
    <t>25,796,318.00</t>
  </si>
  <si>
    <t>142025</t>
  </si>
  <si>
    <t>377915425</t>
  </si>
  <si>
    <t>2025-11-21 03:46:38</t>
  </si>
  <si>
    <t>15,250,872.00</t>
  </si>
  <si>
    <t>671,038.00</t>
  </si>
  <si>
    <t>14,579,834.00</t>
  </si>
  <si>
    <t>167325</t>
  </si>
  <si>
    <t>448511025</t>
  </si>
  <si>
    <t>2025-12-01 00:15:23</t>
  </si>
  <si>
    <t>16,637,712.00</t>
  </si>
  <si>
    <t>732,059.00</t>
  </si>
  <si>
    <t>15,905,653.00</t>
  </si>
  <si>
    <t>179625</t>
  </si>
  <si>
    <t>460825625</t>
  </si>
  <si>
    <t>2025-12-24 04:26:57</t>
  </si>
  <si>
    <t>7,220,304.00</t>
  </si>
  <si>
    <t>823,114.00</t>
  </si>
  <si>
    <t>6,397,190.00</t>
  </si>
  <si>
    <t>200225</t>
  </si>
  <si>
    <t>527407025</t>
  </si>
  <si>
    <t>2026-03-11 02:31:47</t>
  </si>
  <si>
    <t>370,800.00</t>
  </si>
  <si>
    <t>16,315.00</t>
  </si>
  <si>
    <t>354,485.00</t>
  </si>
  <si>
    <t>29326</t>
  </si>
  <si>
    <t>68771026</t>
  </si>
  <si>
    <t>44426</t>
  </si>
  <si>
    <t>120178026</t>
  </si>
  <si>
    <t>44526</t>
  </si>
  <si>
    <t>120184826</t>
  </si>
  <si>
    <t>45626</t>
  </si>
  <si>
    <t>127578226</t>
  </si>
  <si>
    <t>59226</t>
  </si>
  <si>
    <t>155158426</t>
  </si>
  <si>
    <t>97026</t>
  </si>
  <si>
    <t>267504126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</si>
</sst>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.00\ _€_-;\-* #,##0.00\ _€_-;_-* &quot;-&quot;??\ _€_-;_-@_-"/>
    <numFmt numFmtId="166" formatCode="_-* #,##0.0_-;\-* #,##0.0_-;_-* &quot;-&quot;??_-;_-@_-"/>
    <numFmt numFmtId="167" formatCode="_-&quot;$&quot;\ * #,##0.00_-;\-&quot;$&quot;\ * #,##0.00_-;_-&quot;$&quot;\ * &quot;-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 Narrow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71">
    <xf numFmtId="0" fontId="0" fillId="0" borderId="0" xfId="0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4" fillId="0" borderId="5" xfId="0" applyFont="1" applyBorder="1"/>
    <xf numFmtId="0" fontId="5" fillId="0" borderId="4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5" xfId="0" applyFont="1" applyBorder="1" applyAlignment="1">
      <alignment vertical="top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5" fillId="0" borderId="4" xfId="0" applyFont="1" applyBorder="1"/>
    <xf numFmtId="0" fontId="5" fillId="0" borderId="0" xfId="0" applyFont="1"/>
    <xf numFmtId="0" fontId="5" fillId="0" borderId="5" xfId="0" applyFont="1" applyBorder="1"/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5" fillId="0" borderId="2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44" fontId="5" fillId="0" borderId="21" xfId="2" applyFont="1" applyBorder="1" applyAlignment="1">
      <alignment horizontal="left" vertical="top"/>
    </xf>
    <xf numFmtId="0" fontId="6" fillId="0" borderId="0" xfId="0" applyFont="1" applyBorder="1"/>
    <xf numFmtId="0" fontId="6" fillId="0" borderId="5" xfId="0" applyFont="1" applyBorder="1"/>
    <xf numFmtId="0" fontId="6" fillId="0" borderId="0" xfId="0" applyFont="1" applyAlignment="1">
      <alignment vertical="top"/>
    </xf>
    <xf numFmtId="0" fontId="5" fillId="0" borderId="18" xfId="0" applyFont="1" applyBorder="1" applyAlignment="1">
      <alignment horizontal="center" vertical="center"/>
    </xf>
    <xf numFmtId="0" fontId="6" fillId="0" borderId="5" xfId="0" applyFont="1" applyBorder="1" applyAlignment="1">
      <alignment vertical="top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 wrapText="1"/>
    </xf>
    <xf numFmtId="22" fontId="7" fillId="0" borderId="18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 wrapText="1"/>
    </xf>
    <xf numFmtId="22" fontId="7" fillId="0" borderId="0" xfId="0" applyNumberFormat="1" applyFont="1"/>
    <xf numFmtId="0" fontId="5" fillId="0" borderId="0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0" xfId="0" applyFont="1"/>
    <xf numFmtId="0" fontId="0" fillId="2" borderId="12" xfId="0" applyFill="1" applyBorder="1"/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0" fillId="0" borderId="25" xfId="0" applyBorder="1" applyAlignment="1">
      <alignment horizontal="center"/>
    </xf>
    <xf numFmtId="0" fontId="8" fillId="2" borderId="3" xfId="0" applyFont="1" applyFill="1" applyBorder="1" applyAlignment="1">
      <alignment vertical="center" wrapText="1"/>
    </xf>
    <xf numFmtId="0" fontId="6" fillId="0" borderId="0" xfId="0" applyFont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4" xfId="0" applyFont="1" applyBorder="1"/>
    <xf numFmtId="0" fontId="5" fillId="0" borderId="18" xfId="4" applyFont="1" applyBorder="1" applyAlignment="1">
      <alignment horizontal="center"/>
    </xf>
    <xf numFmtId="165" fontId="5" fillId="0" borderId="18" xfId="5" applyFont="1" applyBorder="1" applyAlignment="1">
      <alignment horizontal="center"/>
    </xf>
    <xf numFmtId="165" fontId="5" fillId="0" borderId="18" xfId="5" applyFont="1" applyBorder="1" applyAlignment="1">
      <alignment horizontal="center" vertical="center"/>
    </xf>
    <xf numFmtId="43" fontId="5" fillId="0" borderId="18" xfId="1" applyFont="1" applyBorder="1" applyAlignment="1">
      <alignment horizontal="center"/>
    </xf>
    <xf numFmtId="43" fontId="0" fillId="0" borderId="18" xfId="1" applyFont="1" applyBorder="1"/>
    <xf numFmtId="43" fontId="5" fillId="0" borderId="18" xfId="1" applyFont="1" applyBorder="1"/>
    <xf numFmtId="43" fontId="6" fillId="0" borderId="18" xfId="1" applyFont="1" applyBorder="1" applyAlignment="1"/>
    <xf numFmtId="164" fontId="5" fillId="0" borderId="18" xfId="2" applyNumberFormat="1" applyFont="1" applyBorder="1"/>
    <xf numFmtId="164" fontId="0" fillId="0" borderId="18" xfId="2" applyNumberFormat="1" applyFont="1" applyBorder="1"/>
    <xf numFmtId="164" fontId="5" fillId="0" borderId="18" xfId="2" applyNumberFormat="1" applyFont="1" applyBorder="1" applyAlignment="1">
      <alignment horizontal="center"/>
    </xf>
    <xf numFmtId="164" fontId="2" fillId="0" borderId="18" xfId="2" applyNumberFormat="1" applyFont="1" applyBorder="1"/>
    <xf numFmtId="9" fontId="5" fillId="0" borderId="18" xfId="3" applyFont="1" applyBorder="1" applyAlignment="1">
      <alignment horizontal="center" vertical="center"/>
    </xf>
    <xf numFmtId="10" fontId="5" fillId="0" borderId="18" xfId="3" applyNumberFormat="1" applyFont="1" applyBorder="1" applyAlignment="1">
      <alignment horizontal="center" vertical="center"/>
    </xf>
    <xf numFmtId="0" fontId="5" fillId="0" borderId="4" xfId="4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9" fontId="5" fillId="0" borderId="0" xfId="4" applyNumberFormat="1" applyFont="1" applyAlignment="1">
      <alignment horizontal="center"/>
    </xf>
    <xf numFmtId="165" fontId="5" fillId="0" borderId="0" xfId="5" applyFont="1" applyBorder="1"/>
    <xf numFmtId="0" fontId="5" fillId="0" borderId="1" xfId="4" applyFont="1" applyBorder="1" applyAlignment="1">
      <alignment horizontal="left"/>
    </xf>
    <xf numFmtId="0" fontId="5" fillId="0" borderId="2" xfId="4" applyFont="1" applyBorder="1" applyAlignment="1">
      <alignment horizontal="center"/>
    </xf>
    <xf numFmtId="9" fontId="5" fillId="0" borderId="2" xfId="4" applyNumberFormat="1" applyFont="1" applyBorder="1" applyAlignment="1">
      <alignment horizontal="center"/>
    </xf>
    <xf numFmtId="165" fontId="5" fillId="0" borderId="2" xfId="5" applyFont="1" applyBorder="1"/>
    <xf numFmtId="3" fontId="6" fillId="0" borderId="3" xfId="0" applyNumberFormat="1" applyFont="1" applyBorder="1"/>
    <xf numFmtId="0" fontId="5" fillId="0" borderId="17" xfId="4" applyFont="1" applyBorder="1" applyAlignment="1">
      <alignment vertical="top"/>
    </xf>
    <xf numFmtId="0" fontId="5" fillId="0" borderId="4" xfId="4" applyFont="1" applyBorder="1" applyAlignment="1">
      <alignment vertical="top"/>
    </xf>
    <xf numFmtId="0" fontId="5" fillId="0" borderId="0" xfId="4" applyFont="1" applyAlignment="1">
      <alignment vertical="top"/>
    </xf>
    <xf numFmtId="0" fontId="5" fillId="0" borderId="0" xfId="4" applyFont="1" applyAlignment="1">
      <alignment horizontal="left"/>
    </xf>
    <xf numFmtId="0" fontId="5" fillId="0" borderId="5" xfId="4" applyFont="1" applyBorder="1" applyAlignment="1">
      <alignment horizontal="left"/>
    </xf>
    <xf numFmtId="0" fontId="6" fillId="0" borderId="0" xfId="4" applyFont="1" applyBorder="1"/>
    <xf numFmtId="0" fontId="6" fillId="0" borderId="0" xfId="4" applyFont="1"/>
    <xf numFmtId="43" fontId="6" fillId="0" borderId="20" xfId="1" applyFont="1" applyBorder="1"/>
    <xf numFmtId="164" fontId="10" fillId="0" borderId="18" xfId="2" applyNumberFormat="1" applyFont="1" applyBorder="1"/>
    <xf numFmtId="43" fontId="5" fillId="0" borderId="20" xfId="1" applyFont="1" applyBorder="1" applyAlignment="1">
      <alignment horizontal="right"/>
    </xf>
    <xf numFmtId="165" fontId="6" fillId="0" borderId="0" xfId="5" applyFont="1" applyBorder="1"/>
    <xf numFmtId="43" fontId="10" fillId="0" borderId="18" xfId="1" applyFont="1" applyBorder="1"/>
    <xf numFmtId="43" fontId="5" fillId="0" borderId="46" xfId="1" applyFont="1" applyBorder="1"/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14" fontId="11" fillId="2" borderId="18" xfId="0" applyNumberFormat="1" applyFont="1" applyFill="1" applyBorder="1" applyAlignment="1">
      <alignment horizontal="center" vertical="center" wrapText="1"/>
    </xf>
    <xf numFmtId="43" fontId="3" fillId="2" borderId="18" xfId="1" applyFont="1" applyFill="1" applyBorder="1"/>
    <xf numFmtId="9" fontId="5" fillId="0" borderId="17" xfId="3" applyFont="1" applyBorder="1" applyAlignment="1">
      <alignment horizontal="right"/>
    </xf>
    <xf numFmtId="43" fontId="5" fillId="0" borderId="20" xfId="3" applyNumberFormat="1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5" fillId="0" borderId="1" xfId="0" applyFont="1" applyBorder="1"/>
    <xf numFmtId="0" fontId="3" fillId="0" borderId="1" xfId="0" applyFont="1" applyBorder="1"/>
    <xf numFmtId="10" fontId="3" fillId="0" borderId="49" xfId="3" applyNumberFormat="1" applyFont="1" applyBorder="1"/>
    <xf numFmtId="9" fontId="3" fillId="0" borderId="50" xfId="3" applyFont="1" applyBorder="1"/>
    <xf numFmtId="9" fontId="3" fillId="0" borderId="18" xfId="3" applyFont="1" applyBorder="1"/>
    <xf numFmtId="0" fontId="4" fillId="0" borderId="20" xfId="0" applyFont="1" applyBorder="1"/>
    <xf numFmtId="0" fontId="3" fillId="0" borderId="4" xfId="0" applyFont="1" applyBorder="1"/>
    <xf numFmtId="0" fontId="3" fillId="0" borderId="6" xfId="0" applyFont="1" applyBorder="1"/>
    <xf numFmtId="0" fontId="4" fillId="0" borderId="1" xfId="0" applyFont="1" applyBorder="1"/>
    <xf numFmtId="0" fontId="11" fillId="2" borderId="18" xfId="0" applyFont="1" applyFill="1" applyBorder="1" applyAlignment="1">
      <alignment horizontal="center" vertical="center" wrapText="1" shrinkToFit="1"/>
    </xf>
    <xf numFmtId="3" fontId="2" fillId="0" borderId="18" xfId="0" applyNumberFormat="1" applyFont="1" applyFill="1" applyBorder="1"/>
    <xf numFmtId="0" fontId="0" fillId="0" borderId="0" xfId="0" applyFill="1"/>
    <xf numFmtId="0" fontId="5" fillId="2" borderId="1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54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5" fillId="0" borderId="18" xfId="0" applyFont="1" applyFill="1" applyBorder="1" applyAlignment="1">
      <alignment horizontal="center" vertical="center"/>
    </xf>
    <xf numFmtId="6" fontId="5" fillId="0" borderId="18" xfId="0" applyNumberFormat="1" applyFont="1" applyFill="1" applyBorder="1" applyAlignment="1">
      <alignment vertical="top"/>
    </xf>
    <xf numFmtId="0" fontId="0" fillId="0" borderId="18" xfId="0" applyFill="1" applyBorder="1"/>
    <xf numFmtId="164" fontId="0" fillId="0" borderId="18" xfId="2" applyNumberFormat="1" applyFont="1" applyFill="1" applyBorder="1"/>
    <xf numFmtId="6" fontId="5" fillId="0" borderId="18" xfId="0" applyNumberFormat="1" applyFont="1" applyFill="1" applyBorder="1"/>
    <xf numFmtId="0" fontId="6" fillId="0" borderId="4" xfId="0" applyFont="1" applyFill="1" applyBorder="1" applyAlignment="1">
      <alignment vertical="top"/>
    </xf>
    <xf numFmtId="0" fontId="0" fillId="0" borderId="18" xfId="0" applyFill="1" applyBorder="1" applyAlignment="1">
      <alignment horizontal="center" vertical="center"/>
    </xf>
    <xf numFmtId="164" fontId="0" fillId="0" borderId="18" xfId="2" applyNumberFormat="1" applyFont="1" applyFill="1" applyBorder="1" applyAlignment="1">
      <alignment horizontal="center" vertical="center"/>
    </xf>
    <xf numFmtId="164" fontId="2" fillId="0" borderId="18" xfId="2" applyNumberFormat="1" applyFont="1" applyFill="1" applyBorder="1"/>
    <xf numFmtId="44" fontId="17" fillId="0" borderId="18" xfId="2" applyFont="1" applyFill="1" applyBorder="1"/>
    <xf numFmtId="14" fontId="10" fillId="0" borderId="18" xfId="0" applyNumberFormat="1" applyFont="1" applyFill="1" applyBorder="1" applyAlignment="1">
      <alignment vertical="center"/>
    </xf>
    <xf numFmtId="0" fontId="5" fillId="2" borderId="54" xfId="0" applyFont="1" applyFill="1" applyBorder="1" applyAlignment="1">
      <alignment horizontal="center" wrapText="1"/>
    </xf>
    <xf numFmtId="43" fontId="6" fillId="0" borderId="18" xfId="1" applyFont="1" applyFill="1" applyBorder="1" applyAlignment="1">
      <alignment horizontal="left"/>
    </xf>
    <xf numFmtId="164" fontId="5" fillId="0" borderId="18" xfId="2" applyNumberFormat="1" applyFont="1" applyFill="1" applyBorder="1"/>
    <xf numFmtId="43" fontId="0" fillId="0" borderId="18" xfId="1" applyFont="1" applyFill="1" applyBorder="1"/>
    <xf numFmtId="43" fontId="5" fillId="0" borderId="18" xfId="1" applyFont="1" applyFill="1" applyBorder="1" applyAlignment="1">
      <alignment horizontal="center"/>
    </xf>
    <xf numFmtId="44" fontId="6" fillId="0" borderId="18" xfId="2" applyFont="1" applyBorder="1" applyAlignment="1"/>
    <xf numFmtId="44" fontId="5" fillId="0" borderId="18" xfId="2" applyFont="1" applyBorder="1"/>
    <xf numFmtId="44" fontId="5" fillId="0" borderId="18" xfId="2" applyFont="1" applyBorder="1" applyAlignment="1"/>
    <xf numFmtId="44" fontId="5" fillId="0" borderId="20" xfId="2" applyFont="1" applyFill="1" applyBorder="1" applyAlignment="1">
      <alignment horizontal="right"/>
    </xf>
    <xf numFmtId="0" fontId="5" fillId="0" borderId="18" xfId="4" applyFont="1" applyFill="1" applyBorder="1" applyAlignment="1">
      <alignment vertical="top"/>
    </xf>
    <xf numFmtId="0" fontId="14" fillId="0" borderId="39" xfId="0" applyFont="1" applyFill="1" applyBorder="1"/>
    <xf numFmtId="0" fontId="3" fillId="0" borderId="53" xfId="0" applyFont="1" applyFill="1" applyBorder="1"/>
    <xf numFmtId="14" fontId="5" fillId="0" borderId="18" xfId="0" applyNumberFormat="1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2" borderId="18" xfId="0" applyFont="1" applyFill="1" applyBorder="1" applyAlignment="1">
      <alignment horizontal="center"/>
    </xf>
    <xf numFmtId="0" fontId="5" fillId="0" borderId="18" xfId="4" applyFont="1" applyBorder="1" applyAlignment="1">
      <alignment horizontal="center"/>
    </xf>
    <xf numFmtId="14" fontId="10" fillId="0" borderId="18" xfId="0" applyNumberFormat="1" applyFont="1" applyFill="1" applyBorder="1" applyAlignment="1">
      <alignment vertical="center"/>
    </xf>
    <xf numFmtId="0" fontId="5" fillId="0" borderId="0" xfId="4" applyFont="1" applyAlignment="1">
      <alignment horizontal="left"/>
    </xf>
    <xf numFmtId="0" fontId="5" fillId="0" borderId="5" xfId="4" applyFont="1" applyBorder="1" applyAlignment="1">
      <alignment horizontal="left"/>
    </xf>
    <xf numFmtId="44" fontId="5" fillId="0" borderId="21" xfId="2" applyFont="1" applyBorder="1" applyAlignment="1">
      <alignment horizontal="left" vertical="top" wrapText="1"/>
    </xf>
    <xf numFmtId="164" fontId="2" fillId="0" borderId="18" xfId="2" applyNumberFormat="1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3" fontId="0" fillId="0" borderId="18" xfId="1" applyFont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 wrapText="1"/>
    </xf>
    <xf numFmtId="44" fontId="10" fillId="0" borderId="18" xfId="2" applyFont="1" applyBorder="1"/>
    <xf numFmtId="44" fontId="10" fillId="0" borderId="18" xfId="2" applyNumberFormat="1" applyFont="1" applyFill="1" applyBorder="1" applyAlignment="1">
      <alignment horizontal="center" vertical="center"/>
    </xf>
    <xf numFmtId="3" fontId="10" fillId="0" borderId="18" xfId="0" applyNumberFormat="1" applyFont="1" applyFill="1" applyBorder="1"/>
    <xf numFmtId="164" fontId="16" fillId="0" borderId="18" xfId="2" applyNumberFormat="1" applyFont="1" applyBorder="1"/>
    <xf numFmtId="9" fontId="10" fillId="0" borderId="18" xfId="3" applyFont="1" applyBorder="1" applyAlignment="1">
      <alignment horizontal="center" vertical="center"/>
    </xf>
    <xf numFmtId="44" fontId="10" fillId="0" borderId="18" xfId="2" applyNumberFormat="1" applyFont="1" applyBorder="1"/>
    <xf numFmtId="0" fontId="5" fillId="0" borderId="18" xfId="4" applyFont="1" applyBorder="1" applyAlignment="1"/>
    <xf numFmtId="0" fontId="5" fillId="0" borderId="17" xfId="4" applyFont="1" applyBorder="1" applyAlignment="1">
      <alignment wrapText="1"/>
    </xf>
    <xf numFmtId="0" fontId="5" fillId="0" borderId="18" xfId="4" applyFont="1" applyFill="1" applyBorder="1" applyAlignment="1"/>
    <xf numFmtId="44" fontId="10" fillId="0" borderId="18" xfId="2" applyNumberFormat="1" applyFont="1" applyFill="1" applyBorder="1" applyAlignment="1"/>
    <xf numFmtId="0" fontId="5" fillId="0" borderId="18" xfId="0" applyFont="1" applyBorder="1" applyAlignment="1">
      <alignment horizontal="left" vertical="center" wrapText="1"/>
    </xf>
    <xf numFmtId="0" fontId="5" fillId="2" borderId="18" xfId="0" applyFont="1" applyFill="1" applyBorder="1" applyAlignment="1">
      <alignment horizontal="center"/>
    </xf>
    <xf numFmtId="0" fontId="5" fillId="0" borderId="18" xfId="4" applyFont="1" applyBorder="1" applyAlignment="1">
      <alignment horizontal="center"/>
    </xf>
    <xf numFmtId="44" fontId="11" fillId="2" borderId="19" xfId="2" applyFont="1" applyFill="1" applyBorder="1" applyAlignment="1">
      <alignment horizontal="center" vertical="center" wrapText="1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/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0" borderId="18" xfId="0" applyFont="1" applyBorder="1" applyAlignment="1">
      <alignment horizontal="left" vertical="center" wrapText="1"/>
    </xf>
    <xf numFmtId="0" fontId="4" fillId="0" borderId="0" xfId="0" applyFont="1" applyBorder="1"/>
    <xf numFmtId="0" fontId="10" fillId="0" borderId="53" xfId="0" applyFont="1" applyFill="1" applyBorder="1"/>
    <xf numFmtId="0" fontId="11" fillId="2" borderId="17" xfId="0" applyFont="1" applyFill="1" applyBorder="1" applyAlignment="1">
      <alignment horizontal="center" vertical="center" wrapText="1"/>
    </xf>
    <xf numFmtId="44" fontId="0" fillId="0" borderId="24" xfId="2" applyFont="1" applyBorder="1" applyAlignment="1">
      <alignment horizontal="center" vertical="center" wrapText="1"/>
    </xf>
    <xf numFmtId="164" fontId="5" fillId="0" borderId="45" xfId="2" applyNumberFormat="1" applyFont="1" applyBorder="1"/>
    <xf numFmtId="0" fontId="5" fillId="0" borderId="0" xfId="4" applyFont="1" applyBorder="1" applyAlignment="1">
      <alignment vertical="top"/>
    </xf>
    <xf numFmtId="44" fontId="10" fillId="0" borderId="20" xfId="2" applyNumberFormat="1" applyFont="1" applyFill="1" applyBorder="1" applyAlignment="1"/>
    <xf numFmtId="9" fontId="5" fillId="0" borderId="0" xfId="4" applyNumberFormat="1" applyFont="1" applyBorder="1" applyAlignment="1">
      <alignment horizontal="center"/>
    </xf>
    <xf numFmtId="9" fontId="10" fillId="0" borderId="20" xfId="3" applyFont="1" applyBorder="1" applyAlignment="1">
      <alignment horizontal="center" vertical="center"/>
    </xf>
    <xf numFmtId="44" fontId="10" fillId="0" borderId="20" xfId="2" applyNumberFormat="1" applyFont="1" applyBorder="1"/>
    <xf numFmtId="164" fontId="16" fillId="0" borderId="20" xfId="2" applyNumberFormat="1" applyFont="1" applyBorder="1"/>
    <xf numFmtId="3" fontId="10" fillId="0" borderId="20" xfId="0" applyNumberFormat="1" applyFont="1" applyFill="1" applyBorder="1"/>
    <xf numFmtId="43" fontId="10" fillId="0" borderId="20" xfId="1" applyFont="1" applyBorder="1"/>
    <xf numFmtId="42" fontId="5" fillId="0" borderId="18" xfId="7" applyFont="1" applyBorder="1" applyAlignment="1"/>
    <xf numFmtId="44" fontId="10" fillId="0" borderId="20" xfId="2" applyNumberFormat="1" applyFont="1" applyFill="1" applyBorder="1" applyAlignment="1">
      <alignment horizontal="center" vertical="center"/>
    </xf>
    <xf numFmtId="44" fontId="10" fillId="0" borderId="20" xfId="2" applyFont="1" applyBorder="1"/>
    <xf numFmtId="0" fontId="0" fillId="0" borderId="0" xfId="0" applyBorder="1"/>
    <xf numFmtId="165" fontId="5" fillId="0" borderId="20" xfId="5" applyFont="1" applyBorder="1" applyAlignment="1">
      <alignment horizontal="center" vertical="center"/>
    </xf>
    <xf numFmtId="14" fontId="10" fillId="0" borderId="20" xfId="0" applyNumberFormat="1" applyFont="1" applyFill="1" applyBorder="1" applyAlignment="1">
      <alignment vertical="center"/>
    </xf>
    <xf numFmtId="0" fontId="5" fillId="2" borderId="20" xfId="0" applyFont="1" applyFill="1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43" fontId="0" fillId="0" borderId="20" xfId="1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22" fontId="7" fillId="0" borderId="0" xfId="0" applyNumberFormat="1" applyFont="1" applyBorder="1"/>
    <xf numFmtId="0" fontId="5" fillId="0" borderId="4" xfId="0" applyFont="1" applyBorder="1" applyAlignment="1">
      <alignment horizontal="center" wrapText="1"/>
    </xf>
    <xf numFmtId="0" fontId="6" fillId="0" borderId="0" xfId="0" applyFont="1" applyBorder="1" applyAlignment="1">
      <alignment vertical="top"/>
    </xf>
    <xf numFmtId="6" fontId="5" fillId="0" borderId="20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6" fontId="5" fillId="0" borderId="20" xfId="0" applyNumberFormat="1" applyFont="1" applyFill="1" applyBorder="1"/>
    <xf numFmtId="0" fontId="5" fillId="0" borderId="0" xfId="0" applyFont="1" applyBorder="1"/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Border="1" applyAlignment="1">
      <alignment vertical="top"/>
    </xf>
    <xf numFmtId="0" fontId="5" fillId="2" borderId="9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0" borderId="18" xfId="0" applyFont="1" applyBorder="1" applyAlignment="1">
      <alignment horizontal="left" vertical="center" wrapText="1"/>
    </xf>
    <xf numFmtId="0" fontId="5" fillId="2" borderId="18" xfId="0" applyFont="1" applyFill="1" applyBorder="1" applyAlignment="1">
      <alignment horizontal="center"/>
    </xf>
    <xf numFmtId="0" fontId="5" fillId="0" borderId="18" xfId="4" applyFont="1" applyBorder="1" applyAlignment="1">
      <alignment horizontal="center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44" fontId="10" fillId="0" borderId="20" xfId="2" applyNumberFormat="1" applyFont="1" applyFill="1" applyBorder="1" applyAlignment="1">
      <alignment horizontal="center" vertical="center" wrapText="1"/>
    </xf>
    <xf numFmtId="0" fontId="5" fillId="0" borderId="18" xfId="4" applyFont="1" applyBorder="1" applyAlignment="1">
      <alignment horizontal="center" vertical="center" wrapText="1"/>
    </xf>
    <xf numFmtId="0" fontId="5" fillId="0" borderId="18" xfId="4" applyFont="1" applyBorder="1" applyAlignment="1">
      <alignment horizontal="center" vertical="center" wrapText="1"/>
    </xf>
    <xf numFmtId="14" fontId="5" fillId="0" borderId="18" xfId="4" applyNumberFormat="1" applyFont="1" applyFill="1" applyBorder="1" applyAlignment="1">
      <alignment horizontal="center" vertical="center" wrapText="1"/>
    </xf>
    <xf numFmtId="0" fontId="5" fillId="0" borderId="18" xfId="4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/>
    </xf>
    <xf numFmtId="164" fontId="2" fillId="0" borderId="27" xfId="2" applyNumberFormat="1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4" fontId="8" fillId="0" borderId="20" xfId="0" applyNumberFormat="1" applyFont="1" applyBorder="1" applyAlignment="1">
      <alignment horizontal="right" vertical="center"/>
    </xf>
    <xf numFmtId="164" fontId="0" fillId="0" borderId="23" xfId="2" applyNumberFormat="1" applyFont="1" applyFill="1" applyBorder="1" applyAlignment="1">
      <alignment horizontal="center" vertical="center"/>
    </xf>
    <xf numFmtId="4" fontId="8" fillId="0" borderId="18" xfId="0" applyNumberFormat="1" applyFont="1" applyBorder="1" applyAlignment="1">
      <alignment horizontal="right" vertical="center"/>
    </xf>
    <xf numFmtId="14" fontId="8" fillId="0" borderId="19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wrapText="1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0" borderId="18" xfId="0" applyFont="1" applyBorder="1" applyAlignment="1">
      <alignment horizontal="left" vertical="center" wrapText="1"/>
    </xf>
    <xf numFmtId="0" fontId="5" fillId="0" borderId="18" xfId="4" applyFon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166" fontId="0" fillId="0" borderId="18" xfId="1" applyNumberFormat="1" applyFon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164" fontId="2" fillId="0" borderId="45" xfId="2" applyNumberFormat="1" applyFont="1" applyFill="1" applyBorder="1" applyAlignment="1">
      <alignment horizontal="center" vertical="center"/>
    </xf>
    <xf numFmtId="164" fontId="10" fillId="0" borderId="20" xfId="2" applyNumberFormat="1" applyFont="1" applyBorder="1"/>
    <xf numFmtId="44" fontId="0" fillId="0" borderId="18" xfId="2" applyFont="1" applyBorder="1" applyAlignment="1">
      <alignment horizontal="center" vertical="center"/>
    </xf>
    <xf numFmtId="44" fontId="2" fillId="0" borderId="27" xfId="2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2" borderId="18" xfId="0" applyFont="1" applyFill="1" applyBorder="1" applyAlignment="1">
      <alignment horizontal="center"/>
    </xf>
    <xf numFmtId="0" fontId="5" fillId="0" borderId="18" xfId="4" applyFont="1" applyBorder="1" applyAlignment="1">
      <alignment horizontal="center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14" fontId="18" fillId="0" borderId="18" xfId="0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wrapText="1"/>
    </xf>
    <xf numFmtId="0" fontId="0" fillId="0" borderId="18" xfId="0" applyBorder="1"/>
    <xf numFmtId="43" fontId="0" fillId="0" borderId="20" xfId="1" applyFont="1" applyBorder="1"/>
    <xf numFmtId="44" fontId="10" fillId="0" borderId="18" xfId="2" applyFont="1" applyFill="1" applyBorder="1" applyAlignment="1">
      <alignment vertical="center"/>
    </xf>
    <xf numFmtId="44" fontId="10" fillId="0" borderId="18" xfId="2" applyFont="1" applyBorder="1" applyAlignment="1">
      <alignment vertical="center"/>
    </xf>
    <xf numFmtId="44" fontId="10" fillId="0" borderId="45" xfId="2" applyFont="1" applyBorder="1" applyAlignment="1">
      <alignment vertical="center"/>
    </xf>
    <xf numFmtId="44" fontId="2" fillId="0" borderId="45" xfId="2" applyFont="1" applyFill="1" applyBorder="1" applyAlignment="1">
      <alignment horizontal="center" vertical="center"/>
    </xf>
    <xf numFmtId="44" fontId="2" fillId="0" borderId="46" xfId="2" applyFont="1" applyFill="1" applyBorder="1" applyAlignment="1">
      <alignment horizontal="center" vertical="center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0" borderId="18" xfId="0" applyFont="1" applyBorder="1" applyAlignment="1">
      <alignment horizontal="left" vertical="center" wrapText="1"/>
    </xf>
    <xf numFmtId="0" fontId="5" fillId="0" borderId="18" xfId="4" applyFont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43" fontId="3" fillId="2" borderId="36" xfId="1" applyFont="1" applyFill="1" applyBorder="1"/>
    <xf numFmtId="0" fontId="0" fillId="2" borderId="55" xfId="0" applyFill="1" applyBorder="1" applyAlignment="1">
      <alignment horizontal="center" vertical="center"/>
    </xf>
    <xf numFmtId="0" fontId="8" fillId="2" borderId="56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 wrapText="1"/>
    </xf>
    <xf numFmtId="0" fontId="0" fillId="0" borderId="14" xfId="0" applyBorder="1"/>
    <xf numFmtId="43" fontId="0" fillId="0" borderId="14" xfId="1" applyFont="1" applyBorder="1"/>
    <xf numFmtId="164" fontId="0" fillId="0" borderId="14" xfId="2" applyNumberFormat="1" applyFont="1" applyFill="1" applyBorder="1" applyAlignment="1">
      <alignment horizontal="center" vertical="center"/>
    </xf>
    <xf numFmtId="44" fontId="0" fillId="0" borderId="14" xfId="2" applyFont="1" applyBorder="1" applyAlignment="1">
      <alignment horizontal="center" vertical="center"/>
    </xf>
    <xf numFmtId="43" fontId="0" fillId="0" borderId="16" xfId="1" applyFont="1" applyBorder="1"/>
    <xf numFmtId="0" fontId="0" fillId="0" borderId="45" xfId="0" applyBorder="1"/>
    <xf numFmtId="43" fontId="0" fillId="0" borderId="45" xfId="1" applyFont="1" applyBorder="1"/>
    <xf numFmtId="164" fontId="0" fillId="0" borderId="45" xfId="2" applyNumberFormat="1" applyFont="1" applyFill="1" applyBorder="1" applyAlignment="1">
      <alignment horizontal="center" vertical="center"/>
    </xf>
    <xf numFmtId="43" fontId="0" fillId="0" borderId="46" xfId="1" applyFont="1" applyBorder="1"/>
    <xf numFmtId="0" fontId="0" fillId="0" borderId="26" xfId="0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9" fontId="5" fillId="0" borderId="18" xfId="3" applyFont="1" applyBorder="1" applyAlignment="1">
      <alignment horizontal="right"/>
    </xf>
    <xf numFmtId="44" fontId="0" fillId="0" borderId="0" xfId="2" applyFont="1" applyBorder="1"/>
    <xf numFmtId="44" fontId="2" fillId="0" borderId="18" xfId="2" applyFont="1" applyFill="1" applyBorder="1" applyAlignment="1">
      <alignment horizontal="center" vertical="center"/>
    </xf>
    <xf numFmtId="44" fontId="10" fillId="0" borderId="20" xfId="2" applyFont="1" applyFill="1" applyBorder="1" applyAlignment="1">
      <alignment horizontal="center" vertical="center"/>
    </xf>
    <xf numFmtId="44" fontId="5" fillId="0" borderId="18" xfId="2" applyFont="1" applyFill="1" applyBorder="1"/>
    <xf numFmtId="44" fontId="0" fillId="0" borderId="0" xfId="2" applyFont="1"/>
    <xf numFmtId="44" fontId="2" fillId="0" borderId="18" xfId="2" applyFont="1" applyFill="1" applyBorder="1"/>
    <xf numFmtId="44" fontId="2" fillId="0" borderId="18" xfId="2" applyFont="1" applyBorder="1"/>
    <xf numFmtId="44" fontId="0" fillId="0" borderId="18" xfId="2" applyFont="1" applyBorder="1"/>
    <xf numFmtId="44" fontId="19" fillId="0" borderId="18" xfId="2" applyFont="1" applyBorder="1" applyAlignment="1">
      <alignment vertical="center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4" fillId="0" borderId="2" xfId="8" applyFont="1" applyBorder="1"/>
    <xf numFmtId="0" fontId="4" fillId="0" borderId="3" xfId="8" applyFont="1" applyBorder="1"/>
    <xf numFmtId="0" fontId="1" fillId="0" borderId="0" xfId="8"/>
    <xf numFmtId="0" fontId="4" fillId="0" borderId="4" xfId="8" applyFont="1" applyBorder="1"/>
    <xf numFmtId="0" fontId="4" fillId="0" borderId="0" xfId="8" applyFont="1" applyBorder="1"/>
    <xf numFmtId="0" fontId="4" fillId="0" borderId="5" xfId="8" applyFont="1" applyBorder="1"/>
    <xf numFmtId="0" fontId="5" fillId="0" borderId="4" xfId="8" applyFont="1" applyBorder="1" applyAlignment="1">
      <alignment vertical="top"/>
    </xf>
    <xf numFmtId="0" fontId="5" fillId="0" borderId="0" xfId="8" applyFont="1" applyBorder="1" applyAlignment="1">
      <alignment vertical="top"/>
    </xf>
    <xf numFmtId="0" fontId="5" fillId="0" borderId="5" xfId="8" applyFont="1" applyBorder="1" applyAlignment="1">
      <alignment vertical="top"/>
    </xf>
    <xf numFmtId="0" fontId="5" fillId="0" borderId="0" xfId="8" applyFont="1" applyFill="1" applyBorder="1" applyAlignment="1">
      <alignment vertical="center"/>
    </xf>
    <xf numFmtId="0" fontId="6" fillId="0" borderId="0" xfId="8" applyFont="1" applyBorder="1" applyAlignment="1">
      <alignment vertical="center"/>
    </xf>
    <xf numFmtId="0" fontId="6" fillId="0" borderId="5" xfId="8" applyFont="1" applyBorder="1" applyAlignment="1">
      <alignment vertical="center"/>
    </xf>
    <xf numFmtId="0" fontId="5" fillId="0" borderId="4" xfId="8" applyFont="1" applyBorder="1"/>
    <xf numFmtId="0" fontId="5" fillId="0" borderId="0" xfId="8" applyFont="1" applyBorder="1"/>
    <xf numFmtId="0" fontId="5" fillId="0" borderId="5" xfId="8" applyFont="1" applyBorder="1"/>
    <xf numFmtId="0" fontId="6" fillId="0" borderId="6" xfId="8" applyFont="1" applyBorder="1" applyAlignment="1">
      <alignment vertical="center"/>
    </xf>
    <xf numFmtId="0" fontId="6" fillId="0" borderId="7" xfId="8" applyFont="1" applyBorder="1" applyAlignment="1">
      <alignment vertical="center"/>
    </xf>
    <xf numFmtId="0" fontId="6" fillId="0" borderId="8" xfId="8" applyFont="1" applyBorder="1" applyAlignment="1">
      <alignment vertical="center"/>
    </xf>
    <xf numFmtId="0" fontId="5" fillId="0" borderId="21" xfId="8" applyFont="1" applyBorder="1" applyAlignment="1">
      <alignment horizontal="left" vertical="center" wrapText="1"/>
    </xf>
    <xf numFmtId="0" fontId="5" fillId="0" borderId="18" xfId="8" applyFont="1" applyBorder="1" applyAlignment="1">
      <alignment horizontal="left" vertical="center" wrapText="1"/>
    </xf>
    <xf numFmtId="44" fontId="5" fillId="0" borderId="21" xfId="9" applyFont="1" applyBorder="1" applyAlignment="1">
      <alignment horizontal="left" vertical="top" wrapText="1"/>
    </xf>
    <xf numFmtId="0" fontId="6" fillId="0" borderId="0" xfId="8" applyFont="1" applyBorder="1"/>
    <xf numFmtId="0" fontId="6" fillId="0" borderId="5" xfId="8" applyFont="1" applyBorder="1"/>
    <xf numFmtId="0" fontId="6" fillId="0" borderId="4" xfId="8" applyFont="1" applyFill="1" applyBorder="1" applyAlignment="1">
      <alignment vertical="top"/>
    </xf>
    <xf numFmtId="0" fontId="6" fillId="0" borderId="0" xfId="8" applyFont="1" applyFill="1" applyBorder="1" applyAlignment="1">
      <alignment vertical="top"/>
    </xf>
    <xf numFmtId="0" fontId="5" fillId="0" borderId="18" xfId="8" applyFont="1" applyFill="1" applyBorder="1" applyAlignment="1">
      <alignment horizontal="center" vertical="center"/>
    </xf>
    <xf numFmtId="6" fontId="5" fillId="0" borderId="20" xfId="8" applyNumberFormat="1" applyFont="1" applyFill="1" applyBorder="1" applyAlignment="1">
      <alignment vertical="top"/>
    </xf>
    <xf numFmtId="0" fontId="6" fillId="0" borderId="0" xfId="8" applyFont="1" applyBorder="1" applyAlignment="1">
      <alignment vertical="top"/>
    </xf>
    <xf numFmtId="0" fontId="6" fillId="0" borderId="5" xfId="8" applyFont="1" applyBorder="1" applyAlignment="1">
      <alignment vertical="top"/>
    </xf>
    <xf numFmtId="0" fontId="5" fillId="0" borderId="17" xfId="8" applyFont="1" applyBorder="1" applyAlignment="1">
      <alignment horizontal="center"/>
    </xf>
    <xf numFmtId="0" fontId="5" fillId="0" borderId="18" xfId="8" applyFont="1" applyBorder="1" applyAlignment="1">
      <alignment horizontal="center"/>
    </xf>
    <xf numFmtId="14" fontId="18" fillId="0" borderId="18" xfId="8" applyNumberFormat="1" applyFont="1" applyBorder="1" applyAlignment="1">
      <alignment horizontal="center" vertical="center"/>
    </xf>
    <xf numFmtId="0" fontId="5" fillId="0" borderId="4" xfId="8" applyFont="1" applyBorder="1" applyAlignment="1">
      <alignment horizontal="center" wrapText="1"/>
    </xf>
    <xf numFmtId="22" fontId="7" fillId="0" borderId="0" xfId="8" applyNumberFormat="1" applyFont="1" applyBorder="1"/>
    <xf numFmtId="0" fontId="5" fillId="0" borderId="0" xfId="8" applyFont="1" applyBorder="1" applyAlignment="1">
      <alignment horizontal="center" vertical="top" wrapText="1"/>
    </xf>
    <xf numFmtId="0" fontId="5" fillId="0" borderId="5" xfId="8" applyFont="1" applyBorder="1" applyAlignment="1">
      <alignment horizontal="center" vertical="top" wrapText="1"/>
    </xf>
    <xf numFmtId="0" fontId="4" fillId="0" borderId="4" xfId="8" applyFont="1" applyBorder="1" applyAlignment="1">
      <alignment horizontal="center"/>
    </xf>
    <xf numFmtId="14" fontId="4" fillId="0" borderId="0" xfId="8" applyNumberFormat="1" applyFont="1" applyBorder="1" applyAlignment="1">
      <alignment horizontal="center" wrapText="1"/>
    </xf>
    <xf numFmtId="0" fontId="3" fillId="0" borderId="0" xfId="8" applyFont="1" applyBorder="1" applyAlignment="1">
      <alignment horizontal="center" vertical="top"/>
    </xf>
    <xf numFmtId="0" fontId="3" fillId="0" borderId="5" xfId="8" applyFont="1" applyBorder="1" applyAlignment="1">
      <alignment horizontal="center" vertical="top"/>
    </xf>
    <xf numFmtId="0" fontId="3" fillId="0" borderId="1" xfId="8" applyFont="1" applyBorder="1"/>
    <xf numFmtId="0" fontId="1" fillId="2" borderId="55" xfId="8" applyFill="1" applyBorder="1" applyAlignment="1">
      <alignment horizontal="center" vertical="center"/>
    </xf>
    <xf numFmtId="0" fontId="8" fillId="2" borderId="56" xfId="8" applyFont="1" applyFill="1" applyBorder="1" applyAlignment="1">
      <alignment horizontal="center" vertical="center" wrapText="1"/>
    </xf>
    <xf numFmtId="0" fontId="8" fillId="2" borderId="56" xfId="8" applyFont="1" applyFill="1" applyBorder="1" applyAlignment="1">
      <alignment horizontal="center" vertical="center"/>
    </xf>
    <xf numFmtId="0" fontId="1" fillId="0" borderId="56" xfId="8" applyBorder="1" applyAlignment="1">
      <alignment horizontal="center" vertical="center"/>
    </xf>
    <xf numFmtId="0" fontId="8" fillId="2" borderId="57" xfId="8" applyFont="1" applyFill="1" applyBorder="1" applyAlignment="1">
      <alignment horizontal="center" vertical="center" wrapText="1"/>
    </xf>
    <xf numFmtId="0" fontId="1" fillId="2" borderId="13" xfId="8" applyFill="1" applyBorder="1" applyAlignment="1">
      <alignment horizontal="center" vertical="center"/>
    </xf>
    <xf numFmtId="164" fontId="0" fillId="0" borderId="14" xfId="9" applyNumberFormat="1" applyFont="1" applyFill="1" applyBorder="1" applyAlignment="1">
      <alignment horizontal="center" vertical="center"/>
    </xf>
    <xf numFmtId="44" fontId="0" fillId="0" borderId="14" xfId="9" applyFont="1" applyBorder="1" applyAlignment="1">
      <alignment horizontal="center" vertical="center"/>
    </xf>
    <xf numFmtId="0" fontId="1" fillId="0" borderId="26" xfId="8" applyFill="1" applyBorder="1" applyAlignment="1">
      <alignment horizontal="center" vertical="center"/>
    </xf>
    <xf numFmtId="0" fontId="1" fillId="0" borderId="27" xfId="8" applyFill="1" applyBorder="1" applyAlignment="1">
      <alignment horizontal="center" vertical="center"/>
    </xf>
    <xf numFmtId="164" fontId="2" fillId="0" borderId="27" xfId="9" applyNumberFormat="1" applyFont="1" applyFill="1" applyBorder="1" applyAlignment="1">
      <alignment horizontal="center" vertical="center"/>
    </xf>
    <xf numFmtId="0" fontId="6" fillId="0" borderId="6" xfId="8" applyFont="1" applyBorder="1"/>
    <xf numFmtId="0" fontId="6" fillId="0" borderId="7" xfId="8" applyFont="1" applyBorder="1"/>
    <xf numFmtId="0" fontId="6" fillId="0" borderId="8" xfId="8" applyFont="1" applyBorder="1"/>
    <xf numFmtId="0" fontId="5" fillId="2" borderId="17" xfId="8" applyFont="1" applyFill="1" applyBorder="1" applyAlignment="1">
      <alignment horizontal="center"/>
    </xf>
    <xf numFmtId="0" fontId="5" fillId="2" borderId="18" xfId="8" applyFont="1" applyFill="1" applyBorder="1" applyAlignment="1">
      <alignment horizontal="center"/>
    </xf>
    <xf numFmtId="0" fontId="5" fillId="2" borderId="20" xfId="8" applyFont="1" applyFill="1" applyBorder="1" applyAlignment="1">
      <alignment horizontal="center"/>
    </xf>
    <xf numFmtId="44" fontId="17" fillId="0" borderId="18" xfId="9" applyFont="1" applyFill="1" applyBorder="1"/>
    <xf numFmtId="14" fontId="10" fillId="0" borderId="20" xfId="8" applyNumberFormat="1" applyFont="1" applyFill="1" applyBorder="1" applyAlignment="1">
      <alignment vertical="center"/>
    </xf>
    <xf numFmtId="0" fontId="5" fillId="2" borderId="17" xfId="8" applyFont="1" applyFill="1" applyBorder="1" applyAlignment="1">
      <alignment horizontal="center" vertical="center" wrapText="1"/>
    </xf>
    <xf numFmtId="0" fontId="6" fillId="0" borderId="4" xfId="8" applyFont="1" applyBorder="1"/>
    <xf numFmtId="43" fontId="5" fillId="0" borderId="18" xfId="10" applyFont="1" applyFill="1" applyBorder="1" applyAlignment="1">
      <alignment horizontal="center"/>
    </xf>
    <xf numFmtId="43" fontId="0" fillId="0" borderId="18" xfId="10" applyFont="1" applyBorder="1"/>
    <xf numFmtId="44" fontId="20" fillId="0" borderId="18" xfId="9" applyFont="1" applyBorder="1" applyAlignment="1"/>
    <xf numFmtId="44" fontId="20" fillId="0" borderId="0" xfId="9" applyFont="1" applyBorder="1"/>
    <xf numFmtId="44" fontId="20" fillId="0" borderId="20" xfId="9" applyFont="1" applyBorder="1"/>
    <xf numFmtId="44" fontId="20" fillId="0" borderId="18" xfId="9" applyFont="1" applyFill="1" applyBorder="1" applyAlignment="1">
      <alignment horizontal="center" vertical="center"/>
    </xf>
    <xf numFmtId="44" fontId="20" fillId="0" borderId="20" xfId="9" applyFont="1" applyFill="1" applyBorder="1" applyAlignment="1">
      <alignment horizontal="center" vertical="center"/>
    </xf>
    <xf numFmtId="43" fontId="6" fillId="0" borderId="18" xfId="10" applyFont="1" applyFill="1" applyBorder="1" applyAlignment="1">
      <alignment horizontal="left"/>
    </xf>
    <xf numFmtId="44" fontId="20" fillId="0" borderId="18" xfId="9" applyFont="1" applyFill="1" applyBorder="1"/>
    <xf numFmtId="44" fontId="20" fillId="0" borderId="0" xfId="9" applyFont="1"/>
    <xf numFmtId="43" fontId="0" fillId="0" borderId="18" xfId="10" applyFont="1" applyFill="1" applyBorder="1"/>
    <xf numFmtId="44" fontId="20" fillId="0" borderId="18" xfId="9" applyFont="1" applyBorder="1"/>
    <xf numFmtId="0" fontId="20" fillId="0" borderId="0" xfId="8" applyFont="1"/>
    <xf numFmtId="164" fontId="5" fillId="0" borderId="18" xfId="9" applyNumberFormat="1" applyFont="1" applyBorder="1" applyAlignment="1">
      <alignment horizontal="center"/>
    </xf>
    <xf numFmtId="9" fontId="5" fillId="0" borderId="18" xfId="11" applyFont="1" applyBorder="1" applyAlignment="1">
      <alignment horizontal="center" vertical="center"/>
    </xf>
    <xf numFmtId="10" fontId="5" fillId="0" borderId="18" xfId="11" applyNumberFormat="1" applyFont="1" applyBorder="1" applyAlignment="1">
      <alignment horizontal="center" vertical="center"/>
    </xf>
    <xf numFmtId="9" fontId="10" fillId="0" borderId="20" xfId="11" applyFont="1" applyBorder="1" applyAlignment="1">
      <alignment horizontal="center" vertical="center"/>
    </xf>
    <xf numFmtId="3" fontId="6" fillId="0" borderId="3" xfId="8" applyNumberFormat="1" applyFont="1" applyBorder="1"/>
    <xf numFmtId="44" fontId="10" fillId="0" borderId="18" xfId="9" applyFont="1" applyFill="1" applyBorder="1" applyAlignment="1">
      <alignment vertical="center"/>
    </xf>
    <xf numFmtId="43" fontId="6" fillId="0" borderId="20" xfId="10" applyFont="1" applyBorder="1"/>
    <xf numFmtId="44" fontId="10" fillId="0" borderId="18" xfId="9" applyFont="1" applyBorder="1" applyAlignment="1">
      <alignment vertical="center"/>
    </xf>
    <xf numFmtId="43" fontId="5" fillId="0" borderId="20" xfId="10" applyFont="1" applyBorder="1" applyAlignment="1">
      <alignment horizontal="right"/>
    </xf>
    <xf numFmtId="44" fontId="19" fillId="0" borderId="18" xfId="9" applyFont="1" applyBorder="1" applyAlignment="1">
      <alignment vertical="center"/>
    </xf>
    <xf numFmtId="44" fontId="10" fillId="0" borderId="45" xfId="9" applyFont="1" applyBorder="1" applyAlignment="1">
      <alignment vertical="center"/>
    </xf>
    <xf numFmtId="43" fontId="5" fillId="0" borderId="46" xfId="10" applyFont="1" applyBorder="1"/>
    <xf numFmtId="0" fontId="5" fillId="0" borderId="13" xfId="8" applyFont="1" applyBorder="1" applyAlignment="1">
      <alignment horizontal="center" vertical="center"/>
    </xf>
    <xf numFmtId="0" fontId="5" fillId="0" borderId="14" xfId="8" applyFont="1" applyBorder="1" applyAlignment="1">
      <alignment horizontal="center" vertical="center"/>
    </xf>
    <xf numFmtId="0" fontId="5" fillId="0" borderId="14" xfId="8" applyFont="1" applyBorder="1" applyAlignment="1">
      <alignment horizontal="center" vertical="center" wrapText="1"/>
    </xf>
    <xf numFmtId="0" fontId="11" fillId="2" borderId="17" xfId="8" applyFont="1" applyFill="1" applyBorder="1" applyAlignment="1">
      <alignment horizontal="center" vertical="center" wrapText="1"/>
    </xf>
    <xf numFmtId="0" fontId="11" fillId="2" borderId="18" xfId="8" applyFont="1" applyFill="1" applyBorder="1" applyAlignment="1">
      <alignment horizontal="center" vertical="center" wrapText="1" shrinkToFit="1"/>
    </xf>
    <xf numFmtId="14" fontId="5" fillId="0" borderId="18" xfId="8" applyNumberFormat="1" applyFont="1" applyFill="1" applyBorder="1" applyAlignment="1">
      <alignment horizontal="center" vertical="center" wrapText="1"/>
    </xf>
    <xf numFmtId="14" fontId="11" fillId="2" borderId="18" xfId="8" applyNumberFormat="1" applyFont="1" applyFill="1" applyBorder="1" applyAlignment="1">
      <alignment horizontal="center" vertical="center" wrapText="1"/>
    </xf>
    <xf numFmtId="43" fontId="3" fillId="2" borderId="18" xfId="10" applyFont="1" applyFill="1" applyBorder="1"/>
    <xf numFmtId="0" fontId="2" fillId="0" borderId="17" xfId="8" applyFont="1" applyBorder="1" applyAlignment="1">
      <alignment horizontal="center" vertical="center"/>
    </xf>
    <xf numFmtId="9" fontId="5" fillId="0" borderId="18" xfId="11" applyFont="1" applyBorder="1" applyAlignment="1">
      <alignment horizontal="right"/>
    </xf>
    <xf numFmtId="43" fontId="5" fillId="0" borderId="20" xfId="11" applyNumberFormat="1" applyFont="1" applyBorder="1"/>
    <xf numFmtId="10" fontId="3" fillId="0" borderId="49" xfId="11" applyNumberFormat="1" applyFont="1" applyBorder="1"/>
    <xf numFmtId="9" fontId="3" fillId="0" borderId="50" xfId="11" applyFont="1" applyBorder="1"/>
    <xf numFmtId="9" fontId="3" fillId="0" borderId="18" xfId="11" applyFont="1" applyBorder="1"/>
    <xf numFmtId="0" fontId="4" fillId="0" borderId="20" xfId="8" applyFont="1" applyBorder="1"/>
    <xf numFmtId="0" fontId="3" fillId="0" borderId="4" xfId="8" applyFont="1" applyBorder="1"/>
    <xf numFmtId="0" fontId="14" fillId="0" borderId="39" xfId="8" applyFont="1" applyFill="1" applyBorder="1"/>
    <xf numFmtId="0" fontId="10" fillId="0" borderId="53" xfId="8" applyFont="1" applyFill="1" applyBorder="1"/>
    <xf numFmtId="0" fontId="3" fillId="0" borderId="6" xfId="8" applyFont="1" applyBorder="1"/>
    <xf numFmtId="0" fontId="4" fillId="0" borderId="1" xfId="8" applyFont="1" applyBorder="1"/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>
      <alignment horizontal="center"/>
    </xf>
    <xf numFmtId="0" fontId="5" fillId="0" borderId="21" xfId="4" applyFont="1" applyBorder="1" applyAlignment="1">
      <alignment horizontal="left"/>
    </xf>
    <xf numFmtId="0" fontId="5" fillId="0" borderId="23" xfId="4" applyFont="1" applyBorder="1" applyAlignment="1">
      <alignment horizontal="left"/>
    </xf>
    <xf numFmtId="0" fontId="5" fillId="0" borderId="14" xfId="8" applyFont="1" applyBorder="1" applyAlignment="1">
      <alignment horizontal="center" vertical="center" wrapText="1"/>
    </xf>
    <xf numFmtId="0" fontId="5" fillId="2" borderId="18" xfId="8" applyFont="1" applyFill="1" applyBorder="1" applyAlignment="1">
      <alignment horizontal="center"/>
    </xf>
    <xf numFmtId="0" fontId="5" fillId="0" borderId="18" xfId="8" applyFont="1" applyBorder="1" applyAlignment="1">
      <alignment horizontal="left" vertical="center" wrapText="1"/>
    </xf>
    <xf numFmtId="0" fontId="5" fillId="0" borderId="17" xfId="8" applyFont="1" applyBorder="1" applyAlignment="1">
      <alignment horizontal="center" vertical="center" wrapText="1"/>
    </xf>
    <xf numFmtId="0" fontId="1" fillId="0" borderId="14" xfId="8" applyBorder="1" applyAlignment="1">
      <alignment horizontal="center" vertical="center"/>
    </xf>
    <xf numFmtId="43" fontId="0" fillId="0" borderId="14" xfId="10" applyFont="1" applyBorder="1" applyAlignment="1">
      <alignment horizontal="center" vertical="center"/>
    </xf>
    <xf numFmtId="43" fontId="0" fillId="0" borderId="16" xfId="10" applyFont="1" applyBorder="1" applyAlignment="1">
      <alignment horizontal="center" vertical="center"/>
    </xf>
    <xf numFmtId="0" fontId="5" fillId="0" borderId="18" xfId="4" applyFont="1" applyBorder="1" applyAlignment="1">
      <alignment horizontal="center"/>
    </xf>
    <xf numFmtId="0" fontId="5" fillId="0" borderId="21" xfId="4" applyFont="1" applyBorder="1" applyAlignment="1">
      <alignment horizontal="left"/>
    </xf>
    <xf numFmtId="0" fontId="5" fillId="0" borderId="23" xfId="4" applyFont="1" applyBorder="1" applyAlignment="1">
      <alignment horizontal="left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8" applyFont="1" applyBorder="1" applyAlignment="1">
      <alignment horizontal="left" vertical="center" wrapText="1"/>
    </xf>
    <xf numFmtId="0" fontId="5" fillId="2" borderId="18" xfId="8" applyFont="1" applyFill="1" applyBorder="1" applyAlignment="1">
      <alignment horizontal="center"/>
    </xf>
    <xf numFmtId="0" fontId="5" fillId="0" borderId="14" xfId="8" applyFont="1" applyBorder="1" applyAlignment="1">
      <alignment horizontal="center" vertical="center" wrapText="1"/>
    </xf>
    <xf numFmtId="0" fontId="5" fillId="0" borderId="18" xfId="8" applyFont="1" applyBorder="1" applyAlignment="1">
      <alignment horizontal="center" vertical="center" wrapText="1"/>
    </xf>
    <xf numFmtId="0" fontId="5" fillId="0" borderId="18" xfId="8" applyFont="1" applyBorder="1" applyAlignment="1">
      <alignment horizontal="center" vertical="center" wrapText="1"/>
    </xf>
    <xf numFmtId="44" fontId="5" fillId="0" borderId="20" xfId="8" applyNumberFormat="1" applyFont="1" applyFill="1" applyBorder="1" applyAlignment="1">
      <alignment vertical="top"/>
    </xf>
    <xf numFmtId="165" fontId="5" fillId="0" borderId="0" xfId="5" applyFont="1" applyBorder="1" applyAlignment="1">
      <alignment horizontal="center" vertical="center"/>
    </xf>
    <xf numFmtId="44" fontId="5" fillId="0" borderId="18" xfId="2" applyFont="1" applyFill="1" applyBorder="1" applyAlignment="1">
      <alignment horizontal="center"/>
    </xf>
    <xf numFmtId="44" fontId="6" fillId="0" borderId="18" xfId="2" applyFont="1" applyFill="1" applyBorder="1" applyAlignment="1">
      <alignment horizontal="left"/>
    </xf>
    <xf numFmtId="44" fontId="0" fillId="0" borderId="18" xfId="2" applyFont="1" applyFill="1" applyBorder="1"/>
    <xf numFmtId="44" fontId="5" fillId="0" borderId="18" xfId="2" applyFont="1" applyBorder="1" applyAlignment="1">
      <alignment horizontal="center"/>
    </xf>
    <xf numFmtId="44" fontId="20" fillId="0" borderId="19" xfId="9" applyFont="1" applyBorder="1"/>
    <xf numFmtId="0" fontId="1" fillId="0" borderId="27" xfId="8" applyBorder="1" applyAlignment="1">
      <alignment horizontal="center" vertical="center"/>
    </xf>
    <xf numFmtId="0" fontId="1" fillId="2" borderId="18" xfId="8" applyFill="1" applyBorder="1" applyAlignment="1">
      <alignment horizontal="center" vertical="center"/>
    </xf>
    <xf numFmtId="0" fontId="1" fillId="0" borderId="18" xfId="8" applyBorder="1" applyAlignment="1">
      <alignment horizontal="center" vertical="center"/>
    </xf>
    <xf numFmtId="0" fontId="0" fillId="0" borderId="56" xfId="8" applyFont="1" applyBorder="1" applyAlignment="1">
      <alignment horizontal="center" vertical="center"/>
    </xf>
    <xf numFmtId="44" fontId="0" fillId="0" borderId="14" xfId="2" applyFont="1" applyFill="1" applyBorder="1" applyAlignment="1">
      <alignment horizontal="center" vertical="center"/>
    </xf>
    <xf numFmtId="44" fontId="0" fillId="0" borderId="16" xfId="2" applyFont="1" applyBorder="1" applyAlignment="1">
      <alignment horizontal="center" vertical="center"/>
    </xf>
    <xf numFmtId="44" fontId="0" fillId="0" borderId="27" xfId="2" applyFont="1" applyBorder="1" applyAlignment="1">
      <alignment horizontal="center" vertical="center"/>
    </xf>
    <xf numFmtId="44" fontId="0" fillId="0" borderId="27" xfId="2" applyFont="1" applyFill="1" applyBorder="1" applyAlignment="1">
      <alignment horizontal="center" vertical="center"/>
    </xf>
    <xf numFmtId="44" fontId="0" fillId="0" borderId="58" xfId="2" applyFont="1" applyBorder="1" applyAlignment="1">
      <alignment horizontal="center" vertical="center"/>
    </xf>
    <xf numFmtId="44" fontId="2" fillId="0" borderId="27" xfId="2" applyFont="1" applyFill="1" applyBorder="1" applyAlignment="1">
      <alignment horizontal="center" vertical="center"/>
    </xf>
    <xf numFmtId="0" fontId="5" fillId="0" borderId="18" xfId="4" applyFont="1" applyBorder="1" applyAlignment="1">
      <alignment horizontal="center"/>
    </xf>
    <xf numFmtId="0" fontId="5" fillId="0" borderId="21" xfId="4" applyFont="1" applyBorder="1" applyAlignment="1">
      <alignment horizontal="left"/>
    </xf>
    <xf numFmtId="0" fontId="5" fillId="0" borderId="23" xfId="4" applyFont="1" applyBorder="1" applyAlignment="1">
      <alignment horizontal="left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8" applyFont="1" applyBorder="1" applyAlignment="1">
      <alignment horizontal="left" vertical="center" wrapText="1"/>
    </xf>
    <xf numFmtId="0" fontId="5" fillId="2" borderId="18" xfId="8" applyFont="1" applyFill="1" applyBorder="1" applyAlignment="1">
      <alignment horizontal="center"/>
    </xf>
    <xf numFmtId="0" fontId="5" fillId="0" borderId="14" xfId="8" applyFont="1" applyBorder="1" applyAlignment="1">
      <alignment horizontal="center" vertical="center" wrapText="1"/>
    </xf>
    <xf numFmtId="0" fontId="5" fillId="0" borderId="18" xfId="8" applyFont="1" applyBorder="1" applyAlignment="1">
      <alignment horizontal="center" vertical="center" wrapText="1"/>
    </xf>
    <xf numFmtId="44" fontId="2" fillId="0" borderId="20" xfId="2" applyFont="1" applyFill="1" applyBorder="1" applyAlignment="1">
      <alignment horizontal="center" vertical="center"/>
    </xf>
    <xf numFmtId="44" fontId="2" fillId="0" borderId="58" xfId="2" applyFont="1" applyFill="1" applyBorder="1" applyAlignment="1">
      <alignment horizontal="center" vertical="center"/>
    </xf>
    <xf numFmtId="0" fontId="5" fillId="0" borderId="0" xfId="4" applyFont="1" applyBorder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>
      <alignment horizontal="center"/>
    </xf>
    <xf numFmtId="0" fontId="5" fillId="0" borderId="21" xfId="4" applyFont="1" applyBorder="1" applyAlignment="1">
      <alignment horizontal="left"/>
    </xf>
    <xf numFmtId="0" fontId="5" fillId="0" borderId="23" xfId="4" applyFont="1" applyBorder="1" applyAlignment="1">
      <alignment horizontal="left"/>
    </xf>
    <xf numFmtId="0" fontId="5" fillId="0" borderId="14" xfId="8" applyFont="1" applyBorder="1" applyAlignment="1">
      <alignment horizontal="center" vertical="center" wrapText="1"/>
    </xf>
    <xf numFmtId="0" fontId="5" fillId="2" borderId="18" xfId="8" applyFont="1" applyFill="1" applyBorder="1" applyAlignment="1">
      <alignment horizontal="center"/>
    </xf>
    <xf numFmtId="0" fontId="5" fillId="0" borderId="18" xfId="8" applyFont="1" applyBorder="1" applyAlignment="1">
      <alignment horizontal="left" vertical="center" wrapText="1"/>
    </xf>
    <xf numFmtId="0" fontId="5" fillId="0" borderId="18" xfId="8" applyFont="1" applyBorder="1" applyAlignment="1">
      <alignment horizontal="center" vertical="center" wrapText="1"/>
    </xf>
    <xf numFmtId="0" fontId="0" fillId="0" borderId="18" xfId="8" applyFont="1" applyBorder="1" applyAlignment="1">
      <alignment horizontal="center" vertical="center"/>
    </xf>
    <xf numFmtId="44" fontId="3" fillId="2" borderId="18" xfId="2" applyFont="1" applyFill="1" applyBorder="1"/>
    <xf numFmtId="0" fontId="1" fillId="2" borderId="59" xfId="8" applyFill="1" applyBorder="1" applyAlignment="1">
      <alignment horizontal="center" vertical="center"/>
    </xf>
    <xf numFmtId="0" fontId="0" fillId="0" borderId="27" xfId="8" applyFont="1" applyBorder="1" applyAlignment="1">
      <alignment horizontal="center" vertical="center"/>
    </xf>
    <xf numFmtId="44" fontId="0" fillId="0" borderId="28" xfId="2" applyFont="1" applyBorder="1" applyAlignment="1">
      <alignment horizontal="center" vertical="center"/>
    </xf>
    <xf numFmtId="0" fontId="0" fillId="0" borderId="56" xfId="8" applyFont="1" applyBorder="1" applyAlignment="1">
      <alignment horizontal="center" vertical="center" wrapText="1"/>
    </xf>
    <xf numFmtId="10" fontId="5" fillId="0" borderId="18" xfId="11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wrapText="1"/>
    </xf>
    <xf numFmtId="0" fontId="5" fillId="0" borderId="12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5" fillId="0" borderId="17" xfId="0" applyFont="1" applyFill="1" applyBorder="1" applyAlignment="1">
      <alignment horizontal="left" vertical="top" wrapText="1"/>
    </xf>
    <xf numFmtId="0" fontId="5" fillId="0" borderId="18" xfId="0" applyFont="1" applyFill="1" applyBorder="1" applyAlignment="1">
      <alignment horizontal="left" vertical="top" wrapText="1"/>
    </xf>
    <xf numFmtId="0" fontId="5" fillId="0" borderId="19" xfId="0" applyFont="1" applyFill="1" applyBorder="1" applyAlignment="1">
      <alignment horizontal="left" vertical="top" wrapText="1"/>
    </xf>
    <xf numFmtId="0" fontId="5" fillId="0" borderId="20" xfId="0" applyFont="1" applyFill="1" applyBorder="1" applyAlignment="1">
      <alignment horizontal="left" vertical="top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/>
    </xf>
    <xf numFmtId="14" fontId="5" fillId="0" borderId="22" xfId="0" applyNumberFormat="1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44" fontId="5" fillId="0" borderId="18" xfId="2" applyFont="1" applyFill="1" applyBorder="1" applyAlignment="1">
      <alignment horizontal="left" vertical="top"/>
    </xf>
    <xf numFmtId="0" fontId="5" fillId="0" borderId="22" xfId="0" applyFont="1" applyFill="1" applyBorder="1" applyAlignment="1">
      <alignment horizontal="left" vertical="top" wrapText="1"/>
    </xf>
    <xf numFmtId="0" fontId="5" fillId="0" borderId="24" xfId="0" applyFont="1" applyFill="1" applyBorder="1" applyAlignment="1">
      <alignment horizontal="left" vertical="top" wrapText="1"/>
    </xf>
    <xf numFmtId="0" fontId="6" fillId="0" borderId="18" xfId="0" applyFont="1" applyFill="1" applyBorder="1" applyAlignment="1">
      <alignment horizontal="left" vertical="top" wrapText="1"/>
    </xf>
    <xf numFmtId="0" fontId="5" fillId="0" borderId="21" xfId="0" applyFont="1" applyFill="1" applyBorder="1"/>
    <xf numFmtId="0" fontId="5" fillId="0" borderId="23" xfId="0" applyFont="1" applyFill="1" applyBorder="1"/>
    <xf numFmtId="0" fontId="5" fillId="0" borderId="19" xfId="0" applyFont="1" applyFill="1" applyBorder="1" applyAlignment="1">
      <alignment horizontal="left"/>
    </xf>
    <xf numFmtId="0" fontId="5" fillId="0" borderId="23" xfId="0" applyFont="1" applyFill="1" applyBorder="1" applyAlignment="1">
      <alignment horizontal="left"/>
    </xf>
    <xf numFmtId="6" fontId="5" fillId="0" borderId="19" xfId="1" applyNumberFormat="1" applyFont="1" applyFill="1" applyBorder="1" applyAlignment="1">
      <alignment horizontal="right"/>
    </xf>
    <xf numFmtId="6" fontId="5" fillId="0" borderId="22" xfId="1" applyNumberFormat="1" applyFont="1" applyFill="1" applyBorder="1" applyAlignment="1">
      <alignment horizontal="right"/>
    </xf>
    <xf numFmtId="6" fontId="5" fillId="0" borderId="24" xfId="1" applyNumberFormat="1" applyFont="1" applyFill="1" applyBorder="1" applyAlignment="1">
      <alignment horizontal="right"/>
    </xf>
    <xf numFmtId="0" fontId="5" fillId="0" borderId="18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top" wrapText="1"/>
    </xf>
    <xf numFmtId="0" fontId="5" fillId="0" borderId="26" xfId="0" applyFont="1" applyFill="1" applyBorder="1" applyAlignment="1">
      <alignment horizontal="center" vertical="top"/>
    </xf>
    <xf numFmtId="0" fontId="5" fillId="0" borderId="27" xfId="0" applyFont="1" applyFill="1" applyBorder="1" applyAlignment="1">
      <alignment horizontal="center" vertical="top"/>
    </xf>
    <xf numFmtId="0" fontId="5" fillId="0" borderId="28" xfId="0" applyFont="1" applyFill="1" applyBorder="1" applyAlignment="1">
      <alignment horizontal="center" vertical="top"/>
    </xf>
    <xf numFmtId="0" fontId="5" fillId="0" borderId="33" xfId="0" applyFont="1" applyFill="1" applyBorder="1" applyAlignment="1">
      <alignment horizontal="center" vertical="top"/>
    </xf>
    <xf numFmtId="0" fontId="5" fillId="0" borderId="25" xfId="0" applyFont="1" applyFill="1" applyBorder="1" applyAlignment="1">
      <alignment horizontal="center" vertical="top"/>
    </xf>
    <xf numFmtId="0" fontId="5" fillId="0" borderId="34" xfId="0" applyFont="1" applyFill="1" applyBorder="1" applyAlignment="1">
      <alignment horizontal="center" vertical="top"/>
    </xf>
    <xf numFmtId="0" fontId="5" fillId="0" borderId="29" xfId="0" applyFont="1" applyFill="1" applyBorder="1" applyAlignment="1">
      <alignment horizontal="left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2" borderId="35" xfId="0" applyFont="1" applyFill="1" applyBorder="1" applyAlignment="1">
      <alignment horizontal="left"/>
    </xf>
    <xf numFmtId="0" fontId="5" fillId="2" borderId="36" xfId="0" applyFont="1" applyFill="1" applyBorder="1" applyAlignment="1">
      <alignment horizontal="left"/>
    </xf>
    <xf numFmtId="0" fontId="5" fillId="2" borderId="37" xfId="0" applyFont="1" applyFill="1" applyBorder="1" applyAlignment="1">
      <alignment horizontal="left"/>
    </xf>
    <xf numFmtId="0" fontId="5" fillId="2" borderId="38" xfId="0" applyFont="1" applyFill="1" applyBorder="1" applyAlignment="1">
      <alignment horizontal="left"/>
    </xf>
    <xf numFmtId="0" fontId="5" fillId="2" borderId="18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/>
    </xf>
    <xf numFmtId="0" fontId="5" fillId="0" borderId="18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6" fillId="0" borderId="18" xfId="4" applyFont="1" applyBorder="1" applyAlignment="1">
      <alignment horizontal="left"/>
    </xf>
    <xf numFmtId="0" fontId="5" fillId="0" borderId="18" xfId="4" applyFont="1" applyBorder="1" applyAlignment="1">
      <alignment horizontal="center"/>
    </xf>
    <xf numFmtId="0" fontId="5" fillId="0" borderId="18" xfId="4" applyFont="1" applyBorder="1" applyAlignment="1">
      <alignment horizontal="left"/>
    </xf>
    <xf numFmtId="43" fontId="5" fillId="0" borderId="1" xfId="1" applyFont="1" applyBorder="1" applyAlignment="1">
      <alignment horizontal="left"/>
    </xf>
    <xf numFmtId="43" fontId="5" fillId="0" borderId="2" xfId="1" applyFont="1" applyBorder="1" applyAlignment="1">
      <alignment horizontal="left"/>
    </xf>
    <xf numFmtId="43" fontId="5" fillId="0" borderId="3" xfId="1" applyFont="1" applyBorder="1" applyAlignment="1">
      <alignment horizontal="left"/>
    </xf>
    <xf numFmtId="0" fontId="5" fillId="0" borderId="17" xfId="4" applyFont="1" applyBorder="1" applyAlignment="1">
      <alignment horizontal="left" wrapText="1"/>
    </xf>
    <xf numFmtId="0" fontId="5" fillId="0" borderId="18" xfId="4" applyFont="1" applyBorder="1" applyAlignment="1">
      <alignment horizontal="left" wrapText="1"/>
    </xf>
    <xf numFmtId="0" fontId="5" fillId="0" borderId="21" xfId="4" applyFont="1" applyBorder="1" applyAlignment="1">
      <alignment horizontal="left"/>
    </xf>
    <xf numFmtId="0" fontId="5" fillId="0" borderId="23" xfId="4" applyFont="1" applyBorder="1" applyAlignment="1">
      <alignment horizontal="left"/>
    </xf>
    <xf numFmtId="0" fontId="5" fillId="0" borderId="17" xfId="4" applyFont="1" applyBorder="1" applyAlignment="1">
      <alignment horizontal="left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5" fillId="0" borderId="44" xfId="4" applyFont="1" applyBorder="1" applyAlignment="1">
      <alignment horizontal="left"/>
    </xf>
    <xf numFmtId="0" fontId="5" fillId="0" borderId="45" xfId="4" applyFont="1" applyBorder="1" applyAlignment="1">
      <alignment horizontal="left"/>
    </xf>
    <xf numFmtId="0" fontId="5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44" fontId="11" fillId="2" borderId="19" xfId="2" applyFont="1" applyFill="1" applyBorder="1" applyAlignment="1">
      <alignment horizontal="center" vertical="center" wrapText="1"/>
    </xf>
    <xf numFmtId="44" fontId="0" fillId="0" borderId="23" xfId="2" applyFont="1" applyBorder="1" applyAlignment="1">
      <alignment horizontal="center" vertical="center" wrapText="1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5" fillId="0" borderId="19" xfId="0" applyFont="1" applyBorder="1" applyAlignment="1">
      <alignment horizontal="right"/>
    </xf>
    <xf numFmtId="0" fontId="3" fillId="0" borderId="9" xfId="6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6" fillId="0" borderId="18" xfId="4" applyFont="1" applyFill="1" applyBorder="1" applyAlignment="1">
      <alignment horizontal="left"/>
    </xf>
    <xf numFmtId="0" fontId="12" fillId="0" borderId="47" xfId="0" applyFont="1" applyBorder="1" applyAlignment="1">
      <alignment horizontal="left" wrapText="1"/>
    </xf>
    <xf numFmtId="0" fontId="0" fillId="0" borderId="0" xfId="0" applyFont="1" applyAlignment="1"/>
    <xf numFmtId="0" fontId="13" fillId="0" borderId="48" xfId="0" applyFont="1" applyBorder="1"/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4" fillId="0" borderId="51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6" fillId="0" borderId="19" xfId="4" applyFont="1" applyBorder="1" applyAlignment="1">
      <alignment horizontal="left" vertical="top"/>
    </xf>
    <xf numFmtId="0" fontId="6" fillId="0" borderId="23" xfId="4" applyFont="1" applyBorder="1" applyAlignment="1">
      <alignment horizontal="left" vertical="top"/>
    </xf>
    <xf numFmtId="9" fontId="16" fillId="0" borderId="18" xfId="0" applyNumberFormat="1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14" fontId="10" fillId="0" borderId="18" xfId="0" applyNumberFormat="1" applyFont="1" applyFill="1" applyBorder="1" applyAlignment="1">
      <alignment vertical="center"/>
    </xf>
    <xf numFmtId="0" fontId="10" fillId="0" borderId="18" xfId="0" applyFont="1" applyFill="1" applyBorder="1" applyAlignment="1">
      <alignment vertical="center"/>
    </xf>
    <xf numFmtId="0" fontId="5" fillId="0" borderId="29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0" fontId="5" fillId="0" borderId="43" xfId="0" applyFont="1" applyBorder="1" applyAlignment="1">
      <alignment horizontal="left"/>
    </xf>
    <xf numFmtId="0" fontId="5" fillId="0" borderId="40" xfId="0" applyFont="1" applyBorder="1" applyAlignment="1">
      <alignment horizontal="left"/>
    </xf>
    <xf numFmtId="0" fontId="5" fillId="0" borderId="42" xfId="0" applyFont="1" applyBorder="1" applyAlignment="1">
      <alignment horizontal="left"/>
    </xf>
    <xf numFmtId="0" fontId="5" fillId="0" borderId="4" xfId="4" applyFont="1" applyBorder="1" applyAlignment="1">
      <alignment horizontal="left"/>
    </xf>
    <xf numFmtId="0" fontId="5" fillId="0" borderId="0" xfId="4" applyFont="1" applyBorder="1" applyAlignment="1">
      <alignment horizontal="left"/>
    </xf>
    <xf numFmtId="0" fontId="5" fillId="0" borderId="0" xfId="4" applyFont="1" applyAlignment="1">
      <alignment horizontal="left"/>
    </xf>
    <xf numFmtId="0" fontId="5" fillId="0" borderId="5" xfId="4" applyFont="1" applyBorder="1" applyAlignment="1">
      <alignment horizontal="left"/>
    </xf>
    <xf numFmtId="0" fontId="5" fillId="0" borderId="18" xfId="4" applyFont="1" applyBorder="1" applyAlignment="1"/>
    <xf numFmtId="0" fontId="4" fillId="0" borderId="0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wrapText="1"/>
    </xf>
    <xf numFmtId="0" fontId="0" fillId="0" borderId="0" xfId="0" applyFont="1" applyBorder="1" applyAlignment="1"/>
    <xf numFmtId="0" fontId="13" fillId="0" borderId="5" xfId="0" applyFont="1" applyBorder="1"/>
    <xf numFmtId="0" fontId="3" fillId="0" borderId="0" xfId="0" applyFont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44" fontId="0" fillId="0" borderId="24" xfId="2" applyFont="1" applyBorder="1" applyAlignment="1">
      <alignment horizontal="center" vertical="center" wrapText="1"/>
    </xf>
    <xf numFmtId="0" fontId="5" fillId="0" borderId="17" xfId="4" applyFont="1" applyBorder="1" applyAlignment="1">
      <alignment horizontal="center"/>
    </xf>
    <xf numFmtId="0" fontId="6" fillId="0" borderId="17" xfId="4" applyFont="1" applyBorder="1" applyAlignment="1">
      <alignment horizontal="left"/>
    </xf>
    <xf numFmtId="0" fontId="6" fillId="0" borderId="21" xfId="4" applyFont="1" applyBorder="1" applyAlignment="1">
      <alignment horizontal="left" vertical="top"/>
    </xf>
    <xf numFmtId="0" fontId="6" fillId="0" borderId="17" xfId="4" applyFont="1" applyFill="1" applyBorder="1" applyAlignment="1">
      <alignment horizontal="left"/>
    </xf>
    <xf numFmtId="0" fontId="5" fillId="0" borderId="21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top" wrapText="1"/>
    </xf>
    <xf numFmtId="0" fontId="6" fillId="0" borderId="20" xfId="0" applyFont="1" applyFill="1" applyBorder="1" applyAlignment="1">
      <alignment horizontal="left" vertical="top" wrapText="1"/>
    </xf>
    <xf numFmtId="0" fontId="5" fillId="0" borderId="2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 wrapText="1"/>
    </xf>
    <xf numFmtId="44" fontId="2" fillId="0" borderId="19" xfId="2" applyFont="1" applyBorder="1" applyAlignment="1">
      <alignment horizontal="center" vertical="center" wrapText="1"/>
    </xf>
    <xf numFmtId="44" fontId="2" fillId="0" borderId="24" xfId="2" applyFont="1" applyBorder="1" applyAlignment="1">
      <alignment horizontal="center" vertical="center" wrapText="1"/>
    </xf>
    <xf numFmtId="0" fontId="5" fillId="0" borderId="21" xfId="4" applyFont="1" applyBorder="1" applyAlignment="1">
      <alignment horizontal="left" vertical="top"/>
    </xf>
    <xf numFmtId="0" fontId="5" fillId="0" borderId="23" xfId="4" applyFont="1" applyBorder="1" applyAlignment="1">
      <alignment horizontal="left" vertical="top"/>
    </xf>
    <xf numFmtId="0" fontId="5" fillId="0" borderId="17" xfId="4" applyFont="1" applyFill="1" applyBorder="1" applyAlignment="1">
      <alignment horizontal="left"/>
    </xf>
    <xf numFmtId="0" fontId="5" fillId="0" borderId="18" xfId="4" applyFont="1" applyFill="1" applyBorder="1" applyAlignment="1">
      <alignment horizontal="left"/>
    </xf>
    <xf numFmtId="44" fontId="3" fillId="0" borderId="19" xfId="2" applyFont="1" applyBorder="1" applyAlignment="1">
      <alignment horizontal="center" vertical="center" wrapText="1"/>
    </xf>
    <xf numFmtId="44" fontId="3" fillId="0" borderId="24" xfId="2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justify" vertical="top" wrapText="1"/>
    </xf>
    <xf numFmtId="0" fontId="5" fillId="0" borderId="18" xfId="0" applyFont="1" applyFill="1" applyBorder="1" applyAlignment="1">
      <alignment horizontal="justify" vertical="top" wrapText="1"/>
    </xf>
    <xf numFmtId="0" fontId="5" fillId="0" borderId="19" xfId="0" applyFont="1" applyFill="1" applyBorder="1" applyAlignment="1">
      <alignment horizontal="justify" vertical="top" wrapText="1"/>
    </xf>
    <xf numFmtId="0" fontId="5" fillId="0" borderId="20" xfId="0" applyFont="1" applyFill="1" applyBorder="1" applyAlignment="1">
      <alignment horizontal="justify" vertical="top" wrapText="1"/>
    </xf>
    <xf numFmtId="44" fontId="10" fillId="0" borderId="19" xfId="2" applyNumberFormat="1" applyFont="1" applyFill="1" applyBorder="1" applyAlignment="1">
      <alignment horizontal="center" vertical="center" wrapText="1"/>
    </xf>
    <xf numFmtId="44" fontId="10" fillId="0" borderId="24" xfId="2" applyNumberFormat="1" applyFont="1" applyFill="1" applyBorder="1" applyAlignment="1">
      <alignment horizontal="center" vertical="center" wrapText="1"/>
    </xf>
    <xf numFmtId="167" fontId="3" fillId="2" borderId="19" xfId="7" applyNumberFormat="1" applyFont="1" applyFill="1" applyBorder="1" applyAlignment="1">
      <alignment horizontal="center"/>
    </xf>
    <xf numFmtId="167" fontId="3" fillId="2" borderId="23" xfId="7" applyNumberFormat="1" applyFont="1" applyFill="1" applyBorder="1" applyAlignment="1">
      <alignment horizontal="center"/>
    </xf>
    <xf numFmtId="167" fontId="2" fillId="2" borderId="18" xfId="7" applyNumberFormat="1" applyFont="1" applyFill="1" applyBorder="1" applyAlignment="1">
      <alignment horizontal="center"/>
    </xf>
    <xf numFmtId="167" fontId="2" fillId="2" borderId="20" xfId="7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center" vertical="center" wrapText="1"/>
    </xf>
    <xf numFmtId="44" fontId="2" fillId="2" borderId="18" xfId="2" applyFont="1" applyFill="1" applyBorder="1" applyAlignment="1">
      <alignment horizontal="center" vertical="center" wrapText="1"/>
    </xf>
    <xf numFmtId="44" fontId="2" fillId="0" borderId="20" xfId="2" applyFont="1" applyBorder="1" applyAlignment="1">
      <alignment horizontal="center" vertical="center" wrapText="1"/>
    </xf>
    <xf numFmtId="44" fontId="2" fillId="0" borderId="18" xfId="2" applyFont="1" applyBorder="1" applyAlignment="1">
      <alignment horizontal="center" vertical="center" wrapText="1"/>
    </xf>
    <xf numFmtId="42" fontId="2" fillId="0" borderId="19" xfId="7" applyFont="1" applyBorder="1" applyAlignment="1">
      <alignment horizontal="center"/>
    </xf>
    <xf numFmtId="42" fontId="2" fillId="0" borderId="24" xfId="7" applyFont="1" applyBorder="1" applyAlignment="1">
      <alignment horizontal="center"/>
    </xf>
    <xf numFmtId="0" fontId="3" fillId="0" borderId="1" xfId="8" applyFont="1" applyBorder="1" applyAlignment="1">
      <alignment horizontal="center" vertical="center"/>
    </xf>
    <xf numFmtId="0" fontId="3" fillId="0" borderId="2" xfId="8" applyFont="1" applyBorder="1" applyAlignment="1">
      <alignment horizontal="center" vertical="center"/>
    </xf>
    <xf numFmtId="0" fontId="3" fillId="0" borderId="3" xfId="8" applyFont="1" applyBorder="1" applyAlignment="1">
      <alignment horizontal="center" vertical="center"/>
    </xf>
    <xf numFmtId="0" fontId="3" fillId="0" borderId="4" xfId="8" applyFont="1" applyBorder="1" applyAlignment="1">
      <alignment horizontal="center" vertical="center"/>
    </xf>
    <xf numFmtId="0" fontId="3" fillId="0" borderId="0" xfId="8" applyFont="1" applyBorder="1" applyAlignment="1">
      <alignment horizontal="center" vertical="center"/>
    </xf>
    <xf numFmtId="0" fontId="5" fillId="0" borderId="6" xfId="8" applyFont="1" applyFill="1" applyBorder="1" applyAlignment="1">
      <alignment horizontal="center"/>
    </xf>
    <xf numFmtId="0" fontId="5" fillId="0" borderId="7" xfId="8" applyFont="1" applyFill="1" applyBorder="1" applyAlignment="1">
      <alignment horizontal="center"/>
    </xf>
    <xf numFmtId="0" fontId="5" fillId="0" borderId="8" xfId="8" applyFont="1" applyFill="1" applyBorder="1" applyAlignment="1">
      <alignment horizontal="center"/>
    </xf>
    <xf numFmtId="0" fontId="5" fillId="0" borderId="9" xfId="8" applyFont="1" applyFill="1" applyBorder="1" applyAlignment="1">
      <alignment horizontal="left" vertical="top"/>
    </xf>
    <xf numFmtId="0" fontId="5" fillId="0" borderId="10" xfId="8" applyFont="1" applyFill="1" applyBorder="1" applyAlignment="1">
      <alignment horizontal="left" vertical="top"/>
    </xf>
    <xf numFmtId="0" fontId="5" fillId="0" borderId="11" xfId="8" applyFont="1" applyFill="1" applyBorder="1" applyAlignment="1">
      <alignment horizontal="left" vertical="top"/>
    </xf>
    <xf numFmtId="0" fontId="5" fillId="0" borderId="12" xfId="8" applyFont="1" applyFill="1" applyBorder="1" applyAlignment="1">
      <alignment horizontal="left" wrapText="1"/>
    </xf>
    <xf numFmtId="0" fontId="5" fillId="0" borderId="12" xfId="8" applyFont="1" applyFill="1" applyBorder="1" applyAlignment="1">
      <alignment horizontal="left"/>
    </xf>
    <xf numFmtId="0" fontId="5" fillId="0" borderId="1" xfId="8" applyFont="1" applyFill="1" applyBorder="1" applyAlignment="1">
      <alignment horizontal="left"/>
    </xf>
    <xf numFmtId="0" fontId="5" fillId="0" borderId="2" xfId="8" applyFont="1" applyFill="1" applyBorder="1" applyAlignment="1">
      <alignment horizontal="left"/>
    </xf>
    <xf numFmtId="0" fontId="5" fillId="0" borderId="3" xfId="8" applyFont="1" applyFill="1" applyBorder="1" applyAlignment="1">
      <alignment horizontal="left"/>
    </xf>
    <xf numFmtId="0" fontId="6" fillId="0" borderId="13" xfId="8" applyFont="1" applyBorder="1" applyAlignment="1">
      <alignment horizontal="left" vertical="top" wrapText="1"/>
    </xf>
    <xf numFmtId="0" fontId="6" fillId="0" borderId="14" xfId="8" applyFont="1" applyBorder="1" applyAlignment="1">
      <alignment horizontal="left" vertical="top" wrapText="1"/>
    </xf>
    <xf numFmtId="0" fontId="6" fillId="0" borderId="15" xfId="8" applyFont="1" applyBorder="1" applyAlignment="1">
      <alignment horizontal="left" vertical="top" wrapText="1"/>
    </xf>
    <xf numFmtId="0" fontId="6" fillId="0" borderId="16" xfId="8" applyFont="1" applyBorder="1" applyAlignment="1">
      <alignment horizontal="left" vertical="top" wrapText="1"/>
    </xf>
    <xf numFmtId="0" fontId="5" fillId="0" borderId="17" xfId="8" applyFont="1" applyFill="1" applyBorder="1" applyAlignment="1">
      <alignment horizontal="justify" vertical="top" wrapText="1"/>
    </xf>
    <xf numFmtId="0" fontId="5" fillId="0" borderId="18" xfId="8" applyFont="1" applyFill="1" applyBorder="1" applyAlignment="1">
      <alignment horizontal="justify" vertical="top" wrapText="1"/>
    </xf>
    <xf numFmtId="0" fontId="5" fillId="0" borderId="19" xfId="8" applyFont="1" applyFill="1" applyBorder="1" applyAlignment="1">
      <alignment horizontal="justify" vertical="top" wrapText="1"/>
    </xf>
    <xf numFmtId="0" fontId="5" fillId="0" borderId="20" xfId="8" applyFont="1" applyFill="1" applyBorder="1" applyAlignment="1">
      <alignment horizontal="justify" vertical="top" wrapText="1"/>
    </xf>
    <xf numFmtId="0" fontId="5" fillId="0" borderId="21" xfId="8" applyFont="1" applyFill="1" applyBorder="1" applyAlignment="1">
      <alignment horizontal="left" vertical="center" wrapText="1"/>
    </xf>
    <xf numFmtId="0" fontId="5" fillId="0" borderId="22" xfId="8" applyFont="1" applyFill="1" applyBorder="1" applyAlignment="1">
      <alignment horizontal="left" vertical="center" wrapText="1"/>
    </xf>
    <xf numFmtId="0" fontId="5" fillId="0" borderId="23" xfId="8" applyFont="1" applyFill="1" applyBorder="1" applyAlignment="1">
      <alignment horizontal="left" vertical="center" wrapText="1"/>
    </xf>
    <xf numFmtId="0" fontId="5" fillId="0" borderId="19" xfId="8" applyFont="1" applyFill="1" applyBorder="1" applyAlignment="1">
      <alignment horizontal="left" vertical="center" wrapText="1"/>
    </xf>
    <xf numFmtId="0" fontId="5" fillId="0" borderId="24" xfId="8" applyFont="1" applyFill="1" applyBorder="1" applyAlignment="1">
      <alignment horizontal="left" vertical="center" wrapText="1"/>
    </xf>
    <xf numFmtId="14" fontId="5" fillId="0" borderId="22" xfId="8" applyNumberFormat="1" applyFont="1" applyFill="1" applyBorder="1" applyAlignment="1">
      <alignment horizontal="left" vertical="center" wrapText="1"/>
    </xf>
    <xf numFmtId="0" fontId="5" fillId="0" borderId="18" xfId="8" applyFont="1" applyBorder="1" applyAlignment="1">
      <alignment horizontal="left" vertical="center" wrapText="1"/>
    </xf>
    <xf numFmtId="0" fontId="5" fillId="0" borderId="20" xfId="8" applyFont="1" applyBorder="1" applyAlignment="1">
      <alignment horizontal="left" vertical="center" wrapText="1"/>
    </xf>
    <xf numFmtId="44" fontId="5" fillId="0" borderId="18" xfId="9" applyFont="1" applyFill="1" applyBorder="1" applyAlignment="1">
      <alignment horizontal="left" vertical="top"/>
    </xf>
    <xf numFmtId="0" fontId="5" fillId="0" borderId="22" xfId="8" applyFont="1" applyFill="1" applyBorder="1" applyAlignment="1">
      <alignment horizontal="left" vertical="top" wrapText="1"/>
    </xf>
    <xf numFmtId="0" fontId="5" fillId="0" borderId="24" xfId="8" applyFont="1" applyFill="1" applyBorder="1" applyAlignment="1">
      <alignment horizontal="left" vertical="top" wrapText="1"/>
    </xf>
    <xf numFmtId="0" fontId="6" fillId="0" borderId="17" xfId="8" applyFont="1" applyFill="1" applyBorder="1" applyAlignment="1">
      <alignment horizontal="left" vertical="top" wrapText="1"/>
    </xf>
    <xf numFmtId="0" fontId="6" fillId="0" borderId="18" xfId="8" applyFont="1" applyFill="1" applyBorder="1" applyAlignment="1">
      <alignment horizontal="left" vertical="top" wrapText="1"/>
    </xf>
    <xf numFmtId="0" fontId="6" fillId="0" borderId="20" xfId="8" applyFont="1" applyFill="1" applyBorder="1" applyAlignment="1">
      <alignment horizontal="left" vertical="top" wrapText="1"/>
    </xf>
    <xf numFmtId="0" fontId="5" fillId="0" borderId="21" xfId="8" applyFont="1" applyFill="1" applyBorder="1"/>
    <xf numFmtId="0" fontId="5" fillId="0" borderId="23" xfId="8" applyFont="1" applyFill="1" applyBorder="1"/>
    <xf numFmtId="0" fontId="5" fillId="0" borderId="19" xfId="8" applyFont="1" applyFill="1" applyBorder="1" applyAlignment="1">
      <alignment horizontal="left"/>
    </xf>
    <xf numFmtId="0" fontId="5" fillId="0" borderId="23" xfId="8" applyFont="1" applyFill="1" applyBorder="1" applyAlignment="1">
      <alignment horizontal="left"/>
    </xf>
    <xf numFmtId="6" fontId="5" fillId="0" borderId="19" xfId="10" applyNumberFormat="1" applyFont="1" applyFill="1" applyBorder="1" applyAlignment="1">
      <alignment horizontal="right"/>
    </xf>
    <xf numFmtId="6" fontId="5" fillId="0" borderId="22" xfId="10" applyNumberFormat="1" applyFont="1" applyFill="1" applyBorder="1" applyAlignment="1">
      <alignment horizontal="right"/>
    </xf>
    <xf numFmtId="6" fontId="5" fillId="0" borderId="24" xfId="10" applyNumberFormat="1" applyFont="1" applyFill="1" applyBorder="1" applyAlignment="1">
      <alignment horizontal="right"/>
    </xf>
    <xf numFmtId="0" fontId="5" fillId="2" borderId="18" xfId="8" applyFont="1" applyFill="1" applyBorder="1" applyAlignment="1">
      <alignment horizontal="center"/>
    </xf>
    <xf numFmtId="0" fontId="6" fillId="2" borderId="18" xfId="8" applyFont="1" applyFill="1" applyBorder="1" applyAlignment="1">
      <alignment horizontal="center"/>
    </xf>
    <xf numFmtId="0" fontId="5" fillId="0" borderId="18" xfId="8" applyFont="1" applyFill="1" applyBorder="1" applyAlignment="1">
      <alignment horizontal="left"/>
    </xf>
    <xf numFmtId="0" fontId="5" fillId="0" borderId="18" xfId="8" applyFont="1" applyBorder="1" applyAlignment="1">
      <alignment horizontal="center" vertical="top"/>
    </xf>
    <xf numFmtId="0" fontId="5" fillId="0" borderId="20" xfId="8" applyFont="1" applyBorder="1" applyAlignment="1">
      <alignment horizontal="center" vertical="top"/>
    </xf>
    <xf numFmtId="0" fontId="5" fillId="0" borderId="18" xfId="8" applyFont="1" applyBorder="1" applyAlignment="1">
      <alignment horizontal="center" vertical="top" wrapText="1"/>
    </xf>
    <xf numFmtId="0" fontId="5" fillId="0" borderId="20" xfId="8" applyFont="1" applyBorder="1" applyAlignment="1">
      <alignment horizontal="center" vertical="top" wrapText="1"/>
    </xf>
    <xf numFmtId="0" fontId="5" fillId="0" borderId="26" xfId="8" applyFont="1" applyFill="1" applyBorder="1" applyAlignment="1">
      <alignment horizontal="center" vertical="top"/>
    </xf>
    <xf numFmtId="0" fontId="5" fillId="0" borderId="27" xfId="8" applyFont="1" applyFill="1" applyBorder="1" applyAlignment="1">
      <alignment horizontal="center" vertical="top"/>
    </xf>
    <xf numFmtId="0" fontId="5" fillId="0" borderId="28" xfId="8" applyFont="1" applyFill="1" applyBorder="1" applyAlignment="1">
      <alignment horizontal="center" vertical="top"/>
    </xf>
    <xf numFmtId="0" fontId="5" fillId="0" borderId="33" xfId="8" applyFont="1" applyFill="1" applyBorder="1" applyAlignment="1">
      <alignment horizontal="center" vertical="top"/>
    </xf>
    <xf numFmtId="0" fontId="5" fillId="0" borderId="25" xfId="8" applyFont="1" applyFill="1" applyBorder="1" applyAlignment="1">
      <alignment horizontal="center" vertical="top"/>
    </xf>
    <xf numFmtId="0" fontId="5" fillId="0" borderId="34" xfId="8" applyFont="1" applyFill="1" applyBorder="1" applyAlignment="1">
      <alignment horizontal="center" vertical="top"/>
    </xf>
    <xf numFmtId="0" fontId="5" fillId="0" borderId="29" xfId="8" applyFont="1" applyFill="1" applyBorder="1" applyAlignment="1">
      <alignment horizontal="left"/>
    </xf>
    <xf numFmtId="0" fontId="5" fillId="0" borderId="30" xfId="8" applyFont="1" applyFill="1" applyBorder="1" applyAlignment="1">
      <alignment horizontal="left"/>
    </xf>
    <xf numFmtId="0" fontId="5" fillId="0" borderId="31" xfId="8" applyFont="1" applyFill="1" applyBorder="1" applyAlignment="1">
      <alignment horizontal="left"/>
    </xf>
    <xf numFmtId="0" fontId="5" fillId="0" borderId="32" xfId="8" applyFont="1" applyFill="1" applyBorder="1" applyAlignment="1">
      <alignment horizontal="left"/>
    </xf>
    <xf numFmtId="0" fontId="5" fillId="2" borderId="35" xfId="8" applyFont="1" applyFill="1" applyBorder="1" applyAlignment="1">
      <alignment horizontal="left"/>
    </xf>
    <xf numFmtId="0" fontId="5" fillId="2" borderId="36" xfId="8" applyFont="1" applyFill="1" applyBorder="1" applyAlignment="1">
      <alignment horizontal="left"/>
    </xf>
    <xf numFmtId="0" fontId="5" fillId="2" borderId="37" xfId="8" applyFont="1" applyFill="1" applyBorder="1" applyAlignment="1">
      <alignment horizontal="left"/>
    </xf>
    <xf numFmtId="0" fontId="5" fillId="2" borderId="38" xfId="8" applyFont="1" applyFill="1" applyBorder="1" applyAlignment="1">
      <alignment horizontal="left"/>
    </xf>
    <xf numFmtId="9" fontId="16" fillId="0" borderId="18" xfId="8" applyNumberFormat="1" applyFont="1" applyFill="1" applyBorder="1" applyAlignment="1">
      <alignment horizontal="center" vertical="center"/>
    </xf>
    <xf numFmtId="14" fontId="10" fillId="0" borderId="18" xfId="8" applyNumberFormat="1" applyFont="1" applyFill="1" applyBorder="1" applyAlignment="1">
      <alignment vertical="center"/>
    </xf>
    <xf numFmtId="0" fontId="10" fillId="0" borderId="18" xfId="8" applyFont="1" applyFill="1" applyBorder="1" applyAlignment="1">
      <alignment vertical="center"/>
    </xf>
    <xf numFmtId="0" fontId="16" fillId="0" borderId="18" xfId="8" applyFont="1" applyFill="1" applyBorder="1" applyAlignment="1">
      <alignment horizontal="center" vertical="center"/>
    </xf>
    <xf numFmtId="0" fontId="5" fillId="0" borderId="40" xfId="8" applyFont="1" applyBorder="1" applyAlignment="1">
      <alignment horizontal="left"/>
    </xf>
    <xf numFmtId="0" fontId="5" fillId="0" borderId="41" xfId="8" applyFont="1" applyBorder="1" applyAlignment="1">
      <alignment horizontal="left"/>
    </xf>
    <xf numFmtId="0" fontId="5" fillId="0" borderId="43" xfId="8" applyFont="1" applyBorder="1" applyAlignment="1">
      <alignment horizontal="left"/>
    </xf>
    <xf numFmtId="0" fontId="5" fillId="0" borderId="42" xfId="8" applyFont="1" applyBorder="1" applyAlignment="1">
      <alignment horizontal="left"/>
    </xf>
    <xf numFmtId="0" fontId="5" fillId="0" borderId="14" xfId="8" applyFont="1" applyBorder="1" applyAlignment="1">
      <alignment horizontal="center" vertical="center" wrapText="1"/>
    </xf>
    <xf numFmtId="0" fontId="6" fillId="0" borderId="16" xfId="8" applyFont="1" applyBorder="1" applyAlignment="1">
      <alignment horizontal="center" vertical="center"/>
    </xf>
    <xf numFmtId="44" fontId="10" fillId="0" borderId="19" xfId="9" applyNumberFormat="1" applyFont="1" applyFill="1" applyBorder="1" applyAlignment="1">
      <alignment horizontal="center" vertical="center" wrapText="1"/>
    </xf>
    <xf numFmtId="44" fontId="10" fillId="0" borderId="24" xfId="9" applyNumberFormat="1" applyFont="1" applyFill="1" applyBorder="1" applyAlignment="1">
      <alignment horizontal="center" vertical="center" wrapText="1"/>
    </xf>
    <xf numFmtId="43" fontId="5" fillId="0" borderId="1" xfId="10" applyFont="1" applyBorder="1" applyAlignment="1">
      <alignment horizontal="left"/>
    </xf>
    <xf numFmtId="43" fontId="5" fillId="0" borderId="2" xfId="10" applyFont="1" applyBorder="1" applyAlignment="1">
      <alignment horizontal="left"/>
    </xf>
    <xf numFmtId="43" fontId="5" fillId="0" borderId="3" xfId="10" applyFont="1" applyBorder="1" applyAlignment="1">
      <alignment horizontal="left"/>
    </xf>
    <xf numFmtId="0" fontId="3" fillId="0" borderId="4" xfId="8" applyFont="1" applyFill="1" applyBorder="1" applyAlignment="1">
      <alignment horizontal="left" wrapText="1"/>
    </xf>
    <xf numFmtId="0" fontId="3" fillId="0" borderId="0" xfId="8" applyFont="1" applyFill="1" applyBorder="1" applyAlignment="1">
      <alignment horizontal="left" wrapText="1"/>
    </xf>
    <xf numFmtId="0" fontId="3" fillId="0" borderId="5" xfId="8" applyFont="1" applyFill="1" applyBorder="1" applyAlignment="1">
      <alignment horizontal="left" wrapText="1"/>
    </xf>
    <xf numFmtId="44" fontId="2" fillId="2" borderId="18" xfId="9" applyFont="1" applyFill="1" applyBorder="1" applyAlignment="1">
      <alignment horizontal="center" vertical="center" wrapText="1"/>
    </xf>
    <xf numFmtId="44" fontId="2" fillId="0" borderId="20" xfId="9" applyFont="1" applyBorder="1" applyAlignment="1">
      <alignment horizontal="center" vertical="center" wrapText="1"/>
    </xf>
    <xf numFmtId="44" fontId="2" fillId="0" borderId="18" xfId="9" applyFont="1" applyBorder="1" applyAlignment="1">
      <alignment horizontal="center" vertical="center" wrapText="1"/>
    </xf>
    <xf numFmtId="167" fontId="2" fillId="2" borderId="18" xfId="12" applyNumberFormat="1" applyFont="1" applyFill="1" applyBorder="1" applyAlignment="1">
      <alignment horizontal="center"/>
    </xf>
    <xf numFmtId="167" fontId="2" fillId="2" borderId="20" xfId="12" applyNumberFormat="1" applyFont="1" applyFill="1" applyBorder="1" applyAlignment="1">
      <alignment horizontal="center"/>
    </xf>
    <xf numFmtId="42" fontId="2" fillId="0" borderId="19" xfId="12" applyFont="1" applyBorder="1" applyAlignment="1">
      <alignment horizontal="center"/>
    </xf>
    <xf numFmtId="42" fontId="2" fillId="0" borderId="24" xfId="12" applyFont="1" applyBorder="1" applyAlignment="1">
      <alignment horizontal="center"/>
    </xf>
    <xf numFmtId="0" fontId="5" fillId="0" borderId="17" xfId="8" applyFont="1" applyBorder="1" applyAlignment="1">
      <alignment horizontal="right"/>
    </xf>
    <xf numFmtId="0" fontId="5" fillId="0" borderId="18" xfId="8" applyFont="1" applyBorder="1" applyAlignment="1">
      <alignment horizontal="right"/>
    </xf>
    <xf numFmtId="0" fontId="12" fillId="0" borderId="4" xfId="8" applyFont="1" applyBorder="1" applyAlignment="1">
      <alignment horizontal="left" wrapText="1"/>
    </xf>
    <xf numFmtId="0" fontId="1" fillId="0" borderId="0" xfId="8" applyFont="1" applyBorder="1" applyAlignment="1"/>
    <xf numFmtId="0" fontId="13" fillId="0" borderId="5" xfId="8" applyFont="1" applyBorder="1"/>
    <xf numFmtId="0" fontId="3" fillId="0" borderId="4" xfId="8" applyFont="1" applyBorder="1" applyAlignment="1">
      <alignment horizontal="left" wrapText="1"/>
    </xf>
    <xf numFmtId="0" fontId="3" fillId="0" borderId="0" xfId="8" applyFont="1" applyBorder="1" applyAlignment="1">
      <alignment horizontal="left" wrapText="1"/>
    </xf>
    <xf numFmtId="0" fontId="3" fillId="0" borderId="5" xfId="8" applyFont="1" applyBorder="1" applyAlignment="1">
      <alignment horizontal="left" wrapText="1"/>
    </xf>
    <xf numFmtId="0" fontId="4" fillId="0" borderId="51" xfId="8" applyFont="1" applyBorder="1" applyAlignment="1">
      <alignment horizontal="center"/>
    </xf>
    <xf numFmtId="0" fontId="4" fillId="0" borderId="52" xfId="8" applyFont="1" applyBorder="1" applyAlignment="1">
      <alignment horizontal="center"/>
    </xf>
    <xf numFmtId="0" fontId="4" fillId="0" borderId="4" xfId="8" applyFont="1" applyBorder="1" applyAlignment="1">
      <alignment horizontal="left" vertical="top" wrapText="1"/>
    </xf>
    <xf numFmtId="0" fontId="4" fillId="0" borderId="0" xfId="8" applyFont="1" applyBorder="1" applyAlignment="1">
      <alignment horizontal="left" vertical="top" wrapText="1"/>
    </xf>
    <xf numFmtId="0" fontId="4" fillId="0" borderId="5" xfId="8" applyFont="1" applyBorder="1" applyAlignment="1">
      <alignment horizontal="left" vertical="top" wrapText="1"/>
    </xf>
    <xf numFmtId="0" fontId="3" fillId="0" borderId="6" xfId="8" applyFont="1" applyFill="1" applyBorder="1" applyAlignment="1">
      <alignment horizontal="center"/>
    </xf>
    <xf numFmtId="0" fontId="3" fillId="0" borderId="7" xfId="8" applyFont="1" applyFill="1" applyBorder="1" applyAlignment="1">
      <alignment horizontal="center"/>
    </xf>
    <xf numFmtId="0" fontId="3" fillId="0" borderId="8" xfId="8" applyFont="1" applyFill="1" applyBorder="1" applyAlignment="1">
      <alignment horizontal="center"/>
    </xf>
    <xf numFmtId="0" fontId="3" fillId="0" borderId="10" xfId="8" applyFont="1" applyFill="1" applyBorder="1" applyAlignment="1">
      <alignment horizontal="center"/>
    </xf>
    <xf numFmtId="0" fontId="3" fillId="0" borderId="11" xfId="8" applyFont="1" applyFill="1" applyBorder="1" applyAlignment="1">
      <alignment horizontal="center"/>
    </xf>
    <xf numFmtId="44" fontId="5" fillId="0" borderId="19" xfId="2" applyFont="1" applyFill="1" applyBorder="1" applyAlignment="1">
      <alignment horizontal="right"/>
    </xf>
    <xf numFmtId="44" fontId="5" fillId="0" borderId="22" xfId="2" applyFont="1" applyFill="1" applyBorder="1" applyAlignment="1">
      <alignment horizontal="right"/>
    </xf>
    <xf numFmtId="44" fontId="5" fillId="0" borderId="24" xfId="2" applyFont="1" applyFill="1" applyBorder="1" applyAlignment="1">
      <alignment horizontal="right"/>
    </xf>
    <xf numFmtId="0" fontId="5" fillId="0" borderId="18" xfId="8" applyFont="1" applyBorder="1" applyAlignment="1">
      <alignment horizontal="center" vertical="center" wrapText="1"/>
    </xf>
    <xf numFmtId="44" fontId="2" fillId="0" borderId="19" xfId="2" applyFont="1" applyBorder="1" applyAlignment="1">
      <alignment horizontal="center"/>
    </xf>
    <xf numFmtId="44" fontId="2" fillId="0" borderId="24" xfId="2" applyFont="1" applyBorder="1" applyAlignment="1">
      <alignment horizontal="center"/>
    </xf>
    <xf numFmtId="0" fontId="14" fillId="0" borderId="4" xfId="8" applyFont="1" applyFill="1" applyBorder="1" applyAlignment="1">
      <alignment horizontal="left"/>
    </xf>
    <xf numFmtId="0" fontId="14" fillId="0" borderId="0" xfId="8" applyFont="1" applyFill="1" applyBorder="1" applyAlignment="1">
      <alignment horizontal="left"/>
    </xf>
    <xf numFmtId="0" fontId="21" fillId="0" borderId="60" xfId="0" applyFont="1" applyBorder="1" applyAlignment="1"/>
    <xf numFmtId="49" fontId="21" fillId="0" borderId="60" xfId="0" applyNumberFormat="1" applyFont="1" applyBorder="1" applyAlignment="1"/>
    <xf numFmtId="49" fontId="21" fillId="0" borderId="60" xfId="0" applyNumberFormat="1" applyFont="1" applyBorder="1" applyAlignment="1">
      <alignment horizontal="left"/>
    </xf>
    <xf numFmtId="44" fontId="21" fillId="0" borderId="60" xfId="2" applyFont="1" applyBorder="1" applyAlignment="1"/>
    <xf numFmtId="44" fontId="21" fillId="0" borderId="60" xfId="2" applyFont="1" applyBorder="1" applyAlignment="1">
      <alignment horizontal="left"/>
    </xf>
  </cellXfs>
  <cellStyles count="13">
    <cellStyle name="Hipervínculo" xfId="6" builtinId="8"/>
    <cellStyle name="Millares" xfId="1" builtinId="3"/>
    <cellStyle name="Millares 2" xfId="5"/>
    <cellStyle name="Millares 3 3 2 2 2 2" xfId="10"/>
    <cellStyle name="Moneda" xfId="2" builtinId="4"/>
    <cellStyle name="Moneda [0]" xfId="7" builtinId="7"/>
    <cellStyle name="Moneda [0] 4" xfId="12"/>
    <cellStyle name="Moneda 2 3 2 2 2 2" xfId="9"/>
    <cellStyle name="Normal" xfId="0" builtinId="0"/>
    <cellStyle name="Normal 16" xfId="8"/>
    <cellStyle name="Normal 2" xfId="4"/>
    <cellStyle name="Porcentaje" xfId="3" builtinId="5"/>
    <cellStyle name="Porcentaje 11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333376</xdr:colOff>
      <xdr:row>2</xdr:row>
      <xdr:rowOff>66675</xdr:rowOff>
    </xdr:from>
    <xdr:ext cx="552450" cy="631463"/>
    <xdr:pic>
      <xdr:nvPicPr>
        <xdr:cNvPr id="2" name="4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4551" y="447675"/>
          <a:ext cx="552450" cy="631463"/>
        </a:xfrm>
        <a:prstGeom prst="rect">
          <a:avLst/>
        </a:prstGeom>
      </xdr:spPr>
    </xdr:pic>
    <xdr:clientData/>
  </xdr:oneCellAnchor>
  <xdr:twoCellAnchor editAs="oneCell">
    <xdr:from>
      <xdr:col>3</xdr:col>
      <xdr:colOff>100853</xdr:colOff>
      <xdr:row>100</xdr:row>
      <xdr:rowOff>179294</xdr:rowOff>
    </xdr:from>
    <xdr:to>
      <xdr:col>3</xdr:col>
      <xdr:colOff>1815354</xdr:colOff>
      <xdr:row>107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1" y="22815176"/>
          <a:ext cx="1714501" cy="11990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657226</xdr:colOff>
      <xdr:row>2</xdr:row>
      <xdr:rowOff>28575</xdr:rowOff>
    </xdr:from>
    <xdr:ext cx="552450" cy="631463"/>
    <xdr:pic>
      <xdr:nvPicPr>
        <xdr:cNvPr id="2" name="4 Imagen">
          <a:extLst>
            <a:ext uri="{FF2B5EF4-FFF2-40B4-BE49-F238E27FC236}">
              <a16:creationId xmlns:a16="http://schemas.microsoft.com/office/drawing/2014/main" id="{F3EE6B76-7A2E-0E4D-8530-BFD887D02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1" y="409575"/>
          <a:ext cx="552450" cy="63146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268750</xdr:colOff>
      <xdr:row>2</xdr:row>
      <xdr:rowOff>53540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10836A83-0EC4-6A42-8C92-994A8A7BD7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1994456" y="434540"/>
          <a:ext cx="424636" cy="47738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16E6103-CE52-6149-B379-2A1328A323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1322103" y="423334"/>
          <a:ext cx="424636" cy="477389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16E6103-CE52-6149-B379-2A1328A323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2293653" y="423334"/>
          <a:ext cx="424636" cy="477389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54B45580-3B5D-724D-A142-42DA6551FB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2169828" y="423334"/>
          <a:ext cx="424636" cy="477389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360EC01B-986A-BA4A-8777-A730B781B1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1836453" y="423334"/>
          <a:ext cx="424636" cy="477389"/>
        </a:xfrm>
        <a:prstGeom prst="rect">
          <a:avLst/>
        </a:prstGeom>
      </xdr:spPr>
    </xdr:pic>
    <xdr:clientData/>
  </xdr:oneCellAnchor>
  <xdr:twoCellAnchor editAs="oneCell">
    <xdr:from>
      <xdr:col>2</xdr:col>
      <xdr:colOff>1133475</xdr:colOff>
      <xdr:row>103</xdr:row>
      <xdr:rowOff>85725</xdr:rowOff>
    </xdr:from>
    <xdr:to>
      <xdr:col>3</xdr:col>
      <xdr:colOff>1181100</xdr:colOff>
      <xdr:row>107</xdr:row>
      <xdr:rowOff>28575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866" t="22719" r="37374" b="16548"/>
        <a:stretch/>
      </xdr:blipFill>
      <xdr:spPr bwMode="auto">
        <a:xfrm rot="5400000">
          <a:off x="3981450" y="24412575"/>
          <a:ext cx="733425" cy="1323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5CF754D-9023-5347-8389-A07E38C82F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1845978" y="423334"/>
          <a:ext cx="424636" cy="477389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5E90C1A-E5B6-D64A-9AAA-26A29ADBA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1845978" y="423334"/>
          <a:ext cx="424636" cy="477389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5E90C1A-E5B6-D64A-9AAA-26A29ADBA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2588928" y="423334"/>
          <a:ext cx="424636" cy="477389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5E90C1A-E5B6-D64A-9AAA-26A29ADBA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2588928" y="423334"/>
          <a:ext cx="424636" cy="477389"/>
        </a:xfrm>
        <a:prstGeom prst="rect">
          <a:avLst/>
        </a:prstGeom>
      </xdr:spPr>
    </xdr:pic>
    <xdr:clientData/>
  </xdr:oneCellAnchor>
  <xdr:twoCellAnchor editAs="oneCell">
    <xdr:from>
      <xdr:col>2</xdr:col>
      <xdr:colOff>1190625</xdr:colOff>
      <xdr:row>133</xdr:row>
      <xdr:rowOff>152400</xdr:rowOff>
    </xdr:from>
    <xdr:to>
      <xdr:col>3</xdr:col>
      <xdr:colOff>1028700</xdr:colOff>
      <xdr:row>135</xdr:row>
      <xdr:rowOff>57150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866" t="22719" r="37374" b="16548"/>
        <a:stretch/>
      </xdr:blipFill>
      <xdr:spPr bwMode="auto">
        <a:xfrm rot="5400000">
          <a:off x="4962525" y="28689300"/>
          <a:ext cx="733425" cy="1323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5E90C1A-E5B6-D64A-9AAA-26A29ADBA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2588928" y="423334"/>
          <a:ext cx="424636" cy="477389"/>
        </a:xfrm>
        <a:prstGeom prst="rect">
          <a:avLst/>
        </a:prstGeom>
      </xdr:spPr>
    </xdr:pic>
    <xdr:clientData/>
  </xdr:oneCellAnchor>
  <xdr:twoCellAnchor editAs="oneCell">
    <xdr:from>
      <xdr:col>2</xdr:col>
      <xdr:colOff>1190625</xdr:colOff>
      <xdr:row>115</xdr:row>
      <xdr:rowOff>152400</xdr:rowOff>
    </xdr:from>
    <xdr:to>
      <xdr:col>3</xdr:col>
      <xdr:colOff>1028700</xdr:colOff>
      <xdr:row>117</xdr:row>
      <xdr:rowOff>57150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866" t="22719" r="37374" b="16548"/>
        <a:stretch/>
      </xdr:blipFill>
      <xdr:spPr bwMode="auto">
        <a:xfrm rot="5400000">
          <a:off x="4962525" y="28689300"/>
          <a:ext cx="733425" cy="1323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5E90C1A-E5B6-D64A-9AAA-26A29ADBA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2588928" y="423334"/>
          <a:ext cx="424636" cy="477389"/>
        </a:xfrm>
        <a:prstGeom prst="rect">
          <a:avLst/>
        </a:prstGeom>
      </xdr:spPr>
    </xdr:pic>
    <xdr:clientData/>
  </xdr:oneCellAnchor>
  <xdr:twoCellAnchor editAs="oneCell">
    <xdr:from>
      <xdr:col>2</xdr:col>
      <xdr:colOff>1190625</xdr:colOff>
      <xdr:row>115</xdr:row>
      <xdr:rowOff>152400</xdr:rowOff>
    </xdr:from>
    <xdr:to>
      <xdr:col>3</xdr:col>
      <xdr:colOff>1028700</xdr:colOff>
      <xdr:row>117</xdr:row>
      <xdr:rowOff>57150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866" t="22719" r="37374" b="16548"/>
        <a:stretch/>
      </xdr:blipFill>
      <xdr:spPr bwMode="auto">
        <a:xfrm rot="5400000">
          <a:off x="4962525" y="25393650"/>
          <a:ext cx="733425" cy="1323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560103</xdr:colOff>
      <xdr:row>2</xdr:row>
      <xdr:rowOff>42334</xdr:rowOff>
    </xdr:from>
    <xdr:ext cx="424636" cy="477389"/>
    <xdr:pic>
      <xdr:nvPicPr>
        <xdr:cNvPr id="2" name="4 Imagen">
          <a:extLst>
            <a:ext uri="{FF2B5EF4-FFF2-40B4-BE49-F238E27FC236}">
              <a16:creationId xmlns:a16="http://schemas.microsoft.com/office/drawing/2014/main" id="{F5E90C1A-E5B6-D64A-9AAA-26A29ADBA9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44" t="8374" r="13529" b="15962"/>
        <a:stretch/>
      </xdr:blipFill>
      <xdr:spPr>
        <a:xfrm>
          <a:off x="2588928" y="423334"/>
          <a:ext cx="424636" cy="477389"/>
        </a:xfrm>
        <a:prstGeom prst="rect">
          <a:avLst/>
        </a:prstGeom>
      </xdr:spPr>
    </xdr:pic>
    <xdr:clientData/>
  </xdr:oneCellAnchor>
  <xdr:twoCellAnchor editAs="oneCell">
    <xdr:from>
      <xdr:col>2</xdr:col>
      <xdr:colOff>1190625</xdr:colOff>
      <xdr:row>118</xdr:row>
      <xdr:rowOff>152400</xdr:rowOff>
    </xdr:from>
    <xdr:to>
      <xdr:col>3</xdr:col>
      <xdr:colOff>1028700</xdr:colOff>
      <xdr:row>120</xdr:row>
      <xdr:rowOff>57150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866" t="22719" r="37374" b="16548"/>
        <a:stretch/>
      </xdr:blipFill>
      <xdr:spPr bwMode="auto">
        <a:xfrm rot="5400000">
          <a:off x="4962525" y="25431750"/>
          <a:ext cx="733425" cy="1323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9"/>
  <sheetViews>
    <sheetView view="pageBreakPreview" topLeftCell="A26" zoomScale="85" zoomScaleNormal="85" zoomScaleSheetLayoutView="85" workbookViewId="0">
      <selection activeCell="D39" sqref="D39"/>
    </sheetView>
  </sheetViews>
  <sheetFormatPr baseColWidth="10" defaultRowHeight="15" x14ac:dyDescent="0.25"/>
  <cols>
    <col min="1" max="1" width="32.7109375" customWidth="1"/>
    <col min="2" max="2" width="22" customWidth="1"/>
    <col min="3" max="3" width="24.85546875" customWidth="1"/>
    <col min="4" max="4" width="28.28515625" customWidth="1"/>
    <col min="5" max="5" width="17.42578125" customWidth="1"/>
    <col min="6" max="6" width="26" customWidth="1"/>
    <col min="7" max="7" width="36.42578125" customWidth="1"/>
    <col min="8" max="8" width="16.42578125" customWidth="1"/>
    <col min="11" max="11" width="17.140625" customWidth="1"/>
  </cols>
  <sheetData>
    <row r="1" spans="1:14" x14ac:dyDescent="0.25">
      <c r="A1" s="485" t="s">
        <v>0</v>
      </c>
      <c r="B1" s="486"/>
      <c r="C1" s="487"/>
      <c r="D1" s="1"/>
      <c r="E1" s="1"/>
      <c r="F1" s="1"/>
      <c r="G1" s="2"/>
      <c r="N1">
        <v>6</v>
      </c>
    </row>
    <row r="2" spans="1:14" x14ac:dyDescent="0.25">
      <c r="A2" s="488" t="s">
        <v>1</v>
      </c>
      <c r="B2" s="489"/>
      <c r="C2" s="489"/>
      <c r="D2" s="3"/>
      <c r="E2" s="4"/>
      <c r="F2" s="4"/>
      <c r="G2" s="5"/>
    </row>
    <row r="3" spans="1:14" ht="16.5" x14ac:dyDescent="0.25">
      <c r="A3" s="6" t="s">
        <v>2</v>
      </c>
      <c r="B3" s="7"/>
      <c r="C3" s="8"/>
      <c r="D3" s="111" t="s">
        <v>74</v>
      </c>
      <c r="E3" s="9"/>
      <c r="F3" s="9"/>
      <c r="G3" s="10"/>
    </row>
    <row r="4" spans="1:14" ht="42" customHeight="1" thickBot="1" x14ac:dyDescent="0.35">
      <c r="A4" s="11"/>
      <c r="B4" s="12"/>
      <c r="C4" s="13"/>
      <c r="D4" s="14"/>
      <c r="E4" s="15"/>
      <c r="F4" s="15"/>
      <c r="G4" s="16"/>
    </row>
    <row r="5" spans="1:14" ht="15" customHeight="1" thickBot="1" x14ac:dyDescent="0.35">
      <c r="A5" s="490" t="s">
        <v>73</v>
      </c>
      <c r="B5" s="491"/>
      <c r="C5" s="492"/>
      <c r="D5" s="493" t="s">
        <v>75</v>
      </c>
      <c r="E5" s="494"/>
      <c r="F5" s="494"/>
      <c r="G5" s="495"/>
    </row>
    <row r="6" spans="1:14" ht="17.25" thickBot="1" x14ac:dyDescent="0.35">
      <c r="A6" s="496" t="s">
        <v>76</v>
      </c>
      <c r="B6" s="497"/>
      <c r="C6" s="497"/>
      <c r="D6" s="498" t="s">
        <v>77</v>
      </c>
      <c r="E6" s="499"/>
      <c r="F6" s="499"/>
      <c r="G6" s="500"/>
    </row>
    <row r="7" spans="1:14" ht="16.5" x14ac:dyDescent="0.25">
      <c r="A7" s="501" t="s">
        <v>3</v>
      </c>
      <c r="B7" s="502"/>
      <c r="C7" s="502"/>
      <c r="D7" s="502"/>
      <c r="E7" s="502"/>
      <c r="F7" s="503"/>
      <c r="G7" s="504"/>
    </row>
    <row r="8" spans="1:14" x14ac:dyDescent="0.25">
      <c r="A8" s="505" t="s">
        <v>78</v>
      </c>
      <c r="B8" s="506"/>
      <c r="C8" s="506"/>
      <c r="D8" s="506"/>
      <c r="E8" s="506"/>
      <c r="F8" s="507"/>
      <c r="G8" s="508"/>
    </row>
    <row r="9" spans="1:14" ht="38.25" customHeight="1" x14ac:dyDescent="0.25">
      <c r="A9" s="505"/>
      <c r="B9" s="506"/>
      <c r="C9" s="506"/>
      <c r="D9" s="506"/>
      <c r="E9" s="506"/>
      <c r="F9" s="507"/>
      <c r="G9" s="508"/>
    </row>
    <row r="10" spans="1:14" ht="16.5" x14ac:dyDescent="0.25">
      <c r="A10" s="509" t="s">
        <v>79</v>
      </c>
      <c r="B10" s="510"/>
      <c r="C10" s="510"/>
      <c r="D10" s="511"/>
      <c r="E10" s="512" t="s">
        <v>80</v>
      </c>
      <c r="F10" s="510"/>
      <c r="G10" s="513"/>
    </row>
    <row r="11" spans="1:14" ht="20.25" customHeight="1" x14ac:dyDescent="0.25">
      <c r="A11" s="17" t="s">
        <v>4</v>
      </c>
      <c r="B11" s="514" t="s">
        <v>81</v>
      </c>
      <c r="C11" s="510"/>
      <c r="D11" s="18" t="s">
        <v>5</v>
      </c>
      <c r="E11" s="515" t="s">
        <v>6</v>
      </c>
      <c r="F11" s="515"/>
      <c r="G11" s="515"/>
    </row>
    <row r="12" spans="1:14" ht="16.5" x14ac:dyDescent="0.25">
      <c r="A12" s="19" t="s">
        <v>7</v>
      </c>
      <c r="B12" s="516">
        <v>127600000</v>
      </c>
      <c r="C12" s="516"/>
      <c r="D12" s="517" t="s">
        <v>82</v>
      </c>
      <c r="E12" s="517"/>
      <c r="F12" s="517"/>
      <c r="G12" s="518"/>
    </row>
    <row r="13" spans="1:14" ht="59.25" customHeight="1" x14ac:dyDescent="0.25">
      <c r="A13" s="519" t="s">
        <v>8</v>
      </c>
      <c r="B13" s="519"/>
      <c r="C13" s="519"/>
      <c r="D13" s="519"/>
      <c r="E13" s="519"/>
      <c r="F13" s="519"/>
      <c r="G13" s="519"/>
    </row>
    <row r="14" spans="1:14" ht="16.5" x14ac:dyDescent="0.3">
      <c r="A14" s="11" t="s">
        <v>9</v>
      </c>
      <c r="B14" s="20"/>
      <c r="C14" s="20"/>
      <c r="D14" s="20"/>
      <c r="E14" s="20"/>
      <c r="F14" s="20"/>
      <c r="G14" s="21"/>
    </row>
    <row r="15" spans="1:14" ht="16.5" x14ac:dyDescent="0.3">
      <c r="A15" s="11"/>
      <c r="B15" s="20"/>
      <c r="C15" s="20"/>
      <c r="D15" s="20"/>
      <c r="E15" s="20"/>
      <c r="F15" s="20"/>
      <c r="G15" s="21"/>
    </row>
    <row r="16" spans="1:14" ht="16.5" x14ac:dyDescent="0.3">
      <c r="A16" s="520" t="s">
        <v>83</v>
      </c>
      <c r="B16" s="521"/>
      <c r="C16" s="522" t="s">
        <v>84</v>
      </c>
      <c r="D16" s="523"/>
      <c r="E16" s="524">
        <v>127600000</v>
      </c>
      <c r="F16" s="525"/>
      <c r="G16" s="526"/>
    </row>
    <row r="17" spans="1:7" ht="16.5" x14ac:dyDescent="0.3">
      <c r="A17" s="545"/>
      <c r="B17" s="546"/>
      <c r="C17" s="546"/>
      <c r="D17" s="546"/>
      <c r="E17" s="546"/>
      <c r="F17" s="547"/>
      <c r="G17" s="117"/>
    </row>
    <row r="18" spans="1:7" ht="16.5" x14ac:dyDescent="0.3">
      <c r="A18" s="520" t="s">
        <v>85</v>
      </c>
      <c r="B18" s="521"/>
      <c r="C18" s="548" t="s">
        <v>86</v>
      </c>
      <c r="D18" s="548"/>
      <c r="E18" s="524">
        <v>127600000</v>
      </c>
      <c r="F18" s="525"/>
      <c r="G18" s="526"/>
    </row>
    <row r="19" spans="1:7" ht="16.5" x14ac:dyDescent="0.25">
      <c r="A19" s="118"/>
      <c r="B19" s="112"/>
      <c r="C19" s="112"/>
      <c r="D19" s="112"/>
      <c r="E19" s="112"/>
      <c r="F19" s="113" t="s">
        <v>10</v>
      </c>
      <c r="G19" s="114">
        <f>+E18+G17</f>
        <v>127600000</v>
      </c>
    </row>
    <row r="20" spans="1:7" ht="16.5" x14ac:dyDescent="0.25">
      <c r="A20" s="6" t="s">
        <v>11</v>
      </c>
      <c r="B20" s="22"/>
      <c r="C20" s="22"/>
      <c r="D20" s="22"/>
      <c r="E20" s="22"/>
      <c r="F20" s="22"/>
      <c r="G20" s="24"/>
    </row>
    <row r="21" spans="1:7" ht="16.5" x14ac:dyDescent="0.3">
      <c r="A21" s="25" t="s">
        <v>12</v>
      </c>
      <c r="B21" s="26" t="s">
        <v>13</v>
      </c>
      <c r="C21" s="549" t="s">
        <v>14</v>
      </c>
      <c r="D21" s="549"/>
      <c r="E21" s="549"/>
      <c r="F21" s="549"/>
      <c r="G21" s="550"/>
    </row>
    <row r="22" spans="1:7" ht="16.5" x14ac:dyDescent="0.3">
      <c r="A22" s="27" t="s">
        <v>15</v>
      </c>
      <c r="B22" s="28"/>
      <c r="C22" s="527" t="s">
        <v>16</v>
      </c>
      <c r="D22" s="527"/>
      <c r="E22" s="527"/>
      <c r="F22" s="527"/>
      <c r="G22" s="528"/>
    </row>
    <row r="23" spans="1:7" ht="16.5" x14ac:dyDescent="0.3">
      <c r="A23" s="29"/>
      <c r="B23" s="30"/>
      <c r="C23" s="31"/>
      <c r="D23" s="31"/>
      <c r="E23" s="31"/>
      <c r="F23" s="31"/>
      <c r="G23" s="32"/>
    </row>
    <row r="24" spans="1:7" x14ac:dyDescent="0.25">
      <c r="A24" s="33"/>
      <c r="B24" s="34"/>
      <c r="C24" s="35"/>
      <c r="D24" s="35"/>
      <c r="E24" s="35"/>
      <c r="F24" s="35"/>
      <c r="G24" s="36"/>
    </row>
    <row r="25" spans="1:7" ht="15.75" thickBot="1" x14ac:dyDescent="0.3">
      <c r="A25" s="37" t="s">
        <v>17</v>
      </c>
      <c r="B25" s="4"/>
      <c r="C25" s="4"/>
      <c r="D25" s="4"/>
      <c r="E25" s="4"/>
      <c r="F25" s="4"/>
      <c r="G25" s="5"/>
    </row>
    <row r="26" spans="1:7" x14ac:dyDescent="0.25">
      <c r="A26" s="38" t="s">
        <v>18</v>
      </c>
      <c r="B26" s="39" t="s">
        <v>19</v>
      </c>
      <c r="C26" s="40" t="s">
        <v>87</v>
      </c>
      <c r="D26" s="40" t="s">
        <v>20</v>
      </c>
      <c r="E26" s="41" t="s">
        <v>21</v>
      </c>
      <c r="F26" s="42" t="s">
        <v>22</v>
      </c>
      <c r="G26" s="43" t="s">
        <v>69</v>
      </c>
    </row>
    <row r="27" spans="1:7" x14ac:dyDescent="0.25">
      <c r="A27" s="115">
        <v>1</v>
      </c>
      <c r="B27" s="115" t="s">
        <v>88</v>
      </c>
      <c r="C27" s="119" t="s">
        <v>101</v>
      </c>
      <c r="D27" s="120">
        <v>2157792</v>
      </c>
      <c r="E27" s="120">
        <v>0</v>
      </c>
      <c r="F27" s="119"/>
      <c r="G27" s="116">
        <v>2157792</v>
      </c>
    </row>
    <row r="28" spans="1:7" x14ac:dyDescent="0.25">
      <c r="A28" s="115">
        <v>2</v>
      </c>
      <c r="B28" s="115" t="s">
        <v>89</v>
      </c>
      <c r="C28" s="119" t="s">
        <v>101</v>
      </c>
      <c r="D28" s="120">
        <v>1078896</v>
      </c>
      <c r="E28" s="120">
        <v>0</v>
      </c>
      <c r="F28" s="119"/>
      <c r="G28" s="116">
        <v>1078896</v>
      </c>
    </row>
    <row r="29" spans="1:7" x14ac:dyDescent="0.25">
      <c r="A29" s="115">
        <v>3</v>
      </c>
      <c r="B29" s="115" t="s">
        <v>90</v>
      </c>
      <c r="C29" s="119" t="s">
        <v>101</v>
      </c>
      <c r="D29" s="120">
        <v>1659840</v>
      </c>
      <c r="E29" s="120">
        <v>0</v>
      </c>
      <c r="F29" s="119"/>
      <c r="G29" s="116">
        <v>1659840</v>
      </c>
    </row>
    <row r="30" spans="1:7" x14ac:dyDescent="0.25">
      <c r="A30" s="115">
        <v>4</v>
      </c>
      <c r="B30" s="115" t="s">
        <v>91</v>
      </c>
      <c r="C30" s="119" t="s">
        <v>101</v>
      </c>
      <c r="D30" s="120">
        <v>3811080</v>
      </c>
      <c r="E30" s="120">
        <v>0</v>
      </c>
      <c r="F30" s="119"/>
      <c r="G30" s="116">
        <v>3811080</v>
      </c>
    </row>
    <row r="31" spans="1:7" x14ac:dyDescent="0.25">
      <c r="A31" s="115">
        <v>5</v>
      </c>
      <c r="B31" s="115" t="s">
        <v>92</v>
      </c>
      <c r="C31" s="119" t="s">
        <v>101</v>
      </c>
      <c r="D31" s="120">
        <v>1369368</v>
      </c>
      <c r="E31" s="120">
        <v>0</v>
      </c>
      <c r="F31" s="119"/>
      <c r="G31" s="116">
        <v>1369368</v>
      </c>
    </row>
    <row r="32" spans="1:7" x14ac:dyDescent="0.25">
      <c r="A32" s="115">
        <v>6</v>
      </c>
      <c r="B32" s="115" t="s">
        <v>93</v>
      </c>
      <c r="C32" s="119" t="s">
        <v>101</v>
      </c>
      <c r="D32" s="120">
        <v>3802344</v>
      </c>
      <c r="E32" s="120">
        <v>0</v>
      </c>
      <c r="F32" s="119"/>
      <c r="G32" s="116">
        <v>3802344</v>
      </c>
    </row>
    <row r="33" spans="1:14" x14ac:dyDescent="0.25">
      <c r="A33" s="115">
        <v>7</v>
      </c>
      <c r="B33" s="115" t="s">
        <v>94</v>
      </c>
      <c r="C33" s="119" t="s">
        <v>101</v>
      </c>
      <c r="D33" s="120">
        <v>705432</v>
      </c>
      <c r="E33" s="120">
        <v>0</v>
      </c>
      <c r="F33" s="119"/>
      <c r="G33" s="116">
        <v>705432</v>
      </c>
    </row>
    <row r="34" spans="1:14" x14ac:dyDescent="0.25">
      <c r="A34" s="115">
        <v>8</v>
      </c>
      <c r="B34" s="115" t="s">
        <v>95</v>
      </c>
      <c r="C34" s="119" t="s">
        <v>101</v>
      </c>
      <c r="D34" s="120">
        <v>705432</v>
      </c>
      <c r="E34" s="120">
        <v>0</v>
      </c>
      <c r="F34" s="119"/>
      <c r="G34" s="116">
        <v>705432</v>
      </c>
    </row>
    <row r="35" spans="1:14" x14ac:dyDescent="0.25">
      <c r="A35" s="115">
        <v>9</v>
      </c>
      <c r="B35" s="115" t="s">
        <v>96</v>
      </c>
      <c r="C35" s="119" t="s">
        <v>102</v>
      </c>
      <c r="D35" s="120">
        <v>705432</v>
      </c>
      <c r="E35" s="120">
        <v>0</v>
      </c>
      <c r="F35" s="119"/>
      <c r="G35" s="116">
        <v>705432</v>
      </c>
    </row>
    <row r="36" spans="1:14" x14ac:dyDescent="0.25">
      <c r="A36" s="115">
        <v>10</v>
      </c>
      <c r="B36" s="115" t="s">
        <v>97</v>
      </c>
      <c r="C36" s="119" t="s">
        <v>102</v>
      </c>
      <c r="D36" s="120">
        <v>373464</v>
      </c>
      <c r="E36" s="120">
        <v>0</v>
      </c>
      <c r="F36" s="119"/>
      <c r="G36" s="116">
        <v>373464</v>
      </c>
    </row>
    <row r="37" spans="1:14" x14ac:dyDescent="0.25">
      <c r="A37" s="115">
        <v>11</v>
      </c>
      <c r="B37" s="115" t="s">
        <v>98</v>
      </c>
      <c r="C37" s="119" t="s">
        <v>102</v>
      </c>
      <c r="D37" s="120">
        <v>912912</v>
      </c>
      <c r="E37" s="120">
        <v>0</v>
      </c>
      <c r="F37" s="119"/>
      <c r="G37" s="116">
        <v>912912</v>
      </c>
    </row>
    <row r="38" spans="1:14" x14ac:dyDescent="0.25">
      <c r="A38" s="115">
        <v>12</v>
      </c>
      <c r="B38" s="115" t="s">
        <v>99</v>
      </c>
      <c r="C38" s="119" t="s">
        <v>102</v>
      </c>
      <c r="D38" s="120">
        <v>4507776</v>
      </c>
      <c r="E38" s="120">
        <v>0</v>
      </c>
      <c r="F38" s="119"/>
      <c r="G38" s="116">
        <v>4507776</v>
      </c>
    </row>
    <row r="39" spans="1:14" x14ac:dyDescent="0.25">
      <c r="A39" s="115">
        <v>13</v>
      </c>
      <c r="B39" s="115" t="s">
        <v>100</v>
      </c>
      <c r="C39" s="119" t="s">
        <v>102</v>
      </c>
      <c r="D39" s="120">
        <v>1701336</v>
      </c>
      <c r="E39" s="120">
        <v>0</v>
      </c>
      <c r="F39" s="119"/>
      <c r="G39" s="116">
        <v>1701336</v>
      </c>
    </row>
    <row r="40" spans="1:14" x14ac:dyDescent="0.25">
      <c r="A40" s="115"/>
      <c r="B40" s="106"/>
      <c r="C40" s="115" t="s">
        <v>10</v>
      </c>
      <c r="D40" s="121">
        <f>SUM(D27:D39)</f>
        <v>23491104</v>
      </c>
      <c r="E40" s="121">
        <f t="shared" ref="E40:G40" si="0">SUM(E27:E39)</f>
        <v>0</v>
      </c>
      <c r="F40" s="121">
        <f t="shared" si="0"/>
        <v>0</v>
      </c>
      <c r="G40" s="304">
        <f t="shared" si="0"/>
        <v>23491104</v>
      </c>
    </row>
    <row r="41" spans="1:14" ht="16.5" x14ac:dyDescent="0.3">
      <c r="A41" s="11" t="s">
        <v>23</v>
      </c>
      <c r="B41" s="44"/>
      <c r="C41" s="44"/>
      <c r="D41" s="44"/>
      <c r="E41" s="44"/>
      <c r="F41" s="44"/>
      <c r="G41" s="21"/>
    </row>
    <row r="42" spans="1:14" ht="17.25" thickBot="1" x14ac:dyDescent="0.35">
      <c r="A42" s="45"/>
      <c r="B42" s="46"/>
      <c r="C42" s="46"/>
      <c r="D42" s="46"/>
      <c r="E42" s="46"/>
      <c r="F42" s="46"/>
      <c r="G42" s="47"/>
      <c r="H42" s="766" t="s">
        <v>362</v>
      </c>
      <c r="I42" s="766" t="s">
        <v>363</v>
      </c>
      <c r="J42" s="766" t="s">
        <v>364</v>
      </c>
      <c r="K42" s="766" t="s">
        <v>365</v>
      </c>
      <c r="L42" s="766" t="s">
        <v>366</v>
      </c>
      <c r="M42" s="766" t="s">
        <v>367</v>
      </c>
      <c r="N42" s="766" t="s">
        <v>368</v>
      </c>
    </row>
    <row r="43" spans="1:14" ht="17.25" thickBot="1" x14ac:dyDescent="0.35">
      <c r="A43" s="529" t="s">
        <v>104</v>
      </c>
      <c r="B43" s="530"/>
      <c r="C43" s="531"/>
      <c r="D43" s="535" t="s">
        <v>103</v>
      </c>
      <c r="E43" s="536"/>
      <c r="F43" s="537"/>
      <c r="G43" s="538"/>
      <c r="H43" s="767" t="s">
        <v>369</v>
      </c>
      <c r="I43" s="767" t="s">
        <v>370</v>
      </c>
      <c r="J43" s="767" t="s">
        <v>371</v>
      </c>
      <c r="K43" s="767" t="s">
        <v>372</v>
      </c>
      <c r="L43" s="768" t="s">
        <v>373</v>
      </c>
      <c r="M43" s="768" t="s">
        <v>374</v>
      </c>
      <c r="N43" s="768" t="s">
        <v>375</v>
      </c>
    </row>
    <row r="44" spans="1:14" ht="17.25" thickBot="1" x14ac:dyDescent="0.35">
      <c r="A44" s="532"/>
      <c r="B44" s="533"/>
      <c r="C44" s="534"/>
      <c r="D44" s="539"/>
      <c r="E44" s="540"/>
      <c r="F44" s="541"/>
      <c r="G44" s="542"/>
    </row>
    <row r="45" spans="1:14" ht="17.25" thickBot="1" x14ac:dyDescent="0.35">
      <c r="A45" s="110" t="s">
        <v>24</v>
      </c>
      <c r="B45" s="543" t="s">
        <v>25</v>
      </c>
      <c r="C45" s="543"/>
      <c r="D45" s="107" t="s">
        <v>26</v>
      </c>
      <c r="E45" s="543" t="s">
        <v>27</v>
      </c>
      <c r="F45" s="544"/>
      <c r="G45" s="107" t="s">
        <v>28</v>
      </c>
    </row>
    <row r="46" spans="1:14" ht="17.25" thickBot="1" x14ac:dyDescent="0.35">
      <c r="A46" s="108" t="s">
        <v>105</v>
      </c>
      <c r="B46" s="594" t="s">
        <v>107</v>
      </c>
      <c r="C46" s="594"/>
      <c r="D46" s="122">
        <v>25520000</v>
      </c>
      <c r="E46" s="596">
        <v>45779</v>
      </c>
      <c r="F46" s="597"/>
      <c r="G46" s="123">
        <v>46188</v>
      </c>
    </row>
    <row r="47" spans="1:14" ht="17.25" thickBot="1" x14ac:dyDescent="0.35">
      <c r="A47" s="109" t="s">
        <v>106</v>
      </c>
      <c r="B47" s="594" t="s">
        <v>109</v>
      </c>
      <c r="C47" s="595"/>
      <c r="D47" s="122">
        <v>38280000</v>
      </c>
      <c r="E47" s="596">
        <v>45779</v>
      </c>
      <c r="F47" s="597"/>
      <c r="G47" s="123">
        <v>46371</v>
      </c>
    </row>
    <row r="48" spans="1:14" ht="17.25" thickBot="1" x14ac:dyDescent="0.35">
      <c r="A48" s="109" t="s">
        <v>108</v>
      </c>
      <c r="B48" s="594" t="s">
        <v>111</v>
      </c>
      <c r="C48" s="595"/>
      <c r="D48" s="122">
        <v>6380000</v>
      </c>
      <c r="E48" s="596">
        <v>45779</v>
      </c>
      <c r="F48" s="597"/>
      <c r="G48" s="123">
        <v>47102</v>
      </c>
    </row>
    <row r="49" spans="1:7" ht="36.75" customHeight="1" thickBot="1" x14ac:dyDescent="0.35">
      <c r="A49" s="124" t="s">
        <v>110</v>
      </c>
      <c r="B49" s="594" t="s">
        <v>109</v>
      </c>
      <c r="C49" s="595"/>
      <c r="D49" s="122">
        <v>38280000</v>
      </c>
      <c r="E49" s="596">
        <v>45779</v>
      </c>
      <c r="F49" s="597"/>
      <c r="G49" s="123">
        <v>47102</v>
      </c>
    </row>
    <row r="50" spans="1:7" ht="17.25" thickBot="1" x14ac:dyDescent="0.35">
      <c r="A50" s="598" t="s">
        <v>29</v>
      </c>
      <c r="B50" s="599"/>
      <c r="C50" s="600"/>
      <c r="D50" s="601"/>
      <c r="E50" s="599"/>
      <c r="F50" s="602"/>
      <c r="G50" s="600"/>
    </row>
    <row r="51" spans="1:7" ht="16.5" x14ac:dyDescent="0.3">
      <c r="A51" s="48"/>
      <c r="B51" s="44"/>
      <c r="C51" s="44"/>
      <c r="D51" s="44"/>
      <c r="E51" s="44"/>
      <c r="F51" s="44"/>
      <c r="G51" s="21"/>
    </row>
    <row r="52" spans="1:7" ht="16.5" x14ac:dyDescent="0.3">
      <c r="A52" s="603" t="s">
        <v>30</v>
      </c>
      <c r="B52" s="604"/>
      <c r="C52" s="604"/>
      <c r="D52" s="604"/>
      <c r="E52" s="605"/>
      <c r="F52" s="605"/>
      <c r="G52" s="606"/>
    </row>
    <row r="53" spans="1:7" ht="16.5" x14ac:dyDescent="0.3">
      <c r="A53" s="552" t="s">
        <v>31</v>
      </c>
      <c r="B53" s="552"/>
      <c r="C53" s="49" t="s">
        <v>32</v>
      </c>
      <c r="D53" s="50" t="s">
        <v>33</v>
      </c>
      <c r="E53" s="51" t="s">
        <v>34</v>
      </c>
      <c r="F53" s="51" t="s">
        <v>35</v>
      </c>
      <c r="G53" s="51" t="s">
        <v>36</v>
      </c>
    </row>
    <row r="54" spans="1:7" ht="16.5" x14ac:dyDescent="0.3">
      <c r="A54" s="552" t="s">
        <v>37</v>
      </c>
      <c r="B54" s="552"/>
      <c r="C54" s="128">
        <v>127600000</v>
      </c>
      <c r="D54" s="50"/>
      <c r="E54" s="51"/>
      <c r="F54" s="51"/>
      <c r="G54" s="51"/>
    </row>
    <row r="55" spans="1:7" ht="16.5" x14ac:dyDescent="0.3">
      <c r="A55" s="592" t="s">
        <v>112</v>
      </c>
      <c r="B55" s="593"/>
      <c r="C55" s="53"/>
      <c r="D55" s="54"/>
      <c r="E55" s="131">
        <v>23491104</v>
      </c>
      <c r="F55" s="129">
        <v>0</v>
      </c>
      <c r="G55" s="130">
        <v>23491104</v>
      </c>
    </row>
    <row r="56" spans="1:7" ht="16.5" x14ac:dyDescent="0.3">
      <c r="A56" s="551"/>
      <c r="B56" s="551"/>
      <c r="C56" s="53"/>
      <c r="D56" s="54"/>
      <c r="E56" s="55"/>
      <c r="F56" s="55"/>
      <c r="G56" s="54"/>
    </row>
    <row r="57" spans="1:7" ht="16.5" x14ac:dyDescent="0.3">
      <c r="A57" s="551"/>
      <c r="B57" s="551"/>
      <c r="C57" s="53"/>
      <c r="D57" s="54"/>
      <c r="E57" s="55"/>
      <c r="F57" s="55"/>
      <c r="G57" s="54"/>
    </row>
    <row r="58" spans="1:7" s="106" customFormat="1" ht="16.5" x14ac:dyDescent="0.3">
      <c r="A58" s="577"/>
      <c r="B58" s="577"/>
      <c r="C58" s="125"/>
      <c r="D58" s="115"/>
      <c r="E58" s="126"/>
      <c r="F58" s="126"/>
      <c r="G58" s="105"/>
    </row>
    <row r="59" spans="1:7" ht="16.5" x14ac:dyDescent="0.3">
      <c r="A59" s="577"/>
      <c r="B59" s="577"/>
      <c r="C59" s="127"/>
      <c r="D59" s="116"/>
      <c r="E59" s="116"/>
      <c r="F59" s="116"/>
      <c r="G59" s="57"/>
    </row>
    <row r="60" spans="1:7" ht="16.5" x14ac:dyDescent="0.3">
      <c r="A60" s="551"/>
      <c r="B60" s="551"/>
      <c r="C60" s="53"/>
      <c r="D60" s="57"/>
      <c r="E60" s="57"/>
      <c r="F60" s="57"/>
      <c r="G60" s="57"/>
    </row>
    <row r="61" spans="1:7" ht="16.5" x14ac:dyDescent="0.3">
      <c r="A61" s="551"/>
      <c r="B61" s="551"/>
      <c r="C61" s="53"/>
      <c r="D61" s="57"/>
      <c r="E61" s="57"/>
      <c r="F61" s="57"/>
      <c r="G61" s="57"/>
    </row>
    <row r="62" spans="1:7" ht="16.5" x14ac:dyDescent="0.3">
      <c r="A62" s="552" t="s">
        <v>10</v>
      </c>
      <c r="B62" s="552"/>
      <c r="C62" s="58">
        <f>+C54</f>
        <v>127600000</v>
      </c>
      <c r="D62" s="56">
        <f>+D57</f>
        <v>0</v>
      </c>
      <c r="E62" s="59">
        <f>SUM(E55:E61)</f>
        <v>23491104</v>
      </c>
      <c r="F62" s="59">
        <f t="shared" ref="F62:G62" si="1">SUM(F55:F61)</f>
        <v>0</v>
      </c>
      <c r="G62" s="59">
        <f t="shared" si="1"/>
        <v>23491104</v>
      </c>
    </row>
    <row r="63" spans="1:7" ht="16.5" x14ac:dyDescent="0.3">
      <c r="A63" s="553" t="s">
        <v>38</v>
      </c>
      <c r="B63" s="553"/>
      <c r="C63" s="60">
        <f>D62/C62</f>
        <v>0</v>
      </c>
      <c r="D63" s="553" t="s">
        <v>39</v>
      </c>
      <c r="E63" s="553"/>
      <c r="F63" s="61"/>
      <c r="G63" s="60">
        <f>E62/C62</f>
        <v>0.18409956112852666</v>
      </c>
    </row>
    <row r="64" spans="1:7" ht="17.25" thickBot="1" x14ac:dyDescent="0.35">
      <c r="A64" s="62"/>
      <c r="B64" s="63"/>
      <c r="C64" s="63"/>
      <c r="D64" s="64"/>
      <c r="E64" s="65"/>
      <c r="F64" s="65"/>
      <c r="G64" s="21"/>
    </row>
    <row r="65" spans="1:7" ht="16.5" x14ac:dyDescent="0.3">
      <c r="A65" s="66" t="s">
        <v>40</v>
      </c>
      <c r="B65" s="67"/>
      <c r="C65" s="67"/>
      <c r="D65" s="68"/>
      <c r="E65" s="69"/>
      <c r="F65" s="69"/>
      <c r="G65" s="70"/>
    </row>
    <row r="66" spans="1:7" ht="16.5" x14ac:dyDescent="0.3">
      <c r="A66" s="71" t="s">
        <v>41</v>
      </c>
      <c r="B66" s="133" t="s">
        <v>113</v>
      </c>
      <c r="C66" s="133" t="s">
        <v>114</v>
      </c>
      <c r="D66" s="552" t="s">
        <v>42</v>
      </c>
      <c r="E66" s="552"/>
      <c r="F66" s="49"/>
      <c r="G66" s="132">
        <f>+G62</f>
        <v>23491104</v>
      </c>
    </row>
    <row r="67" spans="1:7" ht="17.25" thickBot="1" x14ac:dyDescent="0.35">
      <c r="A67" s="72"/>
      <c r="B67" s="73"/>
      <c r="C67" s="73"/>
      <c r="D67" s="73"/>
      <c r="E67" s="74"/>
      <c r="F67" s="74"/>
      <c r="G67" s="75"/>
    </row>
    <row r="68" spans="1:7" ht="16.5" x14ac:dyDescent="0.3">
      <c r="A68" s="554" t="s">
        <v>43</v>
      </c>
      <c r="B68" s="555"/>
      <c r="C68" s="555"/>
      <c r="D68" s="556"/>
      <c r="E68" s="76"/>
      <c r="F68" s="77"/>
      <c r="G68" s="21"/>
    </row>
    <row r="69" spans="1:7" ht="16.5" x14ac:dyDescent="0.3">
      <c r="A69" s="557" t="s">
        <v>67</v>
      </c>
      <c r="B69" s="558"/>
      <c r="C69" s="128">
        <v>127600000</v>
      </c>
      <c r="D69" s="78"/>
      <c r="E69" s="77"/>
      <c r="F69" s="77"/>
      <c r="G69" s="21"/>
    </row>
    <row r="70" spans="1:7" ht="16.5" x14ac:dyDescent="0.3">
      <c r="A70" s="559" t="s">
        <v>68</v>
      </c>
      <c r="B70" s="560"/>
      <c r="C70" s="52">
        <f>+D58</f>
        <v>0</v>
      </c>
      <c r="D70" s="78"/>
      <c r="E70" s="77"/>
      <c r="F70" s="77"/>
      <c r="G70" s="21"/>
    </row>
    <row r="71" spans="1:7" ht="16.5" x14ac:dyDescent="0.3">
      <c r="A71" s="561" t="s">
        <v>44</v>
      </c>
      <c r="B71" s="553"/>
      <c r="C71" s="79">
        <f>+F62</f>
        <v>0</v>
      </c>
      <c r="D71" s="80"/>
      <c r="E71" s="81"/>
      <c r="F71" s="81"/>
      <c r="G71" s="21"/>
    </row>
    <row r="72" spans="1:7" ht="16.5" x14ac:dyDescent="0.3">
      <c r="A72" s="561" t="s">
        <v>45</v>
      </c>
      <c r="B72" s="553"/>
      <c r="C72" s="82">
        <f>+C69-C70-C73</f>
        <v>104108896</v>
      </c>
      <c r="D72" s="80"/>
      <c r="E72" s="81"/>
      <c r="F72" s="81"/>
      <c r="G72" s="21"/>
    </row>
    <row r="73" spans="1:7" ht="16.5" x14ac:dyDescent="0.3">
      <c r="A73" s="561" t="s">
        <v>46</v>
      </c>
      <c r="B73" s="553"/>
      <c r="C73" s="56">
        <f>+E62</f>
        <v>23491104</v>
      </c>
      <c r="D73" s="80"/>
      <c r="E73" s="81"/>
      <c r="F73" s="81"/>
      <c r="G73" s="21"/>
    </row>
    <row r="74" spans="1:7" ht="17.25" thickBot="1" x14ac:dyDescent="0.35">
      <c r="A74" s="565" t="s">
        <v>47</v>
      </c>
      <c r="B74" s="566"/>
      <c r="C74" s="56">
        <f>+C72+C73</f>
        <v>127600000</v>
      </c>
      <c r="D74" s="83"/>
      <c r="E74" s="65"/>
      <c r="F74" s="65"/>
      <c r="G74" s="21"/>
    </row>
    <row r="75" spans="1:7" ht="16.5" x14ac:dyDescent="0.3">
      <c r="A75" s="48"/>
      <c r="B75" s="44"/>
      <c r="C75" s="44"/>
      <c r="D75" s="44"/>
      <c r="E75" s="44"/>
      <c r="F75" s="44"/>
      <c r="G75" s="21"/>
    </row>
    <row r="76" spans="1:7" ht="17.25" thickBot="1" x14ac:dyDescent="0.35">
      <c r="A76" s="11" t="s">
        <v>48</v>
      </c>
      <c r="B76" s="44"/>
      <c r="C76" s="44"/>
      <c r="D76" s="44"/>
      <c r="E76" s="44"/>
      <c r="F76" s="44"/>
      <c r="G76" s="21"/>
    </row>
    <row r="77" spans="1:7" ht="33" x14ac:dyDescent="0.25">
      <c r="A77" s="84" t="s">
        <v>18</v>
      </c>
      <c r="B77" s="23" t="s">
        <v>49</v>
      </c>
      <c r="C77" s="85" t="s">
        <v>50</v>
      </c>
      <c r="D77" s="23" t="s">
        <v>13</v>
      </c>
      <c r="E77" s="86" t="s">
        <v>51</v>
      </c>
      <c r="F77" s="567" t="s">
        <v>52</v>
      </c>
      <c r="G77" s="568"/>
    </row>
    <row r="78" spans="1:7" ht="33" customHeight="1" x14ac:dyDescent="0.25">
      <c r="A78" s="87">
        <v>1</v>
      </c>
      <c r="B78" s="104" t="s">
        <v>72</v>
      </c>
      <c r="C78" s="136" t="s">
        <v>123</v>
      </c>
      <c r="D78" s="88">
        <v>45834</v>
      </c>
      <c r="E78" s="89">
        <v>23491104</v>
      </c>
      <c r="F78" s="569">
        <f>E78</f>
        <v>23491104</v>
      </c>
      <c r="G78" s="570"/>
    </row>
    <row r="79" spans="1:7" ht="16.5" x14ac:dyDescent="0.3">
      <c r="A79" s="571" t="s">
        <v>53</v>
      </c>
      <c r="B79" s="572"/>
      <c r="C79" s="572"/>
      <c r="D79" s="572"/>
      <c r="E79" s="573"/>
      <c r="F79" s="90">
        <f>D62/C69</f>
        <v>0</v>
      </c>
      <c r="G79" s="91">
        <f>SUM(F78)</f>
        <v>23491104</v>
      </c>
    </row>
    <row r="80" spans="1:7" ht="17.25" thickBot="1" x14ac:dyDescent="0.35">
      <c r="A80" s="45"/>
      <c r="B80" s="46"/>
      <c r="C80" s="46"/>
      <c r="D80" s="46"/>
      <c r="E80" s="46"/>
      <c r="F80" s="45"/>
      <c r="G80" s="47"/>
    </row>
    <row r="81" spans="1:7" ht="17.25" thickBot="1" x14ac:dyDescent="0.35">
      <c r="A81" s="92"/>
      <c r="B81" s="93"/>
      <c r="C81" s="93"/>
      <c r="D81" s="93"/>
      <c r="E81" s="93"/>
      <c r="F81" s="93"/>
      <c r="G81" s="94"/>
    </row>
    <row r="82" spans="1:7" ht="16.5" x14ac:dyDescent="0.3">
      <c r="A82" s="95" t="s">
        <v>54</v>
      </c>
      <c r="B82" s="93"/>
      <c r="C82" s="93"/>
      <c r="D82" s="93"/>
      <c r="E82" s="93"/>
      <c r="F82" s="93"/>
      <c r="G82" s="94"/>
    </row>
    <row r="83" spans="1:7" x14ac:dyDescent="0.25">
      <c r="A83" s="562" t="s">
        <v>115</v>
      </c>
      <c r="B83" s="563"/>
      <c r="C83" s="563"/>
      <c r="D83" s="563"/>
      <c r="E83" s="563"/>
      <c r="F83" s="563"/>
      <c r="G83" s="564"/>
    </row>
    <row r="84" spans="1:7" x14ac:dyDescent="0.25">
      <c r="A84" s="562" t="s">
        <v>55</v>
      </c>
      <c r="B84" s="563"/>
      <c r="C84" s="563"/>
      <c r="D84" s="563"/>
      <c r="E84" s="563"/>
      <c r="F84" s="563"/>
      <c r="G84" s="564"/>
    </row>
    <row r="85" spans="1:7" x14ac:dyDescent="0.25">
      <c r="A85" s="562" t="s">
        <v>56</v>
      </c>
      <c r="B85" s="563"/>
      <c r="C85" s="563"/>
      <c r="D85" s="563"/>
      <c r="E85" s="563"/>
      <c r="F85" s="563"/>
      <c r="G85" s="564"/>
    </row>
    <row r="86" spans="1:7" x14ac:dyDescent="0.25">
      <c r="A86" s="562" t="s">
        <v>57</v>
      </c>
      <c r="B86" s="563"/>
      <c r="C86" s="563"/>
      <c r="D86" s="563"/>
      <c r="E86" s="563"/>
      <c r="F86" s="563"/>
      <c r="G86" s="564"/>
    </row>
    <row r="87" spans="1:7" x14ac:dyDescent="0.25">
      <c r="A87" s="562" t="s">
        <v>71</v>
      </c>
      <c r="B87" s="563"/>
      <c r="C87" s="563"/>
      <c r="D87" s="563"/>
      <c r="E87" s="563"/>
      <c r="F87" s="563"/>
      <c r="G87" s="564"/>
    </row>
    <row r="88" spans="1:7" x14ac:dyDescent="0.25">
      <c r="A88" s="562" t="s">
        <v>58</v>
      </c>
      <c r="B88" s="563"/>
      <c r="C88" s="563"/>
      <c r="D88" s="563"/>
      <c r="E88" s="563"/>
      <c r="F88" s="563"/>
      <c r="G88" s="564"/>
    </row>
    <row r="89" spans="1:7" x14ac:dyDescent="0.25">
      <c r="A89" s="562" t="s">
        <v>59</v>
      </c>
      <c r="B89" s="563"/>
      <c r="C89" s="563"/>
      <c r="D89" s="563"/>
      <c r="E89" s="563"/>
      <c r="F89" s="563"/>
      <c r="G89" s="564"/>
    </row>
    <row r="90" spans="1:7" x14ac:dyDescent="0.25">
      <c r="A90" s="562" t="s">
        <v>60</v>
      </c>
      <c r="B90" s="563"/>
      <c r="C90" s="563"/>
      <c r="D90" s="563"/>
      <c r="E90" s="563"/>
      <c r="F90" s="563"/>
      <c r="G90" s="564"/>
    </row>
    <row r="91" spans="1:7" x14ac:dyDescent="0.25">
      <c r="A91" s="562" t="s">
        <v>70</v>
      </c>
      <c r="B91" s="563"/>
      <c r="C91" s="563"/>
      <c r="D91" s="563"/>
      <c r="E91" s="563"/>
      <c r="F91" s="563"/>
      <c r="G91" s="564"/>
    </row>
    <row r="92" spans="1:7" x14ac:dyDescent="0.25">
      <c r="A92" s="562" t="s">
        <v>61</v>
      </c>
      <c r="B92" s="563"/>
      <c r="C92" s="563"/>
      <c r="D92" s="563"/>
      <c r="E92" s="563"/>
      <c r="F92" s="563"/>
      <c r="G92" s="564"/>
    </row>
    <row r="93" spans="1:7" x14ac:dyDescent="0.25">
      <c r="A93" s="562" t="s">
        <v>116</v>
      </c>
      <c r="B93" s="563"/>
      <c r="C93" s="563"/>
      <c r="D93" s="563"/>
      <c r="E93" s="563"/>
      <c r="F93" s="563"/>
      <c r="G93" s="564"/>
    </row>
    <row r="94" spans="1:7" x14ac:dyDescent="0.25">
      <c r="A94" s="562" t="s">
        <v>118</v>
      </c>
      <c r="B94" s="563"/>
      <c r="C94" s="563"/>
      <c r="D94" s="563"/>
      <c r="E94" s="563"/>
      <c r="F94" s="563"/>
      <c r="G94" s="564"/>
    </row>
    <row r="95" spans="1:7" x14ac:dyDescent="0.25">
      <c r="A95" s="578" t="s">
        <v>117</v>
      </c>
      <c r="B95" s="579"/>
      <c r="C95" s="579"/>
      <c r="D95" s="579"/>
      <c r="E95" s="579"/>
      <c r="F95" s="579"/>
      <c r="G95" s="580"/>
    </row>
    <row r="96" spans="1:7" ht="29.25" customHeight="1" thickBot="1" x14ac:dyDescent="0.3">
      <c r="A96" s="581"/>
      <c r="B96" s="582"/>
      <c r="C96" s="582"/>
      <c r="D96" s="582"/>
      <c r="E96" s="582"/>
      <c r="F96" s="582"/>
      <c r="G96" s="583"/>
    </row>
    <row r="97" spans="1:7" x14ac:dyDescent="0.25">
      <c r="A97" s="96" t="s">
        <v>62</v>
      </c>
      <c r="B97" s="1"/>
      <c r="C97" s="1"/>
      <c r="D97" s="1"/>
      <c r="E97" s="1"/>
      <c r="F97" s="1"/>
      <c r="G97" s="2"/>
    </row>
    <row r="98" spans="1:7" ht="15.75" thickBot="1" x14ac:dyDescent="0.3">
      <c r="A98" s="97" t="s">
        <v>63</v>
      </c>
      <c r="B98" s="98">
        <f>D62/C62</f>
        <v>0</v>
      </c>
      <c r="C98" s="584" t="s">
        <v>64</v>
      </c>
      <c r="D98" s="585"/>
      <c r="E98" s="99">
        <f>E62/C62</f>
        <v>0.18409956112852666</v>
      </c>
      <c r="F98" s="99"/>
      <c r="G98" s="100"/>
    </row>
    <row r="99" spans="1:7" ht="15.75" thickBot="1" x14ac:dyDescent="0.3">
      <c r="A99" s="3"/>
      <c r="B99" s="4"/>
      <c r="C99" s="4"/>
      <c r="D99" s="4"/>
      <c r="E99" s="4"/>
      <c r="F99" s="4"/>
      <c r="G99" s="5"/>
    </row>
    <row r="100" spans="1:7" x14ac:dyDescent="0.25">
      <c r="A100" s="96" t="s">
        <v>65</v>
      </c>
      <c r="B100" s="1"/>
      <c r="C100" s="1"/>
      <c r="D100" s="1"/>
      <c r="E100" s="1"/>
      <c r="F100" s="1"/>
      <c r="G100" s="2"/>
    </row>
    <row r="101" spans="1:7" x14ac:dyDescent="0.25">
      <c r="A101" s="586"/>
      <c r="B101" s="587"/>
      <c r="C101" s="587"/>
      <c r="D101" s="587"/>
      <c r="E101" s="587"/>
      <c r="F101" s="587"/>
      <c r="G101" s="588"/>
    </row>
    <row r="102" spans="1:7" x14ac:dyDescent="0.25">
      <c r="A102" s="586"/>
      <c r="B102" s="587"/>
      <c r="C102" s="587"/>
      <c r="D102" s="587"/>
      <c r="E102" s="587"/>
      <c r="F102" s="587"/>
      <c r="G102" s="588"/>
    </row>
    <row r="103" spans="1:7" ht="15.75" thickBot="1" x14ac:dyDescent="0.3">
      <c r="A103" s="3"/>
      <c r="B103" s="4"/>
      <c r="C103" s="4"/>
      <c r="D103" s="4"/>
      <c r="E103" s="4"/>
      <c r="F103" s="4"/>
      <c r="G103" s="5"/>
    </row>
    <row r="104" spans="1:7" ht="15.75" x14ac:dyDescent="0.25">
      <c r="A104" s="101" t="s">
        <v>66</v>
      </c>
      <c r="B104" s="134" t="s">
        <v>121</v>
      </c>
      <c r="C104" s="4"/>
      <c r="D104" s="4"/>
      <c r="E104" s="4"/>
      <c r="F104" s="4"/>
      <c r="G104" s="5"/>
    </row>
    <row r="105" spans="1:7" ht="15.75" thickBot="1" x14ac:dyDescent="0.3">
      <c r="A105" s="101"/>
      <c r="B105" s="135" t="s">
        <v>122</v>
      </c>
      <c r="C105" s="4"/>
      <c r="D105" s="4"/>
      <c r="E105" s="4"/>
      <c r="F105" s="4"/>
      <c r="G105" s="5"/>
    </row>
    <row r="106" spans="1:7" ht="15.75" thickBot="1" x14ac:dyDescent="0.3">
      <c r="A106" s="102"/>
      <c r="B106" s="4"/>
      <c r="C106" s="4"/>
      <c r="D106" s="4"/>
      <c r="E106" s="4"/>
      <c r="F106" s="4"/>
      <c r="G106" s="5"/>
    </row>
    <row r="107" spans="1:7" x14ac:dyDescent="0.25">
      <c r="A107" s="103"/>
      <c r="B107" s="1"/>
      <c r="C107" s="1"/>
      <c r="D107" s="1"/>
      <c r="E107" s="1"/>
      <c r="F107" s="1"/>
      <c r="G107" s="2"/>
    </row>
    <row r="108" spans="1:7" ht="15.75" thickBot="1" x14ac:dyDescent="0.3">
      <c r="A108" s="589" t="s">
        <v>120</v>
      </c>
      <c r="B108" s="590"/>
      <c r="C108" s="590"/>
      <c r="D108" s="590"/>
      <c r="E108" s="590"/>
      <c r="F108" s="590"/>
      <c r="G108" s="591"/>
    </row>
    <row r="109" spans="1:7" ht="15.75" thickBot="1" x14ac:dyDescent="0.3">
      <c r="A109" s="574" t="s">
        <v>119</v>
      </c>
      <c r="B109" s="575"/>
      <c r="C109" s="575"/>
      <c r="D109" s="575"/>
      <c r="E109" s="575"/>
      <c r="F109" s="575"/>
      <c r="G109" s="576"/>
    </row>
  </sheetData>
  <mergeCells count="81">
    <mergeCell ref="A55:B55"/>
    <mergeCell ref="B48:C48"/>
    <mergeCell ref="E48:F48"/>
    <mergeCell ref="E46:F46"/>
    <mergeCell ref="B49:C49"/>
    <mergeCell ref="E49:F49"/>
    <mergeCell ref="A50:C50"/>
    <mergeCell ref="D50:G50"/>
    <mergeCell ref="A52:G52"/>
    <mergeCell ref="A53:B53"/>
    <mergeCell ref="A54:B54"/>
    <mergeCell ref="B47:C47"/>
    <mergeCell ref="E47:F47"/>
    <mergeCell ref="B46:C46"/>
    <mergeCell ref="A109:G109"/>
    <mergeCell ref="A57:B57"/>
    <mergeCell ref="A58:B58"/>
    <mergeCell ref="A59:B59"/>
    <mergeCell ref="A94:G94"/>
    <mergeCell ref="A95:G95"/>
    <mergeCell ref="A96:G96"/>
    <mergeCell ref="C98:D98"/>
    <mergeCell ref="A101:G102"/>
    <mergeCell ref="A108:G108"/>
    <mergeCell ref="A88:G88"/>
    <mergeCell ref="A89:G89"/>
    <mergeCell ref="A90:G90"/>
    <mergeCell ref="A91:G91"/>
    <mergeCell ref="A92:G92"/>
    <mergeCell ref="A93:G93"/>
    <mergeCell ref="A87:G87"/>
    <mergeCell ref="A73:B73"/>
    <mergeCell ref="A74:B74"/>
    <mergeCell ref="F77:G77"/>
    <mergeCell ref="F78:G78"/>
    <mergeCell ref="A79:E79"/>
    <mergeCell ref="A83:G83"/>
    <mergeCell ref="A84:G84"/>
    <mergeCell ref="A85:G85"/>
    <mergeCell ref="A86:G86"/>
    <mergeCell ref="A68:D68"/>
    <mergeCell ref="A69:B69"/>
    <mergeCell ref="A70:B70"/>
    <mergeCell ref="A71:B71"/>
    <mergeCell ref="A72:B72"/>
    <mergeCell ref="A56:B56"/>
    <mergeCell ref="A62:B62"/>
    <mergeCell ref="A63:B63"/>
    <mergeCell ref="D63:E63"/>
    <mergeCell ref="D66:E66"/>
    <mergeCell ref="A60:B60"/>
    <mergeCell ref="A61:B61"/>
    <mergeCell ref="A17:F17"/>
    <mergeCell ref="A18:B18"/>
    <mergeCell ref="C18:D18"/>
    <mergeCell ref="E18:G18"/>
    <mergeCell ref="C21:G21"/>
    <mergeCell ref="C22:G22"/>
    <mergeCell ref="A43:C44"/>
    <mergeCell ref="D43:G43"/>
    <mergeCell ref="D44:G44"/>
    <mergeCell ref="B45:C45"/>
    <mergeCell ref="E45:F45"/>
    <mergeCell ref="B12:C12"/>
    <mergeCell ref="D12:G12"/>
    <mergeCell ref="A13:G13"/>
    <mergeCell ref="A16:B16"/>
    <mergeCell ref="C16:D16"/>
    <mergeCell ref="E16:G16"/>
    <mergeCell ref="A7:G7"/>
    <mergeCell ref="A8:G9"/>
    <mergeCell ref="A10:D10"/>
    <mergeCell ref="E10:G10"/>
    <mergeCell ref="B11:C11"/>
    <mergeCell ref="E11:G11"/>
    <mergeCell ref="A1:C1"/>
    <mergeCell ref="A2:C2"/>
    <mergeCell ref="A5:C5"/>
    <mergeCell ref="D5:G5"/>
    <mergeCell ref="A6:C6"/>
    <mergeCell ref="D6:G6"/>
  </mergeCells>
  <pageMargins left="0.7" right="0.7" top="0.75" bottom="0.75" header="0.3" footer="0.3"/>
  <pageSetup scale="48" orientation="portrait" r:id="rId1"/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9"/>
  <sheetViews>
    <sheetView topLeftCell="A22" zoomScaleNormal="100" workbookViewId="0">
      <selection activeCell="D33" sqref="D33"/>
    </sheetView>
  </sheetViews>
  <sheetFormatPr baseColWidth="10" defaultRowHeight="15" x14ac:dyDescent="0.25"/>
  <cols>
    <col min="1" max="1" width="18.7109375" customWidth="1"/>
    <col min="2" max="2" width="23.5703125" customWidth="1"/>
    <col min="3" max="3" width="24.5703125" customWidth="1"/>
    <col min="4" max="7" width="18.710937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489"/>
      <c r="C2" s="489"/>
      <c r="D2" s="3"/>
      <c r="E2" s="4"/>
      <c r="F2" s="4"/>
      <c r="G2" s="5"/>
    </row>
    <row r="3" spans="1:7" ht="16.5" x14ac:dyDescent="0.25">
      <c r="A3" s="6" t="s">
        <v>2</v>
      </c>
      <c r="B3" s="7"/>
      <c r="C3" s="8"/>
      <c r="D3" s="111" t="s">
        <v>131</v>
      </c>
      <c r="E3" s="9"/>
      <c r="F3" s="9"/>
      <c r="G3" s="10"/>
    </row>
    <row r="4" spans="1:7" ht="16.5" x14ac:dyDescent="0.25">
      <c r="A4" s="6"/>
      <c r="B4" s="7"/>
      <c r="C4" s="8"/>
      <c r="D4" s="111"/>
      <c r="E4" s="9"/>
      <c r="F4" s="9"/>
      <c r="G4" s="10"/>
    </row>
    <row r="5" spans="1:7" ht="17.25" thickBot="1" x14ac:dyDescent="0.35">
      <c r="A5" s="11"/>
      <c r="B5" s="12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149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505" t="s">
        <v>78</v>
      </c>
      <c r="B9" s="506"/>
      <c r="C9" s="506"/>
      <c r="D9" s="506"/>
      <c r="E9" s="506"/>
      <c r="F9" s="507"/>
      <c r="G9" s="508"/>
    </row>
    <row r="10" spans="1:7" x14ac:dyDescent="0.25">
      <c r="A10" s="505"/>
      <c r="B10" s="506"/>
      <c r="C10" s="506"/>
      <c r="D10" s="506"/>
      <c r="E10" s="506"/>
      <c r="F10" s="507"/>
      <c r="G10" s="508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33" x14ac:dyDescent="0.25">
      <c r="A12" s="17" t="s">
        <v>4</v>
      </c>
      <c r="B12" s="514" t="s">
        <v>81</v>
      </c>
      <c r="C12" s="510"/>
      <c r="D12" s="137" t="s">
        <v>5</v>
      </c>
      <c r="E12" s="515" t="s">
        <v>6</v>
      </c>
      <c r="F12" s="515"/>
      <c r="G12" s="515"/>
    </row>
    <row r="13" spans="1:7" ht="33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16.5" x14ac:dyDescent="0.25">
      <c r="A14" s="519" t="s">
        <v>8</v>
      </c>
      <c r="B14" s="519"/>
      <c r="C14" s="519"/>
      <c r="D14" s="519"/>
      <c r="E14" s="519"/>
      <c r="F14" s="519"/>
      <c r="G14" s="519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7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7" ht="16.5" x14ac:dyDescent="0.3">
      <c r="A18" s="545"/>
      <c r="B18" s="546"/>
      <c r="C18" s="546"/>
      <c r="D18" s="546"/>
      <c r="E18" s="546"/>
      <c r="F18" s="547"/>
      <c r="G18" s="117"/>
    </row>
    <row r="19" spans="1:7" ht="16.5" x14ac:dyDescent="0.3">
      <c r="A19" s="520" t="s">
        <v>85</v>
      </c>
      <c r="B19" s="521"/>
      <c r="C19" s="548" t="s">
        <v>86</v>
      </c>
      <c r="D19" s="548"/>
      <c r="E19" s="524">
        <v>127600000</v>
      </c>
      <c r="F19" s="525"/>
      <c r="G19" s="526"/>
    </row>
    <row r="20" spans="1:7" ht="16.5" x14ac:dyDescent="0.25">
      <c r="A20" s="118"/>
      <c r="B20" s="112"/>
      <c r="C20" s="112"/>
      <c r="D20" s="112"/>
      <c r="E20" s="112"/>
      <c r="F20" s="113" t="s">
        <v>10</v>
      </c>
      <c r="G20" s="114">
        <f>+E19+G18</f>
        <v>127600000</v>
      </c>
    </row>
    <row r="21" spans="1:7" ht="16.5" x14ac:dyDescent="0.25">
      <c r="A21" s="6" t="s">
        <v>11</v>
      </c>
      <c r="B21" s="22"/>
      <c r="C21" s="22"/>
      <c r="D21" s="22"/>
      <c r="E21" s="22"/>
      <c r="F21" s="22"/>
      <c r="G21" s="24"/>
    </row>
    <row r="22" spans="1:7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7" ht="16.5" x14ac:dyDescent="0.3">
      <c r="A23" s="27" t="s">
        <v>15</v>
      </c>
      <c r="B23" s="28"/>
      <c r="C23" s="527" t="s">
        <v>16</v>
      </c>
      <c r="D23" s="527"/>
      <c r="E23" s="527"/>
      <c r="F23" s="527"/>
      <c r="G23" s="528"/>
    </row>
    <row r="24" spans="1:7" ht="16.5" x14ac:dyDescent="0.3">
      <c r="A24" s="29"/>
      <c r="B24" s="30"/>
      <c r="C24" s="31"/>
      <c r="D24" s="31"/>
      <c r="E24" s="31"/>
      <c r="F24" s="31"/>
      <c r="G24" s="32"/>
    </row>
    <row r="25" spans="1:7" x14ac:dyDescent="0.25">
      <c r="A25" s="33"/>
      <c r="B25" s="34"/>
      <c r="C25" s="35"/>
      <c r="D25" s="35"/>
      <c r="E25" s="35"/>
      <c r="F25" s="35"/>
      <c r="G25" s="36"/>
    </row>
    <row r="26" spans="1:7" x14ac:dyDescent="0.25">
      <c r="A26" s="37" t="s">
        <v>17</v>
      </c>
      <c r="B26" s="4"/>
      <c r="C26" s="4"/>
      <c r="D26" s="4"/>
      <c r="E26" s="4"/>
      <c r="F26" s="4"/>
      <c r="G26" s="5"/>
    </row>
    <row r="27" spans="1:7" x14ac:dyDescent="0.25">
      <c r="A27" s="145" t="s">
        <v>18</v>
      </c>
      <c r="B27" s="146" t="s">
        <v>19</v>
      </c>
      <c r="C27" s="147" t="s">
        <v>87</v>
      </c>
      <c r="D27" s="147" t="s">
        <v>20</v>
      </c>
      <c r="E27" s="147" t="s">
        <v>21</v>
      </c>
      <c r="F27" s="148" t="s">
        <v>22</v>
      </c>
      <c r="G27" s="146" t="s">
        <v>69</v>
      </c>
    </row>
    <row r="28" spans="1:7" x14ac:dyDescent="0.25">
      <c r="A28" s="119">
        <v>1</v>
      </c>
      <c r="B28" s="148" t="s">
        <v>138</v>
      </c>
      <c r="C28" s="148" t="s">
        <v>124</v>
      </c>
      <c r="D28" s="149">
        <v>2157792</v>
      </c>
      <c r="E28" s="120" t="s">
        <v>132</v>
      </c>
      <c r="F28" s="119"/>
      <c r="G28" s="149">
        <v>2157792</v>
      </c>
    </row>
    <row r="29" spans="1:7" x14ac:dyDescent="0.25">
      <c r="A29" s="119">
        <v>2</v>
      </c>
      <c r="B29" s="148" t="s">
        <v>139</v>
      </c>
      <c r="C29" s="148" t="s">
        <v>124</v>
      </c>
      <c r="D29" s="149">
        <v>4630080</v>
      </c>
      <c r="E29" s="120" t="s">
        <v>132</v>
      </c>
      <c r="F29" s="119"/>
      <c r="G29" s="149">
        <v>4630080</v>
      </c>
    </row>
    <row r="30" spans="1:7" x14ac:dyDescent="0.25">
      <c r="A30" s="119">
        <v>3</v>
      </c>
      <c r="B30" s="148" t="s">
        <v>140</v>
      </c>
      <c r="C30" s="148" t="s">
        <v>125</v>
      </c>
      <c r="D30" s="149">
        <v>1701336</v>
      </c>
      <c r="E30" s="120" t="s">
        <v>132</v>
      </c>
      <c r="F30" s="119"/>
      <c r="G30" s="149">
        <v>1701336</v>
      </c>
    </row>
    <row r="31" spans="1:7" x14ac:dyDescent="0.25">
      <c r="A31" s="119">
        <v>4</v>
      </c>
      <c r="B31" s="148" t="s">
        <v>141</v>
      </c>
      <c r="C31" s="148" t="s">
        <v>125</v>
      </c>
      <c r="D31" s="149">
        <v>1659840</v>
      </c>
      <c r="E31" s="120" t="s">
        <v>132</v>
      </c>
      <c r="F31" s="119"/>
      <c r="G31" s="149">
        <v>1659840</v>
      </c>
    </row>
    <row r="32" spans="1:7" x14ac:dyDescent="0.25">
      <c r="A32" s="119">
        <v>5</v>
      </c>
      <c r="B32" s="148" t="s">
        <v>142</v>
      </c>
      <c r="C32" s="148" t="s">
        <v>125</v>
      </c>
      <c r="D32" s="149">
        <v>4680312</v>
      </c>
      <c r="E32" s="120" t="s">
        <v>132</v>
      </c>
      <c r="F32" s="119"/>
      <c r="G32" s="149">
        <v>4680312</v>
      </c>
    </row>
    <row r="33" spans="1:15" x14ac:dyDescent="0.25">
      <c r="A33" s="119">
        <v>6</v>
      </c>
      <c r="B33" s="148" t="s">
        <v>143</v>
      </c>
      <c r="C33" s="148" t="s">
        <v>125</v>
      </c>
      <c r="D33" s="149">
        <v>912912</v>
      </c>
      <c r="E33" s="120" t="s">
        <v>132</v>
      </c>
      <c r="F33" s="119"/>
      <c r="G33" s="149">
        <v>912912</v>
      </c>
    </row>
    <row r="34" spans="1:15" x14ac:dyDescent="0.25">
      <c r="A34" s="119">
        <v>7</v>
      </c>
      <c r="B34" s="148" t="s">
        <v>144</v>
      </c>
      <c r="C34" s="148" t="s">
        <v>125</v>
      </c>
      <c r="D34" s="149">
        <v>539448</v>
      </c>
      <c r="E34" s="120" t="s">
        <v>132</v>
      </c>
      <c r="F34" s="119"/>
      <c r="G34" s="149">
        <v>539448</v>
      </c>
    </row>
    <row r="35" spans="1:15" x14ac:dyDescent="0.25">
      <c r="A35" s="119">
        <v>8</v>
      </c>
      <c r="B35" s="148" t="s">
        <v>145</v>
      </c>
      <c r="C35" s="148" t="s">
        <v>126</v>
      </c>
      <c r="D35" s="149">
        <v>497952</v>
      </c>
      <c r="E35" s="120" t="s">
        <v>132</v>
      </c>
      <c r="F35" s="119"/>
      <c r="G35" s="149">
        <v>497952</v>
      </c>
    </row>
    <row r="36" spans="1:15" x14ac:dyDescent="0.25">
      <c r="A36" s="119">
        <v>9</v>
      </c>
      <c r="B36" s="148" t="s">
        <v>146</v>
      </c>
      <c r="C36" s="148" t="s">
        <v>126</v>
      </c>
      <c r="D36" s="149">
        <v>995904</v>
      </c>
      <c r="E36" s="120" t="s">
        <v>132</v>
      </c>
      <c r="F36" s="119"/>
      <c r="G36" s="149">
        <v>995904</v>
      </c>
    </row>
    <row r="37" spans="1:15" x14ac:dyDescent="0.25">
      <c r="A37" s="119">
        <v>10</v>
      </c>
      <c r="B37" s="148" t="s">
        <v>147</v>
      </c>
      <c r="C37" s="148" t="s">
        <v>126</v>
      </c>
      <c r="D37" s="149">
        <v>2199288</v>
      </c>
      <c r="E37" s="120" t="s">
        <v>132</v>
      </c>
      <c r="F37" s="119"/>
      <c r="G37" s="149">
        <v>2199288</v>
      </c>
    </row>
    <row r="38" spans="1:15" x14ac:dyDescent="0.25">
      <c r="A38" s="119">
        <v>11</v>
      </c>
      <c r="B38" s="148" t="s">
        <v>148</v>
      </c>
      <c r="C38" s="148" t="s">
        <v>126</v>
      </c>
      <c r="D38" s="149">
        <v>5510232</v>
      </c>
      <c r="E38" s="120" t="s">
        <v>132</v>
      </c>
      <c r="F38" s="119"/>
      <c r="G38" s="149">
        <v>5510232</v>
      </c>
    </row>
    <row r="39" spans="1:15" x14ac:dyDescent="0.25">
      <c r="A39" s="119"/>
      <c r="B39" s="119"/>
      <c r="C39" s="119" t="s">
        <v>10</v>
      </c>
      <c r="D39" s="144">
        <f>SUM(D28:D38)</f>
        <v>25485096</v>
      </c>
      <c r="E39" s="144">
        <f>SUM(E28:E38)</f>
        <v>0</v>
      </c>
      <c r="F39" s="144">
        <f>SUM(F28:F38)</f>
        <v>0</v>
      </c>
      <c r="G39" s="300">
        <f>SUM(G28:G38)</f>
        <v>25485096</v>
      </c>
      <c r="I39" s="766" t="s">
        <v>362</v>
      </c>
      <c r="J39" s="766" t="s">
        <v>363</v>
      </c>
      <c r="K39" s="766" t="s">
        <v>364</v>
      </c>
      <c r="L39" s="766" t="s">
        <v>365</v>
      </c>
      <c r="M39" s="766" t="s">
        <v>366</v>
      </c>
      <c r="N39" s="766" t="s">
        <v>367</v>
      </c>
      <c r="O39" s="766" t="s">
        <v>368</v>
      </c>
    </row>
    <row r="40" spans="1:15" ht="16.5" x14ac:dyDescent="0.3">
      <c r="A40" s="11" t="s">
        <v>23</v>
      </c>
      <c r="B40" s="44"/>
      <c r="C40" s="44"/>
      <c r="D40" s="44"/>
      <c r="E40" s="44"/>
      <c r="F40" s="44"/>
      <c r="G40" s="21"/>
      <c r="I40" s="767" t="s">
        <v>376</v>
      </c>
      <c r="J40" s="767" t="s">
        <v>370</v>
      </c>
      <c r="K40" s="767" t="s">
        <v>377</v>
      </c>
      <c r="L40" s="767" t="s">
        <v>378</v>
      </c>
      <c r="M40" s="768" t="s">
        <v>379</v>
      </c>
      <c r="N40" s="768" t="s">
        <v>380</v>
      </c>
      <c r="O40" s="768" t="s">
        <v>381</v>
      </c>
    </row>
    <row r="41" spans="1:15" ht="17.25" thickBot="1" x14ac:dyDescent="0.35">
      <c r="A41" s="45"/>
      <c r="B41" s="46"/>
      <c r="C41" s="46"/>
      <c r="D41" s="46"/>
      <c r="E41" s="46"/>
      <c r="F41" s="46"/>
      <c r="G41" s="47"/>
    </row>
    <row r="42" spans="1:15" ht="17.25" thickBot="1" x14ac:dyDescent="0.35">
      <c r="A42" s="529" t="s">
        <v>104</v>
      </c>
      <c r="B42" s="530"/>
      <c r="C42" s="531"/>
      <c r="D42" s="535" t="s">
        <v>103</v>
      </c>
      <c r="E42" s="536"/>
      <c r="F42" s="537"/>
      <c r="G42" s="538"/>
    </row>
    <row r="43" spans="1:15" ht="17.25" thickBot="1" x14ac:dyDescent="0.35">
      <c r="A43" s="532"/>
      <c r="B43" s="533"/>
      <c r="C43" s="534"/>
      <c r="D43" s="539"/>
      <c r="E43" s="540"/>
      <c r="F43" s="541"/>
      <c r="G43" s="542"/>
    </row>
    <row r="44" spans="1:15" ht="17.25" thickBot="1" x14ac:dyDescent="0.35">
      <c r="A44" s="110" t="s">
        <v>24</v>
      </c>
      <c r="B44" s="543" t="s">
        <v>25</v>
      </c>
      <c r="C44" s="543"/>
      <c r="D44" s="138" t="s">
        <v>26</v>
      </c>
      <c r="E44" s="543" t="s">
        <v>27</v>
      </c>
      <c r="F44" s="544"/>
      <c r="G44" s="138" t="s">
        <v>28</v>
      </c>
    </row>
    <row r="45" spans="1:15" ht="17.25" thickBot="1" x14ac:dyDescent="0.35">
      <c r="A45" s="108" t="s">
        <v>105</v>
      </c>
      <c r="B45" s="594" t="s">
        <v>107</v>
      </c>
      <c r="C45" s="594"/>
      <c r="D45" s="122">
        <v>25520000</v>
      </c>
      <c r="E45" s="596">
        <v>45779</v>
      </c>
      <c r="F45" s="597"/>
      <c r="G45" s="140">
        <v>46188</v>
      </c>
    </row>
    <row r="46" spans="1:15" ht="17.25" thickBot="1" x14ac:dyDescent="0.35">
      <c r="A46" s="109" t="s">
        <v>106</v>
      </c>
      <c r="B46" s="594" t="s">
        <v>109</v>
      </c>
      <c r="C46" s="595"/>
      <c r="D46" s="122">
        <v>38280000</v>
      </c>
      <c r="E46" s="596">
        <v>45779</v>
      </c>
      <c r="F46" s="597"/>
      <c r="G46" s="140">
        <v>46371</v>
      </c>
    </row>
    <row r="47" spans="1:15" ht="17.25" thickBot="1" x14ac:dyDescent="0.35">
      <c r="A47" s="109" t="s">
        <v>108</v>
      </c>
      <c r="B47" s="594" t="s">
        <v>111</v>
      </c>
      <c r="C47" s="595"/>
      <c r="D47" s="122">
        <v>6380000</v>
      </c>
      <c r="E47" s="596">
        <v>45779</v>
      </c>
      <c r="F47" s="597"/>
      <c r="G47" s="140">
        <v>47102</v>
      </c>
    </row>
    <row r="48" spans="1:15" ht="50.25" thickBot="1" x14ac:dyDescent="0.3">
      <c r="A48" s="150" t="s">
        <v>110</v>
      </c>
      <c r="B48" s="594" t="s">
        <v>109</v>
      </c>
      <c r="C48" s="595"/>
      <c r="D48" s="122">
        <v>38280000</v>
      </c>
      <c r="E48" s="596">
        <v>45779</v>
      </c>
      <c r="F48" s="597"/>
      <c r="G48" s="140">
        <v>47102</v>
      </c>
    </row>
    <row r="49" spans="1:7" ht="17.25" thickBot="1" x14ac:dyDescent="0.35">
      <c r="A49" s="598" t="s">
        <v>29</v>
      </c>
      <c r="B49" s="599"/>
      <c r="C49" s="600"/>
      <c r="D49" s="601"/>
      <c r="E49" s="599"/>
      <c r="F49" s="602"/>
      <c r="G49" s="600"/>
    </row>
    <row r="50" spans="1:7" ht="16.5" x14ac:dyDescent="0.3">
      <c r="A50" s="48"/>
      <c r="B50" s="44"/>
      <c r="C50" s="44"/>
      <c r="D50" s="44"/>
      <c r="E50" s="44"/>
      <c r="F50" s="44"/>
      <c r="G50" s="21"/>
    </row>
    <row r="51" spans="1:7" ht="16.5" x14ac:dyDescent="0.3">
      <c r="A51" s="603" t="s">
        <v>30</v>
      </c>
      <c r="B51" s="604"/>
      <c r="C51" s="604"/>
      <c r="D51" s="604"/>
      <c r="E51" s="605"/>
      <c r="F51" s="605"/>
      <c r="G51" s="606"/>
    </row>
    <row r="52" spans="1:7" ht="16.5" x14ac:dyDescent="0.3">
      <c r="A52" s="552" t="s">
        <v>31</v>
      </c>
      <c r="B52" s="552"/>
      <c r="C52" s="139" t="s">
        <v>32</v>
      </c>
      <c r="D52" s="50" t="s">
        <v>33</v>
      </c>
      <c r="E52" s="51" t="s">
        <v>34</v>
      </c>
      <c r="F52" s="51" t="s">
        <v>35</v>
      </c>
      <c r="G52" s="51" t="s">
        <v>36</v>
      </c>
    </row>
    <row r="53" spans="1:7" ht="16.5" x14ac:dyDescent="0.3">
      <c r="A53" s="552" t="s">
        <v>37</v>
      </c>
      <c r="B53" s="552"/>
      <c r="C53" s="128">
        <v>127600000</v>
      </c>
      <c r="D53" s="50"/>
      <c r="E53" s="51"/>
      <c r="F53" s="51"/>
      <c r="G53" s="51"/>
    </row>
    <row r="54" spans="1:7" ht="16.5" x14ac:dyDescent="0.3">
      <c r="A54" s="592" t="s">
        <v>112</v>
      </c>
      <c r="B54" s="593"/>
      <c r="C54" s="53"/>
      <c r="D54" s="131">
        <v>23491104</v>
      </c>
      <c r="F54" s="129">
        <v>0</v>
      </c>
      <c r="G54" s="151">
        <v>23491104</v>
      </c>
    </row>
    <row r="55" spans="1:7" ht="16.5" x14ac:dyDescent="0.3">
      <c r="A55" s="592" t="s">
        <v>133</v>
      </c>
      <c r="B55" s="593"/>
      <c r="C55" s="53"/>
      <c r="D55" s="54"/>
      <c r="E55" s="144">
        <v>25485096</v>
      </c>
      <c r="F55" s="55"/>
      <c r="G55" s="152">
        <v>25485096</v>
      </c>
    </row>
    <row r="56" spans="1:7" ht="16.5" x14ac:dyDescent="0.3">
      <c r="A56" s="551"/>
      <c r="B56" s="551"/>
      <c r="C56" s="53"/>
      <c r="D56" s="54"/>
      <c r="E56" s="55"/>
      <c r="F56" s="55"/>
      <c r="G56" s="82"/>
    </row>
    <row r="57" spans="1:7" ht="16.5" x14ac:dyDescent="0.3">
      <c r="A57" s="577"/>
      <c r="B57" s="577"/>
      <c r="C57" s="125"/>
      <c r="D57" s="115"/>
      <c r="E57" s="126"/>
      <c r="F57" s="126"/>
      <c r="G57" s="153"/>
    </row>
    <row r="58" spans="1:7" ht="16.5" x14ac:dyDescent="0.3">
      <c r="A58" s="577"/>
      <c r="B58" s="577"/>
      <c r="C58" s="127"/>
      <c r="D58" s="116"/>
      <c r="E58" s="116"/>
      <c r="F58" s="116"/>
      <c r="G58" s="154"/>
    </row>
    <row r="59" spans="1:7" ht="16.5" x14ac:dyDescent="0.3">
      <c r="A59" s="551"/>
      <c r="B59" s="551"/>
      <c r="C59" s="53"/>
      <c r="D59" s="57"/>
      <c r="E59" s="57"/>
      <c r="F59" s="57"/>
      <c r="G59" s="154"/>
    </row>
    <row r="60" spans="1:7" ht="16.5" x14ac:dyDescent="0.3">
      <c r="A60" s="551"/>
      <c r="B60" s="551"/>
      <c r="C60" s="53"/>
      <c r="D60" s="57"/>
      <c r="E60" s="57"/>
      <c r="F60" s="57"/>
      <c r="G60" s="154"/>
    </row>
    <row r="61" spans="1:7" ht="16.5" x14ac:dyDescent="0.3">
      <c r="A61" s="552" t="s">
        <v>10</v>
      </c>
      <c r="B61" s="552"/>
      <c r="C61" s="58">
        <f>+C53</f>
        <v>127600000</v>
      </c>
      <c r="D61" s="56">
        <f>SUM(D53:D60)</f>
        <v>23491104</v>
      </c>
      <c r="E61" s="59">
        <f>SUM(E55:E60)</f>
        <v>25485096</v>
      </c>
      <c r="F61" s="59">
        <f t="shared" ref="F61:G61" si="0">SUM(F54:F60)</f>
        <v>0</v>
      </c>
      <c r="G61" s="156">
        <f t="shared" si="0"/>
        <v>48976200</v>
      </c>
    </row>
    <row r="62" spans="1:7" ht="16.5" x14ac:dyDescent="0.3">
      <c r="A62" s="553" t="s">
        <v>38</v>
      </c>
      <c r="B62" s="553"/>
      <c r="C62" s="60">
        <f>D61/C61</f>
        <v>0.18409956112852666</v>
      </c>
      <c r="D62" s="553" t="s">
        <v>39</v>
      </c>
      <c r="E62" s="553"/>
      <c r="F62" s="61"/>
      <c r="G62" s="155">
        <f>E61/C61</f>
        <v>0.1997264576802508</v>
      </c>
    </row>
    <row r="63" spans="1:7" ht="17.25" thickBot="1" x14ac:dyDescent="0.35">
      <c r="A63" s="62"/>
      <c r="B63" s="63"/>
      <c r="C63" s="63"/>
      <c r="D63" s="64"/>
      <c r="E63" s="65"/>
      <c r="F63" s="65"/>
      <c r="G63" s="21"/>
    </row>
    <row r="64" spans="1:7" ht="16.5" x14ac:dyDescent="0.3">
      <c r="A64" s="66" t="s">
        <v>40</v>
      </c>
      <c r="B64" s="67"/>
      <c r="C64" s="67"/>
      <c r="D64" s="68"/>
      <c r="E64" s="69"/>
      <c r="F64" s="69"/>
      <c r="G64" s="70"/>
    </row>
    <row r="65" spans="1:7" ht="33" x14ac:dyDescent="0.3">
      <c r="A65" s="158" t="s">
        <v>41</v>
      </c>
      <c r="B65" s="159" t="s">
        <v>134</v>
      </c>
      <c r="C65" s="159" t="s">
        <v>135</v>
      </c>
      <c r="D65" s="607" t="s">
        <v>42</v>
      </c>
      <c r="E65" s="607"/>
      <c r="F65" s="157"/>
      <c r="G65" s="160">
        <v>25485096</v>
      </c>
    </row>
    <row r="66" spans="1:7" ht="17.25" thickBot="1" x14ac:dyDescent="0.35">
      <c r="A66" s="72"/>
      <c r="B66" s="73"/>
      <c r="C66" s="73"/>
      <c r="D66" s="73"/>
      <c r="E66" s="141"/>
      <c r="F66" s="141"/>
      <c r="G66" s="142"/>
    </row>
    <row r="67" spans="1:7" ht="16.5" x14ac:dyDescent="0.3">
      <c r="A67" s="554" t="s">
        <v>43</v>
      </c>
      <c r="B67" s="555"/>
      <c r="C67" s="555"/>
      <c r="D67" s="556"/>
      <c r="E67" s="76"/>
      <c r="F67" s="77"/>
      <c r="G67" s="21"/>
    </row>
    <row r="68" spans="1:7" ht="16.5" x14ac:dyDescent="0.3">
      <c r="A68" s="557" t="s">
        <v>67</v>
      </c>
      <c r="B68" s="558"/>
      <c r="C68" s="128">
        <v>127600000</v>
      </c>
      <c r="D68" s="78"/>
      <c r="E68" s="77"/>
      <c r="F68" s="77"/>
      <c r="G68" s="21"/>
    </row>
    <row r="69" spans="1:7" ht="16.5" x14ac:dyDescent="0.3">
      <c r="A69" s="559" t="s">
        <v>68</v>
      </c>
      <c r="B69" s="560"/>
      <c r="C69" s="52">
        <v>23491104</v>
      </c>
      <c r="D69" s="78"/>
      <c r="E69" s="77"/>
      <c r="F69" s="77"/>
      <c r="G69" s="21"/>
    </row>
    <row r="70" spans="1:7" ht="16.5" x14ac:dyDescent="0.3">
      <c r="A70" s="561" t="s">
        <v>44</v>
      </c>
      <c r="B70" s="553"/>
      <c r="C70" s="79">
        <f>+F61</f>
        <v>0</v>
      </c>
      <c r="D70" s="80"/>
      <c r="E70" s="81"/>
      <c r="F70" s="81"/>
      <c r="G70" s="21"/>
    </row>
    <row r="71" spans="1:7" ht="16.5" x14ac:dyDescent="0.3">
      <c r="A71" s="561" t="s">
        <v>45</v>
      </c>
      <c r="B71" s="553"/>
      <c r="C71" s="82">
        <f>+C68-C69-C72</f>
        <v>78623800</v>
      </c>
      <c r="D71" s="80"/>
      <c r="E71" s="81"/>
      <c r="F71" s="81"/>
      <c r="G71" s="21"/>
    </row>
    <row r="72" spans="1:7" ht="16.5" x14ac:dyDescent="0.3">
      <c r="A72" s="561" t="s">
        <v>46</v>
      </c>
      <c r="B72" s="553"/>
      <c r="C72" s="56">
        <f>+E61</f>
        <v>25485096</v>
      </c>
      <c r="D72" s="80"/>
      <c r="E72" s="81"/>
      <c r="F72" s="81"/>
      <c r="G72" s="21"/>
    </row>
    <row r="73" spans="1:7" ht="17.25" thickBot="1" x14ac:dyDescent="0.35">
      <c r="A73" s="565" t="s">
        <v>47</v>
      </c>
      <c r="B73" s="566"/>
      <c r="C73" s="56">
        <f>+C71+C72</f>
        <v>104108896</v>
      </c>
      <c r="D73" s="83"/>
      <c r="E73" s="65"/>
      <c r="F73" s="65"/>
      <c r="G73" s="21"/>
    </row>
    <row r="74" spans="1:7" ht="16.5" x14ac:dyDescent="0.3">
      <c r="A74" s="48"/>
      <c r="B74" s="44"/>
      <c r="C74" s="44"/>
      <c r="D74" s="44"/>
      <c r="E74" s="44"/>
      <c r="F74" s="44"/>
      <c r="G74" s="21"/>
    </row>
    <row r="75" spans="1:7" ht="17.25" thickBot="1" x14ac:dyDescent="0.35">
      <c r="A75" s="11" t="s">
        <v>48</v>
      </c>
      <c r="B75" s="44"/>
      <c r="C75" s="44"/>
      <c r="D75" s="44"/>
      <c r="E75" s="44"/>
      <c r="F75" s="44"/>
      <c r="G75" s="21"/>
    </row>
    <row r="76" spans="1:7" ht="33" x14ac:dyDescent="0.25">
      <c r="A76" s="84" t="s">
        <v>18</v>
      </c>
      <c r="B76" s="23" t="s">
        <v>49</v>
      </c>
      <c r="C76" s="85" t="s">
        <v>50</v>
      </c>
      <c r="D76" s="23" t="s">
        <v>13</v>
      </c>
      <c r="E76" s="86" t="s">
        <v>51</v>
      </c>
      <c r="F76" s="567" t="s">
        <v>52</v>
      </c>
      <c r="G76" s="568"/>
    </row>
    <row r="77" spans="1:7" ht="16.5" x14ac:dyDescent="0.25">
      <c r="A77" s="87">
        <v>1</v>
      </c>
      <c r="B77" s="104" t="s">
        <v>72</v>
      </c>
      <c r="C77" s="136" t="s">
        <v>123</v>
      </c>
      <c r="D77" s="88">
        <v>45834</v>
      </c>
      <c r="E77" s="89">
        <v>23491104</v>
      </c>
      <c r="F77" s="569">
        <f>E77</f>
        <v>23491104</v>
      </c>
      <c r="G77" s="570"/>
    </row>
    <row r="78" spans="1:7" ht="16.5" x14ac:dyDescent="0.25">
      <c r="A78" s="87">
        <v>1</v>
      </c>
      <c r="B78" s="104" t="s">
        <v>72</v>
      </c>
      <c r="C78" s="136" t="s">
        <v>136</v>
      </c>
      <c r="D78" s="88">
        <v>45863</v>
      </c>
      <c r="E78" s="89">
        <f>G55</f>
        <v>25485096</v>
      </c>
      <c r="F78" s="569">
        <f>E78</f>
        <v>25485096</v>
      </c>
      <c r="G78" s="570"/>
    </row>
    <row r="79" spans="1:7" ht="16.5" x14ac:dyDescent="0.3">
      <c r="A79" s="571" t="s">
        <v>53</v>
      </c>
      <c r="B79" s="572"/>
      <c r="C79" s="572"/>
      <c r="D79" s="572"/>
      <c r="E79" s="573"/>
      <c r="F79" s="90">
        <f>D61/C68</f>
        <v>0.18409956112852666</v>
      </c>
      <c r="G79" s="91">
        <f>F77+F78</f>
        <v>48976200</v>
      </c>
    </row>
    <row r="80" spans="1:7" ht="17.25" thickBot="1" x14ac:dyDescent="0.35">
      <c r="A80" s="45"/>
      <c r="B80" s="46"/>
      <c r="C80" s="46"/>
      <c r="D80" s="46"/>
      <c r="E80" s="46"/>
      <c r="F80" s="45"/>
      <c r="G80" s="47"/>
    </row>
    <row r="81" spans="1:7" ht="17.25" thickBot="1" x14ac:dyDescent="0.35">
      <c r="A81" s="92"/>
      <c r="B81" s="93"/>
      <c r="C81" s="93"/>
      <c r="D81" s="93"/>
      <c r="E81" s="93"/>
      <c r="F81" s="93"/>
      <c r="G81" s="94"/>
    </row>
    <row r="82" spans="1:7" ht="16.5" x14ac:dyDescent="0.3">
      <c r="A82" s="95" t="s">
        <v>54</v>
      </c>
      <c r="B82" s="93"/>
      <c r="C82" s="93"/>
      <c r="D82" s="93"/>
      <c r="E82" s="93"/>
      <c r="F82" s="93"/>
      <c r="G82" s="94"/>
    </row>
    <row r="83" spans="1:7" x14ac:dyDescent="0.25">
      <c r="A83" s="562" t="s">
        <v>115</v>
      </c>
      <c r="B83" s="563"/>
      <c r="C83" s="563"/>
      <c r="D83" s="563"/>
      <c r="E83" s="563"/>
      <c r="F83" s="563"/>
      <c r="G83" s="564"/>
    </row>
    <row r="84" spans="1:7" x14ac:dyDescent="0.25">
      <c r="A84" s="562" t="s">
        <v>55</v>
      </c>
      <c r="B84" s="563"/>
      <c r="C84" s="563"/>
      <c r="D84" s="563"/>
      <c r="E84" s="563"/>
      <c r="F84" s="563"/>
      <c r="G84" s="564"/>
    </row>
    <row r="85" spans="1:7" x14ac:dyDescent="0.25">
      <c r="A85" s="562" t="s">
        <v>56</v>
      </c>
      <c r="B85" s="563"/>
      <c r="C85" s="563"/>
      <c r="D85" s="563"/>
      <c r="E85" s="563"/>
      <c r="F85" s="563"/>
      <c r="G85" s="564"/>
    </row>
    <row r="86" spans="1:7" x14ac:dyDescent="0.25">
      <c r="A86" s="562" t="s">
        <v>57</v>
      </c>
      <c r="B86" s="563"/>
      <c r="C86" s="563"/>
      <c r="D86" s="563"/>
      <c r="E86" s="563"/>
      <c r="F86" s="563"/>
      <c r="G86" s="564"/>
    </row>
    <row r="87" spans="1:7" x14ac:dyDescent="0.25">
      <c r="A87" s="562" t="s">
        <v>71</v>
      </c>
      <c r="B87" s="563"/>
      <c r="C87" s="563"/>
      <c r="D87" s="563"/>
      <c r="E87" s="563"/>
      <c r="F87" s="563"/>
      <c r="G87" s="564"/>
    </row>
    <row r="88" spans="1:7" x14ac:dyDescent="0.25">
      <c r="A88" s="562" t="s">
        <v>58</v>
      </c>
      <c r="B88" s="563"/>
      <c r="C88" s="563"/>
      <c r="D88" s="563"/>
      <c r="E88" s="563"/>
      <c r="F88" s="563"/>
      <c r="G88" s="564"/>
    </row>
    <row r="89" spans="1:7" x14ac:dyDescent="0.25">
      <c r="A89" s="562" t="s">
        <v>59</v>
      </c>
      <c r="B89" s="563"/>
      <c r="C89" s="563"/>
      <c r="D89" s="563"/>
      <c r="E89" s="563"/>
      <c r="F89" s="563"/>
      <c r="G89" s="564"/>
    </row>
    <row r="90" spans="1:7" x14ac:dyDescent="0.25">
      <c r="A90" s="562" t="s">
        <v>60</v>
      </c>
      <c r="B90" s="563"/>
      <c r="C90" s="563"/>
      <c r="D90" s="563"/>
      <c r="E90" s="563"/>
      <c r="F90" s="563"/>
      <c r="G90" s="564"/>
    </row>
    <row r="91" spans="1:7" x14ac:dyDescent="0.25">
      <c r="A91" s="562" t="s">
        <v>70</v>
      </c>
      <c r="B91" s="563"/>
      <c r="C91" s="563"/>
      <c r="D91" s="563"/>
      <c r="E91" s="563"/>
      <c r="F91" s="563"/>
      <c r="G91" s="564"/>
    </row>
    <row r="92" spans="1:7" x14ac:dyDescent="0.25">
      <c r="A92" s="562" t="s">
        <v>61</v>
      </c>
      <c r="B92" s="563"/>
      <c r="C92" s="563"/>
      <c r="D92" s="563"/>
      <c r="E92" s="563"/>
      <c r="F92" s="563"/>
      <c r="G92" s="564"/>
    </row>
    <row r="93" spans="1:7" x14ac:dyDescent="0.25">
      <c r="A93" s="562" t="s">
        <v>116</v>
      </c>
      <c r="B93" s="563"/>
      <c r="C93" s="563"/>
      <c r="D93" s="563"/>
      <c r="E93" s="563"/>
      <c r="F93" s="563"/>
      <c r="G93" s="564"/>
    </row>
    <row r="94" spans="1:7" x14ac:dyDescent="0.25">
      <c r="A94" s="562" t="s">
        <v>127</v>
      </c>
      <c r="B94" s="563"/>
      <c r="C94" s="563"/>
      <c r="D94" s="563"/>
      <c r="E94" s="563"/>
      <c r="F94" s="563"/>
      <c r="G94" s="564"/>
    </row>
    <row r="95" spans="1:7" x14ac:dyDescent="0.25">
      <c r="A95" s="578" t="s">
        <v>117</v>
      </c>
      <c r="B95" s="579"/>
      <c r="C95" s="579"/>
      <c r="D95" s="579"/>
      <c r="E95" s="579"/>
      <c r="F95" s="579"/>
      <c r="G95" s="580"/>
    </row>
    <row r="96" spans="1:7" ht="15.75" thickBot="1" x14ac:dyDescent="0.3">
      <c r="A96" s="581"/>
      <c r="B96" s="582"/>
      <c r="C96" s="582"/>
      <c r="D96" s="582"/>
      <c r="E96" s="582"/>
      <c r="F96" s="582"/>
      <c r="G96" s="583"/>
    </row>
    <row r="97" spans="1:7" x14ac:dyDescent="0.25">
      <c r="A97" s="96" t="s">
        <v>62</v>
      </c>
      <c r="B97" s="1"/>
      <c r="C97" s="1"/>
      <c r="D97" s="1"/>
      <c r="E97" s="1"/>
      <c r="F97" s="1"/>
      <c r="G97" s="2"/>
    </row>
    <row r="98" spans="1:7" ht="15.75" thickBot="1" x14ac:dyDescent="0.3">
      <c r="A98" s="97" t="s">
        <v>63</v>
      </c>
      <c r="B98" s="98">
        <f>D61/C61</f>
        <v>0.18409956112852666</v>
      </c>
      <c r="C98" s="584" t="s">
        <v>64</v>
      </c>
      <c r="D98" s="585"/>
      <c r="E98" s="99">
        <f>E61/C61</f>
        <v>0.1997264576802508</v>
      </c>
      <c r="F98" s="99"/>
      <c r="G98" s="100"/>
    </row>
    <row r="99" spans="1:7" ht="15.75" thickBot="1" x14ac:dyDescent="0.3">
      <c r="A99" s="3"/>
      <c r="B99" s="4"/>
      <c r="C99" s="4"/>
      <c r="D99" s="4"/>
      <c r="E99" s="4"/>
      <c r="F99" s="4"/>
      <c r="G99" s="5"/>
    </row>
    <row r="100" spans="1:7" x14ac:dyDescent="0.25">
      <c r="A100" s="96" t="s">
        <v>65</v>
      </c>
      <c r="B100" s="1"/>
      <c r="C100" s="1"/>
      <c r="D100" s="1"/>
      <c r="E100" s="1"/>
      <c r="F100" s="1"/>
      <c r="G100" s="2"/>
    </row>
    <row r="101" spans="1:7" x14ac:dyDescent="0.25">
      <c r="A101" s="586"/>
      <c r="B101" s="587"/>
      <c r="C101" s="587"/>
      <c r="D101" s="587"/>
      <c r="E101" s="587"/>
      <c r="F101" s="587"/>
      <c r="G101" s="588"/>
    </row>
    <row r="102" spans="1:7" x14ac:dyDescent="0.25">
      <c r="A102" s="586"/>
      <c r="B102" s="587"/>
      <c r="C102" s="587"/>
      <c r="D102" s="587"/>
      <c r="E102" s="587"/>
      <c r="F102" s="587"/>
      <c r="G102" s="588"/>
    </row>
    <row r="103" spans="1:7" ht="15.75" thickBot="1" x14ac:dyDescent="0.3">
      <c r="A103" s="3"/>
      <c r="B103" s="4"/>
      <c r="C103" s="4"/>
      <c r="D103" s="4"/>
      <c r="E103" s="4"/>
      <c r="F103" s="4"/>
      <c r="G103" s="5"/>
    </row>
    <row r="104" spans="1:7" ht="15.75" x14ac:dyDescent="0.25">
      <c r="A104" s="101" t="s">
        <v>66</v>
      </c>
      <c r="B104" s="134" t="s">
        <v>128</v>
      </c>
      <c r="C104" s="4"/>
      <c r="D104" s="4"/>
      <c r="E104" s="4"/>
      <c r="F104" s="4"/>
      <c r="G104" s="5"/>
    </row>
    <row r="105" spans="1:7" ht="15.75" thickBot="1" x14ac:dyDescent="0.3">
      <c r="A105" s="101"/>
      <c r="B105" s="135" t="s">
        <v>129</v>
      </c>
      <c r="C105" s="4"/>
      <c r="D105" s="4"/>
      <c r="E105" s="4"/>
      <c r="F105" s="4"/>
      <c r="G105" s="5"/>
    </row>
    <row r="106" spans="1:7" ht="15.75" thickBot="1" x14ac:dyDescent="0.3">
      <c r="A106" s="102"/>
      <c r="B106" s="4"/>
      <c r="C106" s="4"/>
      <c r="D106" s="4"/>
      <c r="E106" s="4"/>
      <c r="F106" s="4"/>
      <c r="G106" s="5"/>
    </row>
    <row r="107" spans="1:7" x14ac:dyDescent="0.25">
      <c r="A107" s="103"/>
      <c r="B107" s="1"/>
      <c r="C107" s="1"/>
      <c r="D107" s="1"/>
      <c r="E107" s="1"/>
      <c r="F107" s="1"/>
      <c r="G107" s="2"/>
    </row>
    <row r="108" spans="1:7" ht="15.75" thickBot="1" x14ac:dyDescent="0.3">
      <c r="A108" s="589" t="s">
        <v>137</v>
      </c>
      <c r="B108" s="590"/>
      <c r="C108" s="590"/>
      <c r="D108" s="590"/>
      <c r="E108" s="590"/>
      <c r="F108" s="590"/>
      <c r="G108" s="591"/>
    </row>
    <row r="109" spans="1:7" ht="15.75" thickBot="1" x14ac:dyDescent="0.3">
      <c r="A109" s="574" t="s">
        <v>130</v>
      </c>
      <c r="B109" s="575"/>
      <c r="C109" s="575"/>
      <c r="D109" s="575"/>
      <c r="E109" s="575"/>
      <c r="F109" s="575"/>
      <c r="G109" s="576"/>
    </row>
  </sheetData>
  <mergeCells count="82">
    <mergeCell ref="A1:C1"/>
    <mergeCell ref="A2:C2"/>
    <mergeCell ref="A6:C6"/>
    <mergeCell ref="D6:G6"/>
    <mergeCell ref="A7:C7"/>
    <mergeCell ref="D7:G7"/>
    <mergeCell ref="A8:G8"/>
    <mergeCell ref="A9:G10"/>
    <mergeCell ref="A11:D11"/>
    <mergeCell ref="E11:G11"/>
    <mergeCell ref="B12:C12"/>
    <mergeCell ref="E12:G12"/>
    <mergeCell ref="B13:C13"/>
    <mergeCell ref="D13:G13"/>
    <mergeCell ref="A14:G14"/>
    <mergeCell ref="A17:B17"/>
    <mergeCell ref="C17:D17"/>
    <mergeCell ref="E17:G17"/>
    <mergeCell ref="B45:C45"/>
    <mergeCell ref="E45:F45"/>
    <mergeCell ref="A18:F18"/>
    <mergeCell ref="A19:B19"/>
    <mergeCell ref="C19:D19"/>
    <mergeCell ref="E19:G19"/>
    <mergeCell ref="C22:G22"/>
    <mergeCell ref="C23:G23"/>
    <mergeCell ref="A42:C43"/>
    <mergeCell ref="D42:G42"/>
    <mergeCell ref="D43:G43"/>
    <mergeCell ref="B44:C44"/>
    <mergeCell ref="E44:F44"/>
    <mergeCell ref="B46:C46"/>
    <mergeCell ref="E46:F46"/>
    <mergeCell ref="B47:C47"/>
    <mergeCell ref="E47:F47"/>
    <mergeCell ref="B48:C48"/>
    <mergeCell ref="E48:F48"/>
    <mergeCell ref="A60:B60"/>
    <mergeCell ref="A49:C49"/>
    <mergeCell ref="D49:G49"/>
    <mergeCell ref="A51:G51"/>
    <mergeCell ref="A52:B52"/>
    <mergeCell ref="A53:B53"/>
    <mergeCell ref="A54:B54"/>
    <mergeCell ref="A55:B55"/>
    <mergeCell ref="A56:B56"/>
    <mergeCell ref="A57:B57"/>
    <mergeCell ref="A58:B58"/>
    <mergeCell ref="A59:B59"/>
    <mergeCell ref="F76:G76"/>
    <mergeCell ref="A61:B61"/>
    <mergeCell ref="A62:B62"/>
    <mergeCell ref="D62:E62"/>
    <mergeCell ref="D65:E65"/>
    <mergeCell ref="A67:D67"/>
    <mergeCell ref="A68:B68"/>
    <mergeCell ref="A69:B69"/>
    <mergeCell ref="A70:B70"/>
    <mergeCell ref="A71:B71"/>
    <mergeCell ref="A72:B72"/>
    <mergeCell ref="A73:B73"/>
    <mergeCell ref="A79:E79"/>
    <mergeCell ref="A83:G83"/>
    <mergeCell ref="A84:G84"/>
    <mergeCell ref="A85:G85"/>
    <mergeCell ref="A86:G86"/>
    <mergeCell ref="A108:G108"/>
    <mergeCell ref="A109:G109"/>
    <mergeCell ref="F77:G77"/>
    <mergeCell ref="A93:G93"/>
    <mergeCell ref="A94:G94"/>
    <mergeCell ref="A95:G95"/>
    <mergeCell ref="A96:G96"/>
    <mergeCell ref="C98:D98"/>
    <mergeCell ref="A101:G102"/>
    <mergeCell ref="A87:G87"/>
    <mergeCell ref="A88:G88"/>
    <mergeCell ref="A89:G89"/>
    <mergeCell ref="A90:G90"/>
    <mergeCell ref="A91:G91"/>
    <mergeCell ref="A92:G92"/>
    <mergeCell ref="F78:G7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03"/>
  <sheetViews>
    <sheetView topLeftCell="A13" zoomScale="85" zoomScaleNormal="85" workbookViewId="0">
      <selection activeCell="E32" sqref="E32"/>
    </sheetView>
  </sheetViews>
  <sheetFormatPr baseColWidth="10" defaultRowHeight="15" x14ac:dyDescent="0.25"/>
  <cols>
    <col min="1" max="1" width="25.85546875" customWidth="1"/>
    <col min="2" max="3" width="19.42578125" customWidth="1"/>
    <col min="4" max="4" width="21.7109375" customWidth="1"/>
    <col min="5" max="5" width="22" customWidth="1"/>
    <col min="6" max="6" width="21.42578125" customWidth="1"/>
    <col min="7" max="7" width="19.42578125" customWidth="1"/>
    <col min="9" max="9" width="15" customWidth="1"/>
    <col min="15" max="15" width="14.14062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623"/>
      <c r="C2" s="623"/>
      <c r="D2" s="3"/>
      <c r="E2" s="173"/>
      <c r="F2" s="173"/>
      <c r="G2" s="5"/>
    </row>
    <row r="3" spans="1:7" ht="16.5" x14ac:dyDescent="0.25">
      <c r="A3" s="6" t="s">
        <v>2</v>
      </c>
      <c r="B3" s="210"/>
      <c r="C3" s="8"/>
      <c r="D3" s="209" t="s">
        <v>159</v>
      </c>
      <c r="E3" s="208"/>
      <c r="F3" s="208"/>
      <c r="G3" s="10"/>
    </row>
    <row r="4" spans="1:7" ht="16.5" x14ac:dyDescent="0.25">
      <c r="A4" s="6"/>
      <c r="B4" s="210"/>
      <c r="C4" s="8"/>
      <c r="D4" s="209"/>
      <c r="E4" s="208"/>
      <c r="F4" s="208"/>
      <c r="G4" s="10"/>
    </row>
    <row r="5" spans="1:7" ht="17.25" thickBot="1" x14ac:dyDescent="0.35">
      <c r="A5" s="11"/>
      <c r="B5" s="207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158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505" t="s">
        <v>78</v>
      </c>
      <c r="B9" s="506"/>
      <c r="C9" s="506"/>
      <c r="D9" s="506"/>
      <c r="E9" s="506"/>
      <c r="F9" s="507"/>
      <c r="G9" s="508"/>
    </row>
    <row r="10" spans="1:7" ht="33" customHeight="1" x14ac:dyDescent="0.25">
      <c r="A10" s="505"/>
      <c r="B10" s="506"/>
      <c r="C10" s="506"/>
      <c r="D10" s="506"/>
      <c r="E10" s="506"/>
      <c r="F10" s="507"/>
      <c r="G10" s="508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16.5" x14ac:dyDescent="0.25">
      <c r="A12" s="17" t="s">
        <v>4</v>
      </c>
      <c r="B12" s="514" t="s">
        <v>81</v>
      </c>
      <c r="C12" s="510"/>
      <c r="D12" s="161" t="s">
        <v>5</v>
      </c>
      <c r="E12" s="515" t="s">
        <v>6</v>
      </c>
      <c r="F12" s="515"/>
      <c r="G12" s="622"/>
    </row>
    <row r="13" spans="1:7" ht="33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16.5" x14ac:dyDescent="0.25">
      <c r="A14" s="620" t="s">
        <v>8</v>
      </c>
      <c r="B14" s="519"/>
      <c r="C14" s="519"/>
      <c r="D14" s="519"/>
      <c r="E14" s="519"/>
      <c r="F14" s="519"/>
      <c r="G14" s="621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15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15" ht="16.5" x14ac:dyDescent="0.3">
      <c r="A18" s="619"/>
      <c r="B18" s="546"/>
      <c r="C18" s="546"/>
      <c r="D18" s="546"/>
      <c r="E18" s="546"/>
      <c r="F18" s="547"/>
      <c r="G18" s="206"/>
    </row>
    <row r="19" spans="1:15" ht="16.5" x14ac:dyDescent="0.3">
      <c r="A19" s="520" t="s">
        <v>85</v>
      </c>
      <c r="B19" s="521"/>
      <c r="C19" s="548" t="s">
        <v>86</v>
      </c>
      <c r="D19" s="548"/>
      <c r="E19" s="524">
        <v>127600000</v>
      </c>
      <c r="F19" s="525"/>
      <c r="G19" s="526"/>
    </row>
    <row r="20" spans="1:15" ht="16.5" x14ac:dyDescent="0.25">
      <c r="A20" s="118"/>
      <c r="B20" s="205"/>
      <c r="C20" s="205"/>
      <c r="D20" s="205"/>
      <c r="E20" s="205"/>
      <c r="F20" s="113" t="s">
        <v>10</v>
      </c>
      <c r="G20" s="204">
        <f>+E19+G18</f>
        <v>127600000</v>
      </c>
    </row>
    <row r="21" spans="1:15" ht="16.5" x14ac:dyDescent="0.25">
      <c r="A21" s="6" t="s">
        <v>11</v>
      </c>
      <c r="B21" s="203"/>
      <c r="C21" s="203"/>
      <c r="D21" s="203"/>
      <c r="E21" s="203"/>
      <c r="F21" s="203"/>
      <c r="G21" s="24"/>
    </row>
    <row r="22" spans="1:15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15" ht="16.5" x14ac:dyDescent="0.3">
      <c r="A23" s="27" t="s">
        <v>15</v>
      </c>
      <c r="B23" s="28"/>
      <c r="C23" s="527" t="s">
        <v>16</v>
      </c>
      <c r="D23" s="527"/>
      <c r="E23" s="527"/>
      <c r="F23" s="527"/>
      <c r="G23" s="528"/>
    </row>
    <row r="24" spans="1:15" ht="16.5" x14ac:dyDescent="0.3">
      <c r="A24" s="202"/>
      <c r="B24" s="201"/>
      <c r="C24" s="31"/>
      <c r="D24" s="31"/>
      <c r="E24" s="31"/>
      <c r="F24" s="31"/>
      <c r="G24" s="32"/>
    </row>
    <row r="25" spans="1:15" x14ac:dyDescent="0.25">
      <c r="A25" s="200"/>
      <c r="B25" s="199"/>
      <c r="C25" s="198"/>
      <c r="D25" s="198"/>
      <c r="E25" s="198"/>
      <c r="F25" s="198"/>
      <c r="G25" s="36"/>
    </row>
    <row r="26" spans="1:15" x14ac:dyDescent="0.25">
      <c r="A26" s="101" t="s">
        <v>17</v>
      </c>
      <c r="B26" s="173"/>
      <c r="C26" s="173"/>
      <c r="D26" s="173"/>
      <c r="E26" s="173"/>
      <c r="F26" s="173"/>
      <c r="G26" s="5"/>
    </row>
    <row r="27" spans="1:15" x14ac:dyDescent="0.25">
      <c r="A27" s="197" t="s">
        <v>18</v>
      </c>
      <c r="B27" s="146" t="s">
        <v>19</v>
      </c>
      <c r="C27" s="147" t="s">
        <v>87</v>
      </c>
      <c r="D27" s="147" t="s">
        <v>20</v>
      </c>
      <c r="E27" s="147" t="s">
        <v>21</v>
      </c>
      <c r="F27" s="148" t="s">
        <v>22</v>
      </c>
      <c r="G27" s="196" t="s">
        <v>69</v>
      </c>
    </row>
    <row r="28" spans="1:15" x14ac:dyDescent="0.25">
      <c r="A28" s="193">
        <v>1</v>
      </c>
      <c r="B28" s="148" t="s">
        <v>157</v>
      </c>
      <c r="C28" s="195">
        <v>45875</v>
      </c>
      <c r="D28" s="149">
        <v>921648</v>
      </c>
      <c r="E28" s="120" t="s">
        <v>132</v>
      </c>
      <c r="F28" s="119"/>
      <c r="G28" s="194">
        <v>921648</v>
      </c>
    </row>
    <row r="29" spans="1:15" x14ac:dyDescent="0.25">
      <c r="A29" s="193">
        <v>2</v>
      </c>
      <c r="B29" s="148" t="s">
        <v>156</v>
      </c>
      <c r="C29" s="195">
        <v>45875</v>
      </c>
      <c r="D29" s="149">
        <v>2751840</v>
      </c>
      <c r="E29" s="120" t="s">
        <v>132</v>
      </c>
      <c r="F29" s="119"/>
      <c r="G29" s="194">
        <v>2751840</v>
      </c>
    </row>
    <row r="30" spans="1:15" x14ac:dyDescent="0.25">
      <c r="A30" s="193"/>
      <c r="B30" s="119"/>
      <c r="C30" s="119" t="s">
        <v>10</v>
      </c>
      <c r="D30" s="144">
        <f>SUM(D28:D29)</f>
        <v>3673488</v>
      </c>
      <c r="E30" s="144">
        <f>SUM(E28:E29)</f>
        <v>0</v>
      </c>
      <c r="F30" s="144">
        <f>SUM(F28:F29)</f>
        <v>0</v>
      </c>
      <c r="G30" s="467">
        <f>SUM(G28:G29)</f>
        <v>3673488</v>
      </c>
    </row>
    <row r="31" spans="1:15" ht="16.5" x14ac:dyDescent="0.3">
      <c r="A31" s="11" t="s">
        <v>23</v>
      </c>
      <c r="B31" s="20"/>
      <c r="C31" s="20"/>
      <c r="D31" s="20"/>
      <c r="E31" s="20"/>
      <c r="F31" s="20"/>
      <c r="G31" s="21"/>
      <c r="I31" s="766" t="s">
        <v>362</v>
      </c>
      <c r="J31" s="766" t="s">
        <v>363</v>
      </c>
      <c r="K31" s="766" t="s">
        <v>364</v>
      </c>
      <c r="L31" s="766" t="s">
        <v>365</v>
      </c>
      <c r="M31" s="766" t="s">
        <v>366</v>
      </c>
      <c r="N31" s="766" t="s">
        <v>367</v>
      </c>
      <c r="O31" s="766" t="s">
        <v>368</v>
      </c>
    </row>
    <row r="32" spans="1:15" ht="17.25" thickBot="1" x14ac:dyDescent="0.35">
      <c r="A32" s="45"/>
      <c r="B32" s="46"/>
      <c r="C32" s="46"/>
      <c r="D32" s="46"/>
      <c r="E32" s="46"/>
      <c r="F32" s="46"/>
      <c r="G32" s="47"/>
      <c r="I32" s="767" t="s">
        <v>382</v>
      </c>
      <c r="J32" s="767" t="s">
        <v>370</v>
      </c>
      <c r="K32" s="767" t="s">
        <v>383</v>
      </c>
      <c r="L32" s="767" t="s">
        <v>384</v>
      </c>
      <c r="M32" s="768" t="s">
        <v>385</v>
      </c>
      <c r="N32" s="768" t="s">
        <v>386</v>
      </c>
      <c r="O32" s="768" t="s">
        <v>387</v>
      </c>
    </row>
    <row r="33" spans="1:7" ht="17.25" thickBot="1" x14ac:dyDescent="0.35">
      <c r="A33" s="529" t="s">
        <v>104</v>
      </c>
      <c r="B33" s="530"/>
      <c r="C33" s="531"/>
      <c r="D33" s="535" t="s">
        <v>103</v>
      </c>
      <c r="E33" s="536"/>
      <c r="F33" s="537"/>
      <c r="G33" s="538"/>
    </row>
    <row r="34" spans="1:7" ht="17.25" thickBot="1" x14ac:dyDescent="0.35">
      <c r="A34" s="532"/>
      <c r="B34" s="533"/>
      <c r="C34" s="534"/>
      <c r="D34" s="539"/>
      <c r="E34" s="540"/>
      <c r="F34" s="541"/>
      <c r="G34" s="542"/>
    </row>
    <row r="35" spans="1:7" ht="17.25" thickBot="1" x14ac:dyDescent="0.35">
      <c r="A35" s="211" t="s">
        <v>24</v>
      </c>
      <c r="B35" s="543" t="s">
        <v>25</v>
      </c>
      <c r="C35" s="543"/>
      <c r="D35" s="162" t="s">
        <v>26</v>
      </c>
      <c r="E35" s="543" t="s">
        <v>27</v>
      </c>
      <c r="F35" s="544"/>
      <c r="G35" s="192" t="s">
        <v>28</v>
      </c>
    </row>
    <row r="36" spans="1:7" ht="33.75" thickBot="1" x14ac:dyDescent="0.35">
      <c r="A36" s="212" t="s">
        <v>105</v>
      </c>
      <c r="B36" s="594" t="s">
        <v>107</v>
      </c>
      <c r="C36" s="594"/>
      <c r="D36" s="122">
        <v>25520000</v>
      </c>
      <c r="E36" s="596">
        <v>45779</v>
      </c>
      <c r="F36" s="597"/>
      <c r="G36" s="191">
        <v>46188</v>
      </c>
    </row>
    <row r="37" spans="1:7" ht="17.25" thickBot="1" x14ac:dyDescent="0.35">
      <c r="A37" s="124" t="s">
        <v>106</v>
      </c>
      <c r="B37" s="594" t="s">
        <v>109</v>
      </c>
      <c r="C37" s="595"/>
      <c r="D37" s="122">
        <v>38280000</v>
      </c>
      <c r="E37" s="596">
        <v>45779</v>
      </c>
      <c r="F37" s="597"/>
      <c r="G37" s="191">
        <v>46371</v>
      </c>
    </row>
    <row r="38" spans="1:7" ht="17.25" thickBot="1" x14ac:dyDescent="0.35">
      <c r="A38" s="124" t="s">
        <v>108</v>
      </c>
      <c r="B38" s="594" t="s">
        <v>111</v>
      </c>
      <c r="C38" s="595"/>
      <c r="D38" s="122">
        <v>6380000</v>
      </c>
      <c r="E38" s="596">
        <v>45779</v>
      </c>
      <c r="F38" s="597"/>
      <c r="G38" s="191">
        <v>47102</v>
      </c>
    </row>
    <row r="39" spans="1:7" ht="33" customHeight="1" thickBot="1" x14ac:dyDescent="0.3">
      <c r="A39" s="150" t="s">
        <v>110</v>
      </c>
      <c r="B39" s="594" t="s">
        <v>109</v>
      </c>
      <c r="C39" s="595"/>
      <c r="D39" s="122">
        <v>38280000</v>
      </c>
      <c r="E39" s="596">
        <v>45779</v>
      </c>
      <c r="F39" s="597"/>
      <c r="G39" s="191">
        <v>47102</v>
      </c>
    </row>
    <row r="40" spans="1:7" ht="17.25" thickBot="1" x14ac:dyDescent="0.35">
      <c r="A40" s="598" t="s">
        <v>29</v>
      </c>
      <c r="B40" s="599"/>
      <c r="C40" s="600"/>
      <c r="D40" s="601"/>
      <c r="E40" s="599"/>
      <c r="F40" s="602"/>
      <c r="G40" s="600"/>
    </row>
    <row r="41" spans="1:7" ht="16.5" x14ac:dyDescent="0.3">
      <c r="A41" s="48"/>
      <c r="B41" s="20"/>
      <c r="C41" s="20"/>
      <c r="D41" s="20"/>
      <c r="E41" s="20"/>
      <c r="F41" s="20"/>
      <c r="G41" s="21"/>
    </row>
    <row r="42" spans="1:7" ht="16.5" x14ac:dyDescent="0.3">
      <c r="A42" s="603" t="s">
        <v>30</v>
      </c>
      <c r="B42" s="604"/>
      <c r="C42" s="604"/>
      <c r="D42" s="604"/>
      <c r="E42" s="604"/>
      <c r="F42" s="604"/>
      <c r="G42" s="606"/>
    </row>
    <row r="43" spans="1:7" ht="16.5" x14ac:dyDescent="0.3">
      <c r="A43" s="615" t="s">
        <v>31</v>
      </c>
      <c r="B43" s="552"/>
      <c r="C43" s="163" t="s">
        <v>32</v>
      </c>
      <c r="D43" s="50" t="s">
        <v>33</v>
      </c>
      <c r="E43" s="51" t="s">
        <v>34</v>
      </c>
      <c r="F43" s="51" t="s">
        <v>35</v>
      </c>
      <c r="G43" s="190" t="s">
        <v>36</v>
      </c>
    </row>
    <row r="44" spans="1:7" ht="16.5" x14ac:dyDescent="0.3">
      <c r="A44" s="615" t="s">
        <v>37</v>
      </c>
      <c r="B44" s="552"/>
      <c r="C44" s="128">
        <v>127600000</v>
      </c>
      <c r="D44" s="50"/>
      <c r="E44" s="51"/>
      <c r="F44" s="51"/>
      <c r="G44" s="190"/>
    </row>
    <row r="45" spans="1:7" ht="16.5" x14ac:dyDescent="0.3">
      <c r="A45" s="617" t="s">
        <v>112</v>
      </c>
      <c r="B45" s="593"/>
      <c r="C45" s="53"/>
      <c r="D45" s="131">
        <v>23491104</v>
      </c>
      <c r="E45" s="189"/>
      <c r="F45" s="129">
        <v>0</v>
      </c>
      <c r="G45" s="188">
        <v>23491104</v>
      </c>
    </row>
    <row r="46" spans="1:7" ht="16.5" x14ac:dyDescent="0.3">
      <c r="A46" s="617" t="s">
        <v>133</v>
      </c>
      <c r="B46" s="593"/>
      <c r="C46" s="53"/>
      <c r="D46" s="144">
        <v>25485096</v>
      </c>
      <c r="E46" s="144"/>
      <c r="F46" s="55"/>
      <c r="G46" s="187">
        <v>25485096</v>
      </c>
    </row>
    <row r="47" spans="1:7" ht="16.5" x14ac:dyDescent="0.3">
      <c r="A47" s="616" t="s">
        <v>155</v>
      </c>
      <c r="B47" s="551"/>
      <c r="C47" s="53"/>
      <c r="D47" s="54"/>
      <c r="E47" s="186">
        <v>3673488</v>
      </c>
      <c r="F47" s="55"/>
      <c r="G47" s="185">
        <f>E47</f>
        <v>3673488</v>
      </c>
    </row>
    <row r="48" spans="1:7" ht="16.5" x14ac:dyDescent="0.3">
      <c r="A48" s="618"/>
      <c r="B48" s="577"/>
      <c r="C48" s="125"/>
      <c r="D48" s="115"/>
      <c r="E48" s="126"/>
      <c r="F48" s="126"/>
      <c r="G48" s="184"/>
    </row>
    <row r="49" spans="1:7" ht="16.5" x14ac:dyDescent="0.3">
      <c r="A49" s="618"/>
      <c r="B49" s="577"/>
      <c r="C49" s="127"/>
      <c r="D49" s="116"/>
      <c r="E49" s="116"/>
      <c r="F49" s="116"/>
      <c r="G49" s="183"/>
    </row>
    <row r="50" spans="1:7" ht="16.5" x14ac:dyDescent="0.3">
      <c r="A50" s="616"/>
      <c r="B50" s="551"/>
      <c r="C50" s="53"/>
      <c r="D50" s="57"/>
      <c r="E50" s="57"/>
      <c r="F50" s="57"/>
      <c r="G50" s="183"/>
    </row>
    <row r="51" spans="1:7" ht="16.5" x14ac:dyDescent="0.3">
      <c r="A51" s="616"/>
      <c r="B51" s="551"/>
      <c r="C51" s="53"/>
      <c r="D51" s="57"/>
      <c r="E51" s="57"/>
      <c r="F51" s="57"/>
      <c r="G51" s="183"/>
    </row>
    <row r="52" spans="1:7" ht="16.5" x14ac:dyDescent="0.3">
      <c r="A52" s="615" t="s">
        <v>10</v>
      </c>
      <c r="B52" s="552"/>
      <c r="C52" s="58">
        <f>+C44</f>
        <v>127600000</v>
      </c>
      <c r="D52" s="56">
        <f>SUM(D44:D51)</f>
        <v>48976200</v>
      </c>
      <c r="E52" s="59">
        <f>SUM(E46:E51)</f>
        <v>3673488</v>
      </c>
      <c r="F52" s="59">
        <f>SUM(F45:F51)</f>
        <v>0</v>
      </c>
      <c r="G52" s="182">
        <f>SUM(G45:G51)</f>
        <v>52649688</v>
      </c>
    </row>
    <row r="53" spans="1:7" ht="16.5" x14ac:dyDescent="0.3">
      <c r="A53" s="561" t="s">
        <v>38</v>
      </c>
      <c r="B53" s="553"/>
      <c r="C53" s="60">
        <f>D52/C52</f>
        <v>0.38382601880877742</v>
      </c>
      <c r="D53" s="553" t="s">
        <v>39</v>
      </c>
      <c r="E53" s="553"/>
      <c r="F53" s="61"/>
      <c r="G53" s="181">
        <f>E52/C52</f>
        <v>2.878909090909091E-2</v>
      </c>
    </row>
    <row r="54" spans="1:7" ht="17.25" thickBot="1" x14ac:dyDescent="0.35">
      <c r="A54" s="62"/>
      <c r="B54" s="63"/>
      <c r="C54" s="63"/>
      <c r="D54" s="180"/>
      <c r="E54" s="65"/>
      <c r="F54" s="65"/>
      <c r="G54" s="21"/>
    </row>
    <row r="55" spans="1:7" ht="16.5" x14ac:dyDescent="0.3">
      <c r="A55" s="66" t="s">
        <v>40</v>
      </c>
      <c r="B55" s="67"/>
      <c r="C55" s="67"/>
      <c r="D55" s="68"/>
      <c r="E55" s="69"/>
      <c r="F55" s="69"/>
      <c r="G55" s="70"/>
    </row>
    <row r="56" spans="1:7" ht="33" x14ac:dyDescent="0.3">
      <c r="A56" s="158" t="s">
        <v>41</v>
      </c>
      <c r="B56" s="159" t="s">
        <v>154</v>
      </c>
      <c r="C56" s="159" t="s">
        <v>135</v>
      </c>
      <c r="D56" s="607" t="s">
        <v>42</v>
      </c>
      <c r="E56" s="607"/>
      <c r="F56" s="167"/>
      <c r="G56" s="179">
        <v>3673448</v>
      </c>
    </row>
    <row r="57" spans="1:7" ht="17.25" thickBot="1" x14ac:dyDescent="0.35">
      <c r="A57" s="72"/>
      <c r="B57" s="178"/>
      <c r="C57" s="178"/>
      <c r="D57" s="178"/>
      <c r="E57" s="165"/>
      <c r="F57" s="165"/>
      <c r="G57" s="166"/>
    </row>
    <row r="58" spans="1:7" ht="16.5" x14ac:dyDescent="0.3">
      <c r="A58" s="554" t="s">
        <v>43</v>
      </c>
      <c r="B58" s="555"/>
      <c r="C58" s="555"/>
      <c r="D58" s="556"/>
      <c r="E58" s="76"/>
      <c r="F58" s="76"/>
      <c r="G58" s="21"/>
    </row>
    <row r="59" spans="1:7" ht="16.5" x14ac:dyDescent="0.3">
      <c r="A59" s="557" t="s">
        <v>67</v>
      </c>
      <c r="B59" s="558"/>
      <c r="C59" s="128">
        <v>127600000</v>
      </c>
      <c r="D59" s="78"/>
      <c r="E59" s="76"/>
      <c r="F59" s="76"/>
      <c r="G59" s="21"/>
    </row>
    <row r="60" spans="1:7" ht="16.5" x14ac:dyDescent="0.3">
      <c r="A60" s="559" t="s">
        <v>68</v>
      </c>
      <c r="B60" s="560"/>
      <c r="C60" s="52">
        <f>D52</f>
        <v>48976200</v>
      </c>
      <c r="D60" s="78"/>
      <c r="E60" s="76"/>
      <c r="F60" s="76"/>
      <c r="G60" s="21"/>
    </row>
    <row r="61" spans="1:7" ht="16.5" x14ac:dyDescent="0.3">
      <c r="A61" s="561" t="s">
        <v>44</v>
      </c>
      <c r="B61" s="553"/>
      <c r="C61" s="79">
        <f>+F52</f>
        <v>0</v>
      </c>
      <c r="D61" s="80"/>
      <c r="E61" s="81"/>
      <c r="F61" s="81"/>
      <c r="G61" s="21"/>
    </row>
    <row r="62" spans="1:7" ht="16.5" x14ac:dyDescent="0.3">
      <c r="A62" s="561" t="s">
        <v>45</v>
      </c>
      <c r="B62" s="553"/>
      <c r="C62" s="82">
        <f>C59-C60</f>
        <v>78623800</v>
      </c>
      <c r="D62" s="80"/>
      <c r="E62" s="81"/>
      <c r="F62" s="81"/>
      <c r="G62" s="21"/>
    </row>
    <row r="63" spans="1:7" ht="16.5" x14ac:dyDescent="0.3">
      <c r="A63" s="561" t="s">
        <v>46</v>
      </c>
      <c r="B63" s="553"/>
      <c r="C63" s="56">
        <f>+E52</f>
        <v>3673488</v>
      </c>
      <c r="D63" s="80"/>
      <c r="E63" s="81"/>
      <c r="F63" s="81"/>
      <c r="G63" s="21"/>
    </row>
    <row r="64" spans="1:7" ht="17.25" thickBot="1" x14ac:dyDescent="0.35">
      <c r="A64" s="565" t="s">
        <v>47</v>
      </c>
      <c r="B64" s="566"/>
      <c r="C64" s="177">
        <f>C60+C62</f>
        <v>127600000</v>
      </c>
      <c r="D64" s="83"/>
      <c r="E64" s="65"/>
      <c r="F64" s="65"/>
      <c r="G64" s="21"/>
    </row>
    <row r="65" spans="1:7" ht="16.5" x14ac:dyDescent="0.3">
      <c r="A65" s="48"/>
      <c r="B65" s="20"/>
      <c r="C65" s="20"/>
      <c r="D65" s="20"/>
      <c r="E65" s="20"/>
      <c r="F65" s="20"/>
      <c r="G65" s="21"/>
    </row>
    <row r="66" spans="1:7" ht="17.25" thickBot="1" x14ac:dyDescent="0.35">
      <c r="A66" s="11" t="s">
        <v>48</v>
      </c>
      <c r="B66" s="20"/>
      <c r="C66" s="20"/>
      <c r="D66" s="20"/>
      <c r="E66" s="20"/>
      <c r="F66" s="20"/>
      <c r="G66" s="21"/>
    </row>
    <row r="67" spans="1:7" ht="33" x14ac:dyDescent="0.25">
      <c r="A67" s="84" t="s">
        <v>18</v>
      </c>
      <c r="B67" s="23" t="s">
        <v>49</v>
      </c>
      <c r="C67" s="85" t="s">
        <v>50</v>
      </c>
      <c r="D67" s="23" t="s">
        <v>13</v>
      </c>
      <c r="E67" s="86" t="s">
        <v>51</v>
      </c>
      <c r="F67" s="567" t="s">
        <v>52</v>
      </c>
      <c r="G67" s="568"/>
    </row>
    <row r="68" spans="1:7" ht="33" x14ac:dyDescent="0.25">
      <c r="A68" s="175">
        <v>1</v>
      </c>
      <c r="B68" s="104" t="s">
        <v>72</v>
      </c>
      <c r="C68" s="136" t="s">
        <v>123</v>
      </c>
      <c r="D68" s="88">
        <v>45834</v>
      </c>
      <c r="E68" s="89">
        <v>23491104</v>
      </c>
      <c r="F68" s="569">
        <f>E68</f>
        <v>23491104</v>
      </c>
      <c r="G68" s="614"/>
    </row>
    <row r="69" spans="1:7" ht="33" x14ac:dyDescent="0.25">
      <c r="A69" s="175">
        <v>1</v>
      </c>
      <c r="B69" s="104" t="s">
        <v>72</v>
      </c>
      <c r="C69" s="136" t="s">
        <v>136</v>
      </c>
      <c r="D69" s="88">
        <v>45863</v>
      </c>
      <c r="E69" s="89">
        <v>25485096</v>
      </c>
      <c r="F69" s="569">
        <f>E69</f>
        <v>25485096</v>
      </c>
      <c r="G69" s="614"/>
    </row>
    <row r="70" spans="1:7" ht="33" x14ac:dyDescent="0.25">
      <c r="A70" s="175">
        <v>1</v>
      </c>
      <c r="B70" s="104" t="s">
        <v>72</v>
      </c>
      <c r="C70" s="136" t="s">
        <v>153</v>
      </c>
      <c r="D70" s="88">
        <v>45897</v>
      </c>
      <c r="E70" s="89">
        <v>3673488</v>
      </c>
      <c r="F70" s="569">
        <f>E70</f>
        <v>3673488</v>
      </c>
      <c r="G70" s="614"/>
    </row>
    <row r="71" spans="1:7" ht="16.5" x14ac:dyDescent="0.25">
      <c r="A71" s="175"/>
      <c r="B71" s="104"/>
      <c r="C71" s="136"/>
      <c r="D71" s="88"/>
      <c r="E71" s="89"/>
      <c r="F71" s="164"/>
      <c r="G71" s="176"/>
    </row>
    <row r="72" spans="1:7" ht="16.5" x14ac:dyDescent="0.25">
      <c r="A72" s="175"/>
      <c r="B72" s="104"/>
      <c r="C72" s="136"/>
      <c r="D72" s="88"/>
      <c r="E72" s="89"/>
      <c r="F72" s="569"/>
      <c r="G72" s="614"/>
    </row>
    <row r="73" spans="1:7" ht="16.5" x14ac:dyDescent="0.3">
      <c r="A73" s="571" t="s">
        <v>53</v>
      </c>
      <c r="B73" s="572"/>
      <c r="C73" s="572"/>
      <c r="D73" s="572"/>
      <c r="E73" s="573"/>
      <c r="F73" s="90">
        <f>D52/C59</f>
        <v>0.38382601880877742</v>
      </c>
      <c r="G73" s="91">
        <f>F68+F69+F70</f>
        <v>52649688</v>
      </c>
    </row>
    <row r="74" spans="1:7" ht="17.25" thickBot="1" x14ac:dyDescent="0.35">
      <c r="A74" s="45"/>
      <c r="B74" s="46"/>
      <c r="C74" s="46"/>
      <c r="D74" s="46"/>
      <c r="E74" s="46"/>
      <c r="F74" s="45"/>
      <c r="G74" s="47"/>
    </row>
    <row r="75" spans="1:7" ht="17.25" thickBot="1" x14ac:dyDescent="0.35">
      <c r="A75" s="92"/>
      <c r="B75" s="93"/>
      <c r="C75" s="93"/>
      <c r="D75" s="93"/>
      <c r="E75" s="93"/>
      <c r="F75" s="93"/>
      <c r="G75" s="94"/>
    </row>
    <row r="76" spans="1:7" ht="16.5" x14ac:dyDescent="0.3">
      <c r="A76" s="95" t="s">
        <v>54</v>
      </c>
      <c r="B76" s="93"/>
      <c r="C76" s="93"/>
      <c r="D76" s="93"/>
      <c r="E76" s="93"/>
      <c r="F76" s="93"/>
      <c r="G76" s="94"/>
    </row>
    <row r="77" spans="1:7" x14ac:dyDescent="0.25">
      <c r="A77" s="562" t="s">
        <v>115</v>
      </c>
      <c r="B77" s="613"/>
      <c r="C77" s="613"/>
      <c r="D77" s="613"/>
      <c r="E77" s="613"/>
      <c r="F77" s="613"/>
      <c r="G77" s="564"/>
    </row>
    <row r="78" spans="1:7" x14ac:dyDescent="0.25">
      <c r="A78" s="562" t="s">
        <v>55</v>
      </c>
      <c r="B78" s="613"/>
      <c r="C78" s="613"/>
      <c r="D78" s="613"/>
      <c r="E78" s="613"/>
      <c r="F78" s="613"/>
      <c r="G78" s="564"/>
    </row>
    <row r="79" spans="1:7" x14ac:dyDescent="0.25">
      <c r="A79" s="562" t="s">
        <v>56</v>
      </c>
      <c r="B79" s="613"/>
      <c r="C79" s="613"/>
      <c r="D79" s="613"/>
      <c r="E79" s="613"/>
      <c r="F79" s="613"/>
      <c r="G79" s="564"/>
    </row>
    <row r="80" spans="1:7" x14ac:dyDescent="0.25">
      <c r="A80" s="562" t="s">
        <v>57</v>
      </c>
      <c r="B80" s="613"/>
      <c r="C80" s="613"/>
      <c r="D80" s="613"/>
      <c r="E80" s="613"/>
      <c r="F80" s="613"/>
      <c r="G80" s="564"/>
    </row>
    <row r="81" spans="1:7" x14ac:dyDescent="0.25">
      <c r="A81" s="562" t="s">
        <v>71</v>
      </c>
      <c r="B81" s="613"/>
      <c r="C81" s="613"/>
      <c r="D81" s="613"/>
      <c r="E81" s="613"/>
      <c r="F81" s="613"/>
      <c r="G81" s="564"/>
    </row>
    <row r="82" spans="1:7" x14ac:dyDescent="0.25">
      <c r="A82" s="562" t="s">
        <v>58</v>
      </c>
      <c r="B82" s="613"/>
      <c r="C82" s="613"/>
      <c r="D82" s="613"/>
      <c r="E82" s="613"/>
      <c r="F82" s="613"/>
      <c r="G82" s="564"/>
    </row>
    <row r="83" spans="1:7" x14ac:dyDescent="0.25">
      <c r="A83" s="562" t="s">
        <v>59</v>
      </c>
      <c r="B83" s="613"/>
      <c r="C83" s="613"/>
      <c r="D83" s="613"/>
      <c r="E83" s="613"/>
      <c r="F83" s="613"/>
      <c r="G83" s="564"/>
    </row>
    <row r="84" spans="1:7" x14ac:dyDescent="0.25">
      <c r="A84" s="562" t="s">
        <v>60</v>
      </c>
      <c r="B84" s="613"/>
      <c r="C84" s="613"/>
      <c r="D84" s="613"/>
      <c r="E84" s="613"/>
      <c r="F84" s="613"/>
      <c r="G84" s="564"/>
    </row>
    <row r="85" spans="1:7" x14ac:dyDescent="0.25">
      <c r="A85" s="562" t="s">
        <v>70</v>
      </c>
      <c r="B85" s="613"/>
      <c r="C85" s="613"/>
      <c r="D85" s="613"/>
      <c r="E85" s="613"/>
      <c r="F85" s="613"/>
      <c r="G85" s="564"/>
    </row>
    <row r="86" spans="1:7" x14ac:dyDescent="0.25">
      <c r="A86" s="562" t="s">
        <v>61</v>
      </c>
      <c r="B86" s="613"/>
      <c r="C86" s="613"/>
      <c r="D86" s="613"/>
      <c r="E86" s="613"/>
      <c r="F86" s="613"/>
      <c r="G86" s="564"/>
    </row>
    <row r="87" spans="1:7" x14ac:dyDescent="0.25">
      <c r="A87" s="562" t="s">
        <v>116</v>
      </c>
      <c r="B87" s="613"/>
      <c r="C87" s="613"/>
      <c r="D87" s="613"/>
      <c r="E87" s="613"/>
      <c r="F87" s="613"/>
      <c r="G87" s="564"/>
    </row>
    <row r="88" spans="1:7" x14ac:dyDescent="0.25">
      <c r="A88" s="562" t="s">
        <v>152</v>
      </c>
      <c r="B88" s="613"/>
      <c r="C88" s="613"/>
      <c r="D88" s="613"/>
      <c r="E88" s="613"/>
      <c r="F88" s="613"/>
      <c r="G88" s="564"/>
    </row>
    <row r="89" spans="1:7" x14ac:dyDescent="0.25">
      <c r="A89" s="609" t="s">
        <v>117</v>
      </c>
      <c r="B89" s="610"/>
      <c r="C89" s="610"/>
      <c r="D89" s="610"/>
      <c r="E89" s="610"/>
      <c r="F89" s="610"/>
      <c r="G89" s="611"/>
    </row>
    <row r="90" spans="1:7" ht="15.75" thickBot="1" x14ac:dyDescent="0.3">
      <c r="A90" s="581"/>
      <c r="B90" s="612"/>
      <c r="C90" s="612"/>
      <c r="D90" s="612"/>
      <c r="E90" s="612"/>
      <c r="F90" s="612"/>
      <c r="G90" s="583"/>
    </row>
    <row r="91" spans="1:7" x14ac:dyDescent="0.25">
      <c r="A91" s="96" t="s">
        <v>62</v>
      </c>
      <c r="B91" s="1"/>
      <c r="C91" s="1"/>
      <c r="D91" s="1"/>
      <c r="E91" s="1"/>
      <c r="F91" s="1"/>
      <c r="G91" s="2"/>
    </row>
    <row r="92" spans="1:7" ht="15.75" thickBot="1" x14ac:dyDescent="0.3">
      <c r="A92" s="97" t="s">
        <v>63</v>
      </c>
      <c r="B92" s="98">
        <f>D52/C52</f>
        <v>0.38382601880877742</v>
      </c>
      <c r="C92" s="584" t="s">
        <v>64</v>
      </c>
      <c r="D92" s="585"/>
      <c r="E92" s="99">
        <f>E52/C52</f>
        <v>2.878909090909091E-2</v>
      </c>
      <c r="F92" s="99"/>
      <c r="G92" s="100"/>
    </row>
    <row r="93" spans="1:7" ht="15.75" thickBot="1" x14ac:dyDescent="0.3">
      <c r="A93" s="3"/>
      <c r="B93" s="173"/>
      <c r="C93" s="173"/>
      <c r="D93" s="173"/>
      <c r="E93" s="173"/>
      <c r="F93" s="173"/>
      <c r="G93" s="5"/>
    </row>
    <row r="94" spans="1:7" x14ac:dyDescent="0.25">
      <c r="A94" s="96" t="s">
        <v>65</v>
      </c>
      <c r="B94" s="1"/>
      <c r="C94" s="1"/>
      <c r="D94" s="1"/>
      <c r="E94" s="1"/>
      <c r="F94" s="1"/>
      <c r="G94" s="2"/>
    </row>
    <row r="95" spans="1:7" x14ac:dyDescent="0.25">
      <c r="A95" s="586"/>
      <c r="B95" s="608"/>
      <c r="C95" s="608"/>
      <c r="D95" s="608"/>
      <c r="E95" s="608"/>
      <c r="F95" s="608"/>
      <c r="G95" s="588"/>
    </row>
    <row r="96" spans="1:7" x14ac:dyDescent="0.25">
      <c r="A96" s="586"/>
      <c r="B96" s="608"/>
      <c r="C96" s="608"/>
      <c r="D96" s="608"/>
      <c r="E96" s="608"/>
      <c r="F96" s="608"/>
      <c r="G96" s="588"/>
    </row>
    <row r="97" spans="1:7" ht="15.75" thickBot="1" x14ac:dyDescent="0.3">
      <c r="A97" s="3"/>
      <c r="B97" s="173"/>
      <c r="C97" s="173"/>
      <c r="D97" s="173"/>
      <c r="E97" s="173"/>
      <c r="F97" s="173"/>
      <c r="G97" s="5"/>
    </row>
    <row r="98" spans="1:7" ht="15.75" x14ac:dyDescent="0.25">
      <c r="A98" s="101" t="s">
        <v>66</v>
      </c>
      <c r="B98" s="134" t="s">
        <v>151</v>
      </c>
      <c r="C98" s="173"/>
      <c r="D98" s="173"/>
      <c r="E98" s="173"/>
      <c r="F98" s="173"/>
      <c r="G98" s="5"/>
    </row>
    <row r="99" spans="1:7" ht="15.75" thickBot="1" x14ac:dyDescent="0.3">
      <c r="A99" s="101"/>
      <c r="B99" s="174" t="s">
        <v>150</v>
      </c>
      <c r="C99" s="173"/>
      <c r="D99" s="173"/>
      <c r="E99" s="173"/>
      <c r="F99" s="173"/>
      <c r="G99" s="5"/>
    </row>
    <row r="100" spans="1:7" ht="15.75" thickBot="1" x14ac:dyDescent="0.3">
      <c r="A100" s="102"/>
      <c r="B100" s="173"/>
      <c r="C100" s="173"/>
      <c r="D100" s="173"/>
      <c r="E100" s="173"/>
      <c r="F100" s="173"/>
      <c r="G100" s="5"/>
    </row>
    <row r="101" spans="1:7" ht="39.950000000000003" customHeight="1" x14ac:dyDescent="0.25">
      <c r="A101" s="103"/>
      <c r="B101" s="1"/>
      <c r="C101" s="1"/>
      <c r="D101" s="1"/>
      <c r="E101" s="1"/>
      <c r="F101" s="1"/>
      <c r="G101" s="2"/>
    </row>
    <row r="102" spans="1:7" ht="15.75" thickBot="1" x14ac:dyDescent="0.3">
      <c r="A102" s="589" t="s">
        <v>137</v>
      </c>
      <c r="B102" s="590"/>
      <c r="C102" s="590"/>
      <c r="D102" s="590"/>
      <c r="E102" s="590"/>
      <c r="F102" s="590"/>
      <c r="G102" s="591"/>
    </row>
    <row r="103" spans="1:7" ht="15.75" thickBot="1" x14ac:dyDescent="0.3">
      <c r="A103" s="574" t="s">
        <v>130</v>
      </c>
      <c r="B103" s="575"/>
      <c r="C103" s="575"/>
      <c r="D103" s="575"/>
      <c r="E103" s="575"/>
      <c r="F103" s="575"/>
      <c r="G103" s="576"/>
    </row>
  </sheetData>
  <mergeCells count="84">
    <mergeCell ref="A1:C1"/>
    <mergeCell ref="A2:C2"/>
    <mergeCell ref="A6:C6"/>
    <mergeCell ref="D6:G6"/>
    <mergeCell ref="A7:C7"/>
    <mergeCell ref="D7:G7"/>
    <mergeCell ref="A8:G8"/>
    <mergeCell ref="A9:G10"/>
    <mergeCell ref="A11:D11"/>
    <mergeCell ref="E11:G11"/>
    <mergeCell ref="B12:C12"/>
    <mergeCell ref="E12:G12"/>
    <mergeCell ref="E37:F37"/>
    <mergeCell ref="B13:C13"/>
    <mergeCell ref="D13:G13"/>
    <mergeCell ref="A14:G14"/>
    <mergeCell ref="A17:B17"/>
    <mergeCell ref="C17:D17"/>
    <mergeCell ref="E17:G17"/>
    <mergeCell ref="A50:B50"/>
    <mergeCell ref="E38:F38"/>
    <mergeCell ref="B36:C36"/>
    <mergeCell ref="E36:F36"/>
    <mergeCell ref="A18:F18"/>
    <mergeCell ref="A19:B19"/>
    <mergeCell ref="C19:D19"/>
    <mergeCell ref="E19:G19"/>
    <mergeCell ref="C22:G22"/>
    <mergeCell ref="C23:G23"/>
    <mergeCell ref="A33:C34"/>
    <mergeCell ref="D33:G33"/>
    <mergeCell ref="D34:G34"/>
    <mergeCell ref="B35:C35"/>
    <mergeCell ref="E35:F35"/>
    <mergeCell ref="B37:C37"/>
    <mergeCell ref="A45:B45"/>
    <mergeCell ref="A46:B46"/>
    <mergeCell ref="A47:B47"/>
    <mergeCell ref="A48:B48"/>
    <mergeCell ref="A49:B49"/>
    <mergeCell ref="A40:C40"/>
    <mergeCell ref="D40:G40"/>
    <mergeCell ref="A42:G42"/>
    <mergeCell ref="A43:B43"/>
    <mergeCell ref="A44:B44"/>
    <mergeCell ref="B38:C38"/>
    <mergeCell ref="F67:G67"/>
    <mergeCell ref="A52:B52"/>
    <mergeCell ref="A53:B53"/>
    <mergeCell ref="D53:E53"/>
    <mergeCell ref="D56:E56"/>
    <mergeCell ref="A58:D58"/>
    <mergeCell ref="A64:B64"/>
    <mergeCell ref="A59:B59"/>
    <mergeCell ref="A60:B60"/>
    <mergeCell ref="A61:B61"/>
    <mergeCell ref="A62:B62"/>
    <mergeCell ref="A63:B63"/>
    <mergeCell ref="B39:C39"/>
    <mergeCell ref="E39:F39"/>
    <mergeCell ref="A51:B51"/>
    <mergeCell ref="F68:G68"/>
    <mergeCell ref="F72:G72"/>
    <mergeCell ref="A73:E73"/>
    <mergeCell ref="A77:G77"/>
    <mergeCell ref="A78:G78"/>
    <mergeCell ref="F69:G69"/>
    <mergeCell ref="F70:G70"/>
    <mergeCell ref="A86:G86"/>
    <mergeCell ref="A87:G87"/>
    <mergeCell ref="A88:G88"/>
    <mergeCell ref="A85:G85"/>
    <mergeCell ref="A79:G79"/>
    <mergeCell ref="A80:G80"/>
    <mergeCell ref="A81:G81"/>
    <mergeCell ref="A82:G82"/>
    <mergeCell ref="A83:G83"/>
    <mergeCell ref="A84:G84"/>
    <mergeCell ref="A95:G96"/>
    <mergeCell ref="A102:G102"/>
    <mergeCell ref="A103:G103"/>
    <mergeCell ref="A89:G89"/>
    <mergeCell ref="A90:G90"/>
    <mergeCell ref="C92:D92"/>
  </mergeCells>
  <pageMargins left="0.7" right="0.7" top="0.75" bottom="0.75" header="0.3" footer="0.3"/>
  <pageSetup scale="62" fitToHeight="0" orientation="portrait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16"/>
  <sheetViews>
    <sheetView topLeftCell="A25" zoomScale="85" zoomScaleNormal="85" workbookViewId="0">
      <selection activeCell="E39" sqref="E39"/>
    </sheetView>
  </sheetViews>
  <sheetFormatPr baseColWidth="10" defaultRowHeight="15" x14ac:dyDescent="0.25"/>
  <cols>
    <col min="1" max="1" width="26" customWidth="1"/>
    <col min="2" max="7" width="21.14062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623"/>
      <c r="C2" s="623"/>
      <c r="D2" s="3"/>
      <c r="E2" s="173"/>
      <c r="F2" s="173"/>
      <c r="G2" s="5"/>
    </row>
    <row r="3" spans="1:7" ht="16.5" x14ac:dyDescent="0.25">
      <c r="A3" s="6" t="s">
        <v>2</v>
      </c>
      <c r="B3" s="210"/>
      <c r="C3" s="8"/>
      <c r="D3" s="209" t="s">
        <v>182</v>
      </c>
      <c r="E3" s="208"/>
      <c r="F3" s="208"/>
      <c r="G3" s="10"/>
    </row>
    <row r="4" spans="1:7" ht="16.5" x14ac:dyDescent="0.25">
      <c r="A4" s="6"/>
      <c r="B4" s="210"/>
      <c r="C4" s="8"/>
      <c r="D4" s="209"/>
      <c r="E4" s="208"/>
      <c r="F4" s="208"/>
      <c r="G4" s="10"/>
    </row>
    <row r="5" spans="1:7" ht="17.25" thickBot="1" x14ac:dyDescent="0.35">
      <c r="A5" s="11"/>
      <c r="B5" s="207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181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505" t="s">
        <v>78</v>
      </c>
      <c r="B9" s="506"/>
      <c r="C9" s="506"/>
      <c r="D9" s="506"/>
      <c r="E9" s="506"/>
      <c r="F9" s="507"/>
      <c r="G9" s="508"/>
    </row>
    <row r="10" spans="1:7" x14ac:dyDescent="0.25">
      <c r="A10" s="505"/>
      <c r="B10" s="506"/>
      <c r="C10" s="506"/>
      <c r="D10" s="506"/>
      <c r="E10" s="506"/>
      <c r="F10" s="507"/>
      <c r="G10" s="508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16.5" x14ac:dyDescent="0.25">
      <c r="A12" s="17" t="s">
        <v>4</v>
      </c>
      <c r="B12" s="514" t="s">
        <v>81</v>
      </c>
      <c r="C12" s="510"/>
      <c r="D12" s="172" t="s">
        <v>5</v>
      </c>
      <c r="E12" s="515" t="s">
        <v>6</v>
      </c>
      <c r="F12" s="515"/>
      <c r="G12" s="622"/>
    </row>
    <row r="13" spans="1:7" ht="16.5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16.5" x14ac:dyDescent="0.25">
      <c r="A14" s="620" t="s">
        <v>8</v>
      </c>
      <c r="B14" s="519"/>
      <c r="C14" s="519"/>
      <c r="D14" s="519"/>
      <c r="E14" s="519"/>
      <c r="F14" s="519"/>
      <c r="G14" s="621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7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7" ht="16.5" x14ac:dyDescent="0.3">
      <c r="A18" s="619"/>
      <c r="B18" s="546"/>
      <c r="C18" s="546"/>
      <c r="D18" s="546"/>
      <c r="E18" s="546"/>
      <c r="F18" s="547"/>
      <c r="G18" s="206"/>
    </row>
    <row r="19" spans="1:7" ht="16.5" x14ac:dyDescent="0.3">
      <c r="A19" s="520" t="s">
        <v>85</v>
      </c>
      <c r="B19" s="521"/>
      <c r="C19" s="548" t="s">
        <v>86</v>
      </c>
      <c r="D19" s="548"/>
      <c r="E19" s="524">
        <v>127600000</v>
      </c>
      <c r="F19" s="525"/>
      <c r="G19" s="526"/>
    </row>
    <row r="20" spans="1:7" ht="16.5" x14ac:dyDescent="0.25">
      <c r="A20" s="118"/>
      <c r="B20" s="205"/>
      <c r="C20" s="205"/>
      <c r="D20" s="205"/>
      <c r="E20" s="205"/>
      <c r="F20" s="113" t="s">
        <v>10</v>
      </c>
      <c r="G20" s="204">
        <f>+E19+G18</f>
        <v>127600000</v>
      </c>
    </row>
    <row r="21" spans="1:7" ht="16.5" x14ac:dyDescent="0.25">
      <c r="A21" s="6" t="s">
        <v>11</v>
      </c>
      <c r="B21" s="203"/>
      <c r="C21" s="203"/>
      <c r="D21" s="203"/>
      <c r="E21" s="203"/>
      <c r="F21" s="203"/>
      <c r="G21" s="24"/>
    </row>
    <row r="22" spans="1:7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7" ht="16.5" x14ac:dyDescent="0.3">
      <c r="A23" s="27" t="s">
        <v>15</v>
      </c>
      <c r="B23" s="28"/>
      <c r="C23" s="527" t="s">
        <v>16</v>
      </c>
      <c r="D23" s="527"/>
      <c r="E23" s="527"/>
      <c r="F23" s="527"/>
      <c r="G23" s="528"/>
    </row>
    <row r="24" spans="1:7" ht="16.5" x14ac:dyDescent="0.3">
      <c r="A24" s="202"/>
      <c r="B24" s="201"/>
      <c r="C24" s="31"/>
      <c r="D24" s="31"/>
      <c r="E24" s="31"/>
      <c r="F24" s="31"/>
      <c r="G24" s="32"/>
    </row>
    <row r="25" spans="1:7" x14ac:dyDescent="0.25">
      <c r="A25" s="200"/>
      <c r="B25" s="199"/>
      <c r="C25" s="198"/>
      <c r="D25" s="198"/>
      <c r="E25" s="198"/>
      <c r="F25" s="198"/>
      <c r="G25" s="36"/>
    </row>
    <row r="26" spans="1:7" x14ac:dyDescent="0.25">
      <c r="A26" s="101" t="s">
        <v>17</v>
      </c>
      <c r="B26" s="173"/>
      <c r="C26" s="173"/>
      <c r="D26" s="173"/>
      <c r="E26" s="173"/>
      <c r="F26" s="173"/>
      <c r="G26" s="5"/>
    </row>
    <row r="27" spans="1:7" x14ac:dyDescent="0.25">
      <c r="A27" s="197" t="s">
        <v>18</v>
      </c>
      <c r="B27" s="237" t="s">
        <v>19</v>
      </c>
      <c r="C27" s="236" t="s">
        <v>87</v>
      </c>
      <c r="D27" s="236" t="s">
        <v>20</v>
      </c>
      <c r="E27" s="147" t="s">
        <v>21</v>
      </c>
      <c r="F27" s="148" t="s">
        <v>22</v>
      </c>
      <c r="G27" s="196" t="s">
        <v>69</v>
      </c>
    </row>
    <row r="28" spans="1:7" x14ac:dyDescent="0.25">
      <c r="A28" s="235">
        <v>1</v>
      </c>
      <c r="B28" s="233" t="s">
        <v>180</v>
      </c>
      <c r="C28" s="232">
        <v>45880</v>
      </c>
      <c r="D28" s="231">
        <v>4826640</v>
      </c>
      <c r="E28" s="230">
        <v>0</v>
      </c>
      <c r="F28" s="148"/>
      <c r="G28" s="229">
        <v>4826640</v>
      </c>
    </row>
    <row r="29" spans="1:7" x14ac:dyDescent="0.25">
      <c r="A29" s="234">
        <v>2</v>
      </c>
      <c r="B29" s="233" t="s">
        <v>179</v>
      </c>
      <c r="C29" s="232">
        <v>45874</v>
      </c>
      <c r="D29" s="231">
        <v>5049408</v>
      </c>
      <c r="E29" s="230">
        <v>0</v>
      </c>
      <c r="F29" s="119"/>
      <c r="G29" s="229">
        <v>5049408</v>
      </c>
    </row>
    <row r="30" spans="1:7" x14ac:dyDescent="0.25">
      <c r="A30" s="234">
        <v>3</v>
      </c>
      <c r="B30" s="233" t="s">
        <v>178</v>
      </c>
      <c r="C30" s="232">
        <v>45875</v>
      </c>
      <c r="D30" s="231">
        <v>995904</v>
      </c>
      <c r="E30" s="230">
        <v>0</v>
      </c>
      <c r="F30" s="119"/>
      <c r="G30" s="229">
        <v>995904</v>
      </c>
    </row>
    <row r="31" spans="1:7" x14ac:dyDescent="0.25">
      <c r="A31" s="234">
        <v>4</v>
      </c>
      <c r="B31" s="233" t="s">
        <v>177</v>
      </c>
      <c r="C31" s="232">
        <v>45873</v>
      </c>
      <c r="D31" s="231">
        <v>1701336</v>
      </c>
      <c r="E31" s="230">
        <v>0</v>
      </c>
      <c r="F31" s="119"/>
      <c r="G31" s="229">
        <v>1701336</v>
      </c>
    </row>
    <row r="32" spans="1:7" x14ac:dyDescent="0.25">
      <c r="A32" s="234">
        <v>5</v>
      </c>
      <c r="B32" s="233" t="s">
        <v>176</v>
      </c>
      <c r="C32" s="232">
        <v>45875</v>
      </c>
      <c r="D32" s="231">
        <v>995904</v>
      </c>
      <c r="E32" s="230">
        <v>0</v>
      </c>
      <c r="F32" s="119"/>
      <c r="G32" s="229">
        <v>995904</v>
      </c>
    </row>
    <row r="33" spans="1:15" x14ac:dyDescent="0.25">
      <c r="A33" s="234">
        <v>6</v>
      </c>
      <c r="B33" s="233" t="s">
        <v>175</v>
      </c>
      <c r="C33" s="232">
        <v>45875</v>
      </c>
      <c r="D33" s="231">
        <v>912912</v>
      </c>
      <c r="E33" s="230">
        <v>0</v>
      </c>
      <c r="F33" s="119"/>
      <c r="G33" s="229">
        <v>912912</v>
      </c>
    </row>
    <row r="34" spans="1:15" x14ac:dyDescent="0.25">
      <c r="A34" s="234">
        <v>7</v>
      </c>
      <c r="B34" s="233" t="s">
        <v>174</v>
      </c>
      <c r="C34" s="232">
        <v>45874</v>
      </c>
      <c r="D34" s="231">
        <v>2157792</v>
      </c>
      <c r="E34" s="230">
        <v>0</v>
      </c>
      <c r="F34" s="119"/>
      <c r="G34" s="229">
        <v>2157792</v>
      </c>
    </row>
    <row r="35" spans="1:15" x14ac:dyDescent="0.25">
      <c r="A35" s="234">
        <v>8</v>
      </c>
      <c r="B35" s="233" t="s">
        <v>173</v>
      </c>
      <c r="C35" s="232">
        <v>45875</v>
      </c>
      <c r="D35" s="231">
        <v>5635812</v>
      </c>
      <c r="E35" s="230">
        <v>0</v>
      </c>
      <c r="F35" s="119"/>
      <c r="G35" s="229">
        <v>5635812</v>
      </c>
    </row>
    <row r="36" spans="1:15" x14ac:dyDescent="0.25">
      <c r="A36" s="234">
        <v>9</v>
      </c>
      <c r="B36" s="233" t="s">
        <v>172</v>
      </c>
      <c r="C36" s="232">
        <v>45874</v>
      </c>
      <c r="D36" s="231">
        <v>1659840</v>
      </c>
      <c r="E36" s="230">
        <v>0</v>
      </c>
      <c r="F36" s="119"/>
      <c r="G36" s="229">
        <v>1659840</v>
      </c>
    </row>
    <row r="37" spans="1:15" x14ac:dyDescent="0.25">
      <c r="A37" s="234">
        <v>10</v>
      </c>
      <c r="B37" s="233" t="s">
        <v>171</v>
      </c>
      <c r="C37" s="232">
        <v>45875</v>
      </c>
      <c r="D37" s="231">
        <v>829920</v>
      </c>
      <c r="E37" s="230">
        <v>0</v>
      </c>
      <c r="F37" s="119"/>
      <c r="G37" s="229">
        <v>829920</v>
      </c>
    </row>
    <row r="38" spans="1:15" x14ac:dyDescent="0.25">
      <c r="A38" s="234">
        <v>11</v>
      </c>
      <c r="B38" s="233" t="s">
        <v>170</v>
      </c>
      <c r="C38" s="232">
        <v>45888</v>
      </c>
      <c r="D38" s="231">
        <v>1327872</v>
      </c>
      <c r="E38" s="230">
        <v>0</v>
      </c>
      <c r="F38" s="119"/>
      <c r="G38" s="229">
        <v>1327872</v>
      </c>
    </row>
    <row r="39" spans="1:15" x14ac:dyDescent="0.25">
      <c r="A39" s="234">
        <v>12</v>
      </c>
      <c r="B39" s="233" t="s">
        <v>169</v>
      </c>
      <c r="C39" s="232">
        <v>45873</v>
      </c>
      <c r="D39" s="231">
        <v>1327872</v>
      </c>
      <c r="E39" s="230">
        <v>0</v>
      </c>
      <c r="F39" s="119"/>
      <c r="G39" s="229">
        <v>1327872</v>
      </c>
    </row>
    <row r="40" spans="1:15" x14ac:dyDescent="0.25">
      <c r="A40" s="234">
        <v>13</v>
      </c>
      <c r="B40" s="233" t="s">
        <v>168</v>
      </c>
      <c r="C40" s="232">
        <v>45877</v>
      </c>
      <c r="D40" s="231">
        <v>414960</v>
      </c>
      <c r="E40" s="230">
        <v>0</v>
      </c>
      <c r="F40" s="119"/>
      <c r="G40" s="229">
        <v>414960</v>
      </c>
    </row>
    <row r="41" spans="1:15" x14ac:dyDescent="0.25">
      <c r="A41" s="234">
        <v>14</v>
      </c>
      <c r="B41" s="233" t="s">
        <v>167</v>
      </c>
      <c r="C41" s="232">
        <v>45875</v>
      </c>
      <c r="D41" s="231">
        <v>539448</v>
      </c>
      <c r="E41" s="230">
        <v>0</v>
      </c>
      <c r="F41" s="119"/>
      <c r="G41" s="229">
        <v>539448</v>
      </c>
    </row>
    <row r="42" spans="1:15" x14ac:dyDescent="0.25">
      <c r="A42" s="234">
        <v>15</v>
      </c>
      <c r="B42" s="233" t="s">
        <v>166</v>
      </c>
      <c r="C42" s="232">
        <v>45875</v>
      </c>
      <c r="D42" s="231">
        <v>2240784</v>
      </c>
      <c r="E42" s="230">
        <v>0</v>
      </c>
      <c r="F42" s="119"/>
      <c r="G42" s="229">
        <v>2240784</v>
      </c>
    </row>
    <row r="43" spans="1:15" x14ac:dyDescent="0.25">
      <c r="A43" s="193"/>
      <c r="B43" s="228"/>
      <c r="C43" s="228" t="s">
        <v>10</v>
      </c>
      <c r="D43" s="227">
        <f>SUM(D28:D42)</f>
        <v>30616404</v>
      </c>
      <c r="E43" s="227">
        <f>SUM(E28:E42)</f>
        <v>0</v>
      </c>
      <c r="F43" s="227">
        <f>SUM(F28:F42)</f>
        <v>0</v>
      </c>
      <c r="G43" s="457">
        <f>SUM(G28:G42)</f>
        <v>30616404</v>
      </c>
    </row>
    <row r="44" spans="1:15" ht="16.5" x14ac:dyDescent="0.3">
      <c r="A44" s="11" t="s">
        <v>23</v>
      </c>
      <c r="B44" s="20"/>
      <c r="C44" s="20"/>
      <c r="D44" s="20"/>
      <c r="E44" s="20"/>
      <c r="F44" s="20"/>
      <c r="G44" s="21"/>
      <c r="I44" s="766" t="s">
        <v>362</v>
      </c>
      <c r="J44" s="766" t="s">
        <v>363</v>
      </c>
      <c r="K44" s="766" t="s">
        <v>364</v>
      </c>
      <c r="L44" s="766" t="s">
        <v>365</v>
      </c>
      <c r="M44" s="766" t="s">
        <v>366</v>
      </c>
      <c r="N44" s="766" t="s">
        <v>367</v>
      </c>
      <c r="O44" s="766" t="s">
        <v>368</v>
      </c>
    </row>
    <row r="45" spans="1:15" ht="17.25" thickBot="1" x14ac:dyDescent="0.35">
      <c r="A45" s="45"/>
      <c r="B45" s="46"/>
      <c r="C45" s="46"/>
      <c r="D45" s="46"/>
      <c r="E45" s="46"/>
      <c r="F45" s="46"/>
      <c r="G45" s="47"/>
      <c r="I45" s="767" t="s">
        <v>388</v>
      </c>
      <c r="J45" s="767" t="s">
        <v>370</v>
      </c>
      <c r="K45" s="767" t="s">
        <v>389</v>
      </c>
      <c r="L45" s="767" t="s">
        <v>390</v>
      </c>
      <c r="M45" s="768" t="s">
        <v>391</v>
      </c>
      <c r="N45" s="768" t="s">
        <v>392</v>
      </c>
      <c r="O45" s="768" t="s">
        <v>393</v>
      </c>
    </row>
    <row r="46" spans="1:15" ht="17.25" thickBot="1" x14ac:dyDescent="0.35">
      <c r="A46" s="529" t="s">
        <v>104</v>
      </c>
      <c r="B46" s="530"/>
      <c r="C46" s="531"/>
      <c r="D46" s="535" t="s">
        <v>103</v>
      </c>
      <c r="E46" s="536"/>
      <c r="F46" s="537"/>
      <c r="G46" s="538"/>
    </row>
    <row r="47" spans="1:15" ht="16.5" x14ac:dyDescent="0.3">
      <c r="A47" s="532"/>
      <c r="B47" s="533"/>
      <c r="C47" s="534"/>
      <c r="D47" s="539"/>
      <c r="E47" s="540"/>
      <c r="F47" s="541"/>
      <c r="G47" s="542"/>
    </row>
    <row r="48" spans="1:15" ht="16.5" x14ac:dyDescent="0.3">
      <c r="A48" s="226" t="s">
        <v>24</v>
      </c>
      <c r="B48" s="543" t="s">
        <v>25</v>
      </c>
      <c r="C48" s="543"/>
      <c r="D48" s="171" t="s">
        <v>26</v>
      </c>
      <c r="E48" s="543" t="s">
        <v>27</v>
      </c>
      <c r="F48" s="544"/>
      <c r="G48" s="192" t="s">
        <v>28</v>
      </c>
    </row>
    <row r="49" spans="1:7" ht="16.5" x14ac:dyDescent="0.3">
      <c r="A49" s="226" t="s">
        <v>105</v>
      </c>
      <c r="B49" s="594" t="s">
        <v>107</v>
      </c>
      <c r="C49" s="594"/>
      <c r="D49" s="122">
        <v>25520000</v>
      </c>
      <c r="E49" s="596">
        <v>45779</v>
      </c>
      <c r="F49" s="597"/>
      <c r="G49" s="191">
        <v>46188</v>
      </c>
    </row>
    <row r="50" spans="1:7" ht="16.5" x14ac:dyDescent="0.3">
      <c r="A50" s="226" t="s">
        <v>106</v>
      </c>
      <c r="B50" s="594" t="s">
        <v>109</v>
      </c>
      <c r="C50" s="595"/>
      <c r="D50" s="122">
        <v>38280000</v>
      </c>
      <c r="E50" s="596">
        <v>45779</v>
      </c>
      <c r="F50" s="597"/>
      <c r="G50" s="191">
        <v>46371</v>
      </c>
    </row>
    <row r="51" spans="1:7" ht="16.5" x14ac:dyDescent="0.3">
      <c r="A51" s="226" t="s">
        <v>108</v>
      </c>
      <c r="B51" s="594" t="s">
        <v>111</v>
      </c>
      <c r="C51" s="595"/>
      <c r="D51" s="122">
        <v>6380000</v>
      </c>
      <c r="E51" s="596">
        <v>45779</v>
      </c>
      <c r="F51" s="597"/>
      <c r="G51" s="191">
        <v>47102</v>
      </c>
    </row>
    <row r="52" spans="1:7" ht="33.950000000000003" customHeight="1" x14ac:dyDescent="0.25">
      <c r="A52" s="225" t="s">
        <v>110</v>
      </c>
      <c r="B52" s="594" t="s">
        <v>109</v>
      </c>
      <c r="C52" s="595"/>
      <c r="D52" s="122">
        <v>38280000</v>
      </c>
      <c r="E52" s="596">
        <v>45779</v>
      </c>
      <c r="F52" s="597"/>
      <c r="G52" s="191">
        <v>47102</v>
      </c>
    </row>
    <row r="53" spans="1:7" ht="17.25" thickBot="1" x14ac:dyDescent="0.35">
      <c r="A53" s="601" t="s">
        <v>29</v>
      </c>
      <c r="B53" s="599"/>
      <c r="C53" s="600"/>
      <c r="D53" s="601"/>
      <c r="E53" s="599"/>
      <c r="F53" s="602"/>
      <c r="G53" s="600"/>
    </row>
    <row r="54" spans="1:7" ht="16.5" x14ac:dyDescent="0.3">
      <c r="A54" s="48"/>
      <c r="B54" s="20"/>
      <c r="C54" s="20"/>
      <c r="D54" s="20"/>
      <c r="E54" s="20"/>
      <c r="F54" s="20"/>
      <c r="G54" s="21"/>
    </row>
    <row r="55" spans="1:7" ht="16.5" x14ac:dyDescent="0.3">
      <c r="A55" s="603" t="s">
        <v>30</v>
      </c>
      <c r="B55" s="604"/>
      <c r="C55" s="604"/>
      <c r="D55" s="604"/>
      <c r="E55" s="604"/>
      <c r="F55" s="604"/>
      <c r="G55" s="606"/>
    </row>
    <row r="56" spans="1:7" ht="16.5" x14ac:dyDescent="0.3">
      <c r="A56" s="615" t="s">
        <v>31</v>
      </c>
      <c r="B56" s="552"/>
      <c r="C56" s="170" t="s">
        <v>32</v>
      </c>
      <c r="D56" s="50" t="s">
        <v>33</v>
      </c>
      <c r="E56" s="51" t="s">
        <v>34</v>
      </c>
      <c r="F56" s="51" t="s">
        <v>35</v>
      </c>
      <c r="G56" s="190" t="s">
        <v>36</v>
      </c>
    </row>
    <row r="57" spans="1:7" ht="16.5" x14ac:dyDescent="0.3">
      <c r="A57" s="615" t="s">
        <v>37</v>
      </c>
      <c r="B57" s="552"/>
      <c r="C57" s="128">
        <v>127600000</v>
      </c>
      <c r="D57" s="50"/>
      <c r="E57" s="51"/>
      <c r="F57" s="51"/>
      <c r="G57" s="190"/>
    </row>
    <row r="58" spans="1:7" ht="16.5" x14ac:dyDescent="0.3">
      <c r="A58" s="617" t="s">
        <v>112</v>
      </c>
      <c r="B58" s="593"/>
      <c r="C58" s="53"/>
      <c r="D58" s="131">
        <v>23491104</v>
      </c>
      <c r="E58" s="189"/>
      <c r="F58" s="129">
        <v>0</v>
      </c>
      <c r="G58" s="188">
        <v>23491104</v>
      </c>
    </row>
    <row r="59" spans="1:7" ht="16.5" x14ac:dyDescent="0.3">
      <c r="A59" s="617" t="s">
        <v>133</v>
      </c>
      <c r="B59" s="593"/>
      <c r="C59" s="53"/>
      <c r="D59" s="144">
        <v>25485096</v>
      </c>
      <c r="E59" s="144"/>
      <c r="F59" s="129">
        <v>0</v>
      </c>
      <c r="G59" s="187">
        <v>25485096</v>
      </c>
    </row>
    <row r="60" spans="1:7" ht="16.5" x14ac:dyDescent="0.3">
      <c r="A60" s="616" t="s">
        <v>155</v>
      </c>
      <c r="B60" s="551"/>
      <c r="C60" s="53"/>
      <c r="D60" s="186">
        <v>3673488</v>
      </c>
      <c r="E60" s="186"/>
      <c r="F60" s="129">
        <v>0</v>
      </c>
      <c r="G60" s="186">
        <v>3673488</v>
      </c>
    </row>
    <row r="61" spans="1:7" ht="16.5" x14ac:dyDescent="0.3">
      <c r="A61" s="618" t="s">
        <v>165</v>
      </c>
      <c r="B61" s="577"/>
      <c r="C61" s="125"/>
      <c r="D61" s="115"/>
      <c r="E61" s="126">
        <v>30616404</v>
      </c>
      <c r="F61" s="129">
        <v>0</v>
      </c>
      <c r="G61" s="126">
        <v>30616404</v>
      </c>
    </row>
    <row r="62" spans="1:7" ht="16.5" x14ac:dyDescent="0.3">
      <c r="A62" s="618"/>
      <c r="B62" s="577"/>
      <c r="C62" s="127"/>
      <c r="D62" s="116"/>
      <c r="E62" s="116"/>
      <c r="F62" s="129">
        <v>0</v>
      </c>
      <c r="G62" s="183"/>
    </row>
    <row r="63" spans="1:7" ht="16.5" x14ac:dyDescent="0.3">
      <c r="A63" s="616"/>
      <c r="B63" s="551"/>
      <c r="C63" s="53"/>
      <c r="D63" s="57"/>
      <c r="E63" s="57"/>
      <c r="F63" s="129">
        <v>0</v>
      </c>
      <c r="G63" s="183"/>
    </row>
    <row r="64" spans="1:7" ht="16.5" x14ac:dyDescent="0.3">
      <c r="A64" s="616"/>
      <c r="B64" s="551"/>
      <c r="C64" s="53"/>
      <c r="D64" s="57"/>
      <c r="E64" s="57"/>
      <c r="F64" s="129">
        <v>0</v>
      </c>
      <c r="G64" s="183"/>
    </row>
    <row r="65" spans="1:7" ht="16.5" x14ac:dyDescent="0.3">
      <c r="A65" s="615" t="s">
        <v>10</v>
      </c>
      <c r="B65" s="552"/>
      <c r="C65" s="58">
        <f>+C57</f>
        <v>127600000</v>
      </c>
      <c r="D65" s="56">
        <f>SUM(D57:D64)</f>
        <v>52649688</v>
      </c>
      <c r="E65" s="59">
        <f>SUM(E59:E64)</f>
        <v>30616404</v>
      </c>
      <c r="F65" s="59">
        <f>SUM(F58:F64)</f>
        <v>0</v>
      </c>
      <c r="G65" s="182">
        <f>SUM(G58:G64)</f>
        <v>83266092</v>
      </c>
    </row>
    <row r="66" spans="1:7" ht="16.5" x14ac:dyDescent="0.3">
      <c r="A66" s="561" t="s">
        <v>38</v>
      </c>
      <c r="B66" s="553"/>
      <c r="C66" s="60">
        <f>D65/C65</f>
        <v>0.41261510971786836</v>
      </c>
      <c r="D66" s="553" t="s">
        <v>39</v>
      </c>
      <c r="E66" s="553"/>
      <c r="F66" s="61"/>
      <c r="G66" s="181">
        <f>E65/C65</f>
        <v>0.23994047021943574</v>
      </c>
    </row>
    <row r="67" spans="1:7" ht="17.25" thickBot="1" x14ac:dyDescent="0.35">
      <c r="A67" s="62"/>
      <c r="B67" s="63"/>
      <c r="C67" s="63"/>
      <c r="D67" s="180"/>
      <c r="E67" s="65"/>
      <c r="F67" s="65"/>
      <c r="G67" s="21"/>
    </row>
    <row r="68" spans="1:7" ht="16.5" x14ac:dyDescent="0.3">
      <c r="A68" s="66" t="s">
        <v>40</v>
      </c>
      <c r="B68" s="67"/>
      <c r="C68" s="67"/>
      <c r="D68" s="68"/>
      <c r="E68" s="69"/>
      <c r="F68" s="69"/>
      <c r="G68" s="70"/>
    </row>
    <row r="69" spans="1:7" s="218" customFormat="1" ht="30" customHeight="1" x14ac:dyDescent="0.25">
      <c r="A69" s="224" t="s">
        <v>41</v>
      </c>
      <c r="B69" s="223" t="s">
        <v>154</v>
      </c>
      <c r="C69" s="222">
        <v>45908</v>
      </c>
      <c r="D69" s="624" t="s">
        <v>42</v>
      </c>
      <c r="E69" s="624"/>
      <c r="F69" s="220" t="s">
        <v>164</v>
      </c>
      <c r="G69" s="219">
        <f>E65</f>
        <v>30616404</v>
      </c>
    </row>
    <row r="70" spans="1:7" ht="17.25" thickBot="1" x14ac:dyDescent="0.35">
      <c r="A70" s="72"/>
      <c r="B70" s="178"/>
      <c r="C70" s="178"/>
      <c r="D70" s="178"/>
      <c r="E70" s="168"/>
      <c r="F70" s="168"/>
      <c r="G70" s="169"/>
    </row>
    <row r="71" spans="1:7" ht="16.5" x14ac:dyDescent="0.3">
      <c r="A71" s="554" t="s">
        <v>43</v>
      </c>
      <c r="B71" s="555"/>
      <c r="C71" s="555"/>
      <c r="D71" s="556"/>
      <c r="E71" s="76"/>
      <c r="F71" s="76"/>
      <c r="G71" s="21"/>
    </row>
    <row r="72" spans="1:7" ht="16.5" x14ac:dyDescent="0.3">
      <c r="A72" s="557" t="s">
        <v>67</v>
      </c>
      <c r="B72" s="558"/>
      <c r="C72" s="128">
        <v>127600000</v>
      </c>
      <c r="D72" s="78"/>
      <c r="E72" s="76"/>
      <c r="F72" s="76"/>
      <c r="G72" s="21"/>
    </row>
    <row r="73" spans="1:7" ht="16.5" x14ac:dyDescent="0.3">
      <c r="A73" s="559" t="s">
        <v>68</v>
      </c>
      <c r="B73" s="560"/>
      <c r="C73" s="52">
        <f>D65</f>
        <v>52649688</v>
      </c>
      <c r="D73" s="78"/>
      <c r="E73" s="76"/>
      <c r="F73" s="76"/>
      <c r="G73" s="21"/>
    </row>
    <row r="74" spans="1:7" ht="16.5" x14ac:dyDescent="0.3">
      <c r="A74" s="561" t="s">
        <v>44</v>
      </c>
      <c r="B74" s="553"/>
      <c r="C74" s="79">
        <f>+F65</f>
        <v>0</v>
      </c>
      <c r="D74" s="80"/>
      <c r="E74" s="81"/>
      <c r="F74" s="81"/>
      <c r="G74" s="21"/>
    </row>
    <row r="75" spans="1:7" ht="16.5" x14ac:dyDescent="0.3">
      <c r="A75" s="561" t="s">
        <v>45</v>
      </c>
      <c r="B75" s="553"/>
      <c r="C75" s="82">
        <f>C72-C73</f>
        <v>74950312</v>
      </c>
      <c r="D75" s="80"/>
      <c r="E75" s="81"/>
      <c r="F75" s="81"/>
      <c r="G75" s="21"/>
    </row>
    <row r="76" spans="1:7" ht="16.5" x14ac:dyDescent="0.3">
      <c r="A76" s="561" t="s">
        <v>46</v>
      </c>
      <c r="B76" s="553"/>
      <c r="C76" s="56">
        <f>+E65</f>
        <v>30616404</v>
      </c>
      <c r="D76" s="80"/>
      <c r="E76" s="81"/>
      <c r="F76" s="81"/>
      <c r="G76" s="21"/>
    </row>
    <row r="77" spans="1:7" ht="17.25" thickBot="1" x14ac:dyDescent="0.35">
      <c r="A77" s="565" t="s">
        <v>47</v>
      </c>
      <c r="B77" s="566"/>
      <c r="C77" s="177">
        <f>C73+C75</f>
        <v>127600000</v>
      </c>
      <c r="D77" s="83"/>
      <c r="E77" s="65"/>
      <c r="F77" s="65"/>
      <c r="G77" s="21"/>
    </row>
    <row r="78" spans="1:7" ht="16.5" x14ac:dyDescent="0.3">
      <c r="A78" s="48"/>
      <c r="B78" s="20"/>
      <c r="C78" s="20"/>
      <c r="D78" s="20"/>
      <c r="E78" s="20"/>
      <c r="F78" s="20"/>
      <c r="G78" s="21"/>
    </row>
    <row r="79" spans="1:7" ht="17.25" thickBot="1" x14ac:dyDescent="0.35">
      <c r="A79" s="11" t="s">
        <v>48</v>
      </c>
      <c r="B79" s="20"/>
      <c r="C79" s="20"/>
      <c r="D79" s="20"/>
      <c r="E79" s="20"/>
      <c r="F79" s="20"/>
      <c r="G79" s="21"/>
    </row>
    <row r="80" spans="1:7" ht="33" x14ac:dyDescent="0.25">
      <c r="A80" s="84" t="s">
        <v>18</v>
      </c>
      <c r="B80" s="23" t="s">
        <v>49</v>
      </c>
      <c r="C80" s="85" t="s">
        <v>50</v>
      </c>
      <c r="D80" s="23" t="s">
        <v>13</v>
      </c>
      <c r="E80" s="86" t="s">
        <v>51</v>
      </c>
      <c r="F80" s="567" t="s">
        <v>52</v>
      </c>
      <c r="G80" s="568"/>
    </row>
    <row r="81" spans="1:7" ht="24" customHeight="1" x14ac:dyDescent="0.25">
      <c r="A81" s="175">
        <v>1</v>
      </c>
      <c r="B81" s="104" t="s">
        <v>72</v>
      </c>
      <c r="C81" s="136" t="s">
        <v>123</v>
      </c>
      <c r="D81" s="88">
        <v>45834</v>
      </c>
      <c r="E81" s="89">
        <v>23491104</v>
      </c>
      <c r="F81" s="569">
        <f>E81</f>
        <v>23491104</v>
      </c>
      <c r="G81" s="614"/>
    </row>
    <row r="82" spans="1:7" ht="20.100000000000001" customHeight="1" x14ac:dyDescent="0.25">
      <c r="A82" s="175">
        <v>2</v>
      </c>
      <c r="B82" s="104" t="s">
        <v>72</v>
      </c>
      <c r="C82" s="136" t="s">
        <v>136</v>
      </c>
      <c r="D82" s="88">
        <v>45863</v>
      </c>
      <c r="E82" s="89">
        <v>25485096</v>
      </c>
      <c r="F82" s="569">
        <f>E82</f>
        <v>25485096</v>
      </c>
      <c r="G82" s="614"/>
    </row>
    <row r="83" spans="1:7" ht="20.100000000000001" customHeight="1" x14ac:dyDescent="0.25">
      <c r="A83" s="175">
        <v>3</v>
      </c>
      <c r="B83" s="104" t="s">
        <v>72</v>
      </c>
      <c r="C83" s="136" t="s">
        <v>153</v>
      </c>
      <c r="D83" s="88">
        <v>45897</v>
      </c>
      <c r="E83" s="89">
        <v>3673488</v>
      </c>
      <c r="F83" s="569">
        <f>E83</f>
        <v>3673488</v>
      </c>
      <c r="G83" s="614"/>
    </row>
    <row r="84" spans="1:7" ht="20.100000000000001" customHeight="1" x14ac:dyDescent="0.25">
      <c r="A84" s="175">
        <v>4</v>
      </c>
      <c r="B84" s="104" t="s">
        <v>72</v>
      </c>
      <c r="C84" s="136" t="s">
        <v>163</v>
      </c>
      <c r="D84" s="88">
        <v>45908</v>
      </c>
      <c r="E84" s="89">
        <v>30616404</v>
      </c>
      <c r="F84" s="569">
        <f>E84</f>
        <v>30616404</v>
      </c>
      <c r="G84" s="614"/>
    </row>
    <row r="85" spans="1:7" ht="16.5" x14ac:dyDescent="0.25">
      <c r="A85" s="175"/>
      <c r="B85" s="104"/>
      <c r="C85" s="136"/>
      <c r="D85" s="88"/>
      <c r="E85" s="89"/>
      <c r="F85" s="569"/>
      <c r="G85" s="614"/>
    </row>
    <row r="86" spans="1:7" ht="16.5" x14ac:dyDescent="0.3">
      <c r="A86" s="571" t="s">
        <v>53</v>
      </c>
      <c r="B86" s="572"/>
      <c r="C86" s="572"/>
      <c r="D86" s="572"/>
      <c r="E86" s="573"/>
      <c r="F86" s="90">
        <f>D65/C72</f>
        <v>0.41261510971786836</v>
      </c>
      <c r="G86" s="91">
        <f>F81+F82+F83+F84+F85</f>
        <v>83266092</v>
      </c>
    </row>
    <row r="87" spans="1:7" ht="17.25" thickBot="1" x14ac:dyDescent="0.35">
      <c r="A87" s="45"/>
      <c r="B87" s="46"/>
      <c r="C87" s="46"/>
      <c r="D87" s="46"/>
      <c r="E87" s="46"/>
      <c r="F87" s="45"/>
      <c r="G87" s="47"/>
    </row>
    <row r="88" spans="1:7" ht="17.25" thickBot="1" x14ac:dyDescent="0.35">
      <c r="A88" s="92"/>
      <c r="B88" s="93"/>
      <c r="C88" s="93"/>
      <c r="D88" s="93"/>
      <c r="E88" s="93"/>
      <c r="F88" s="93"/>
      <c r="G88" s="94"/>
    </row>
    <row r="89" spans="1:7" ht="16.5" x14ac:dyDescent="0.3">
      <c r="A89" s="95" t="s">
        <v>54</v>
      </c>
      <c r="B89" s="93"/>
      <c r="C89" s="93"/>
      <c r="D89" s="93"/>
      <c r="E89" s="93"/>
      <c r="F89" s="93"/>
      <c r="G89" s="94"/>
    </row>
    <row r="90" spans="1:7" x14ac:dyDescent="0.25">
      <c r="A90" s="562" t="s">
        <v>115</v>
      </c>
      <c r="B90" s="613"/>
      <c r="C90" s="613"/>
      <c r="D90" s="613"/>
      <c r="E90" s="613"/>
      <c r="F90" s="613"/>
      <c r="G90" s="564"/>
    </row>
    <row r="91" spans="1:7" x14ac:dyDescent="0.25">
      <c r="A91" s="562" t="s">
        <v>55</v>
      </c>
      <c r="B91" s="613"/>
      <c r="C91" s="613"/>
      <c r="D91" s="613"/>
      <c r="E91" s="613"/>
      <c r="F91" s="613"/>
      <c r="G91" s="564"/>
    </row>
    <row r="92" spans="1:7" x14ac:dyDescent="0.25">
      <c r="A92" s="562" t="s">
        <v>56</v>
      </c>
      <c r="B92" s="613"/>
      <c r="C92" s="613"/>
      <c r="D92" s="613"/>
      <c r="E92" s="613"/>
      <c r="F92" s="613"/>
      <c r="G92" s="564"/>
    </row>
    <row r="93" spans="1:7" x14ac:dyDescent="0.25">
      <c r="A93" s="562" t="s">
        <v>57</v>
      </c>
      <c r="B93" s="613"/>
      <c r="C93" s="613"/>
      <c r="D93" s="613"/>
      <c r="E93" s="613"/>
      <c r="F93" s="613"/>
      <c r="G93" s="564"/>
    </row>
    <row r="94" spans="1:7" x14ac:dyDescent="0.25">
      <c r="A94" s="562" t="s">
        <v>71</v>
      </c>
      <c r="B94" s="613"/>
      <c r="C94" s="613"/>
      <c r="D94" s="613"/>
      <c r="E94" s="613"/>
      <c r="F94" s="613"/>
      <c r="G94" s="564"/>
    </row>
    <row r="95" spans="1:7" x14ac:dyDescent="0.25">
      <c r="A95" s="562" t="s">
        <v>58</v>
      </c>
      <c r="B95" s="613"/>
      <c r="C95" s="613"/>
      <c r="D95" s="613"/>
      <c r="E95" s="613"/>
      <c r="F95" s="613"/>
      <c r="G95" s="564"/>
    </row>
    <row r="96" spans="1:7" x14ac:dyDescent="0.25">
      <c r="A96" s="562" t="s">
        <v>59</v>
      </c>
      <c r="B96" s="613"/>
      <c r="C96" s="613"/>
      <c r="D96" s="613"/>
      <c r="E96" s="613"/>
      <c r="F96" s="613"/>
      <c r="G96" s="564"/>
    </row>
    <row r="97" spans="1:7" x14ac:dyDescent="0.25">
      <c r="A97" s="562" t="s">
        <v>60</v>
      </c>
      <c r="B97" s="613"/>
      <c r="C97" s="613"/>
      <c r="D97" s="613"/>
      <c r="E97" s="613"/>
      <c r="F97" s="613"/>
      <c r="G97" s="564"/>
    </row>
    <row r="98" spans="1:7" x14ac:dyDescent="0.25">
      <c r="A98" s="562" t="s">
        <v>70</v>
      </c>
      <c r="B98" s="613"/>
      <c r="C98" s="613"/>
      <c r="D98" s="613"/>
      <c r="E98" s="613"/>
      <c r="F98" s="613"/>
      <c r="G98" s="564"/>
    </row>
    <row r="99" spans="1:7" x14ac:dyDescent="0.25">
      <c r="A99" s="562" t="s">
        <v>61</v>
      </c>
      <c r="B99" s="613"/>
      <c r="C99" s="613"/>
      <c r="D99" s="613"/>
      <c r="E99" s="613"/>
      <c r="F99" s="613"/>
      <c r="G99" s="564"/>
    </row>
    <row r="100" spans="1:7" x14ac:dyDescent="0.25">
      <c r="A100" s="562" t="s">
        <v>116</v>
      </c>
      <c r="B100" s="613"/>
      <c r="C100" s="613"/>
      <c r="D100" s="613"/>
      <c r="E100" s="613"/>
      <c r="F100" s="613"/>
      <c r="G100" s="564"/>
    </row>
    <row r="101" spans="1:7" x14ac:dyDescent="0.25">
      <c r="A101" s="562" t="s">
        <v>162</v>
      </c>
      <c r="B101" s="613"/>
      <c r="C101" s="613"/>
      <c r="D101" s="613"/>
      <c r="E101" s="613"/>
      <c r="F101" s="613"/>
      <c r="G101" s="564"/>
    </row>
    <row r="102" spans="1:7" x14ac:dyDescent="0.25">
      <c r="A102" s="609" t="s">
        <v>117</v>
      </c>
      <c r="B102" s="610"/>
      <c r="C102" s="610"/>
      <c r="D102" s="610"/>
      <c r="E102" s="610"/>
      <c r="F102" s="610"/>
      <c r="G102" s="611"/>
    </row>
    <row r="103" spans="1:7" ht="15.75" thickBot="1" x14ac:dyDescent="0.3">
      <c r="A103" s="581"/>
      <c r="B103" s="612"/>
      <c r="C103" s="612"/>
      <c r="D103" s="612"/>
      <c r="E103" s="612"/>
      <c r="F103" s="612"/>
      <c r="G103" s="583"/>
    </row>
    <row r="104" spans="1:7" x14ac:dyDescent="0.25">
      <c r="A104" s="96" t="s">
        <v>62</v>
      </c>
      <c r="B104" s="1"/>
      <c r="C104" s="1"/>
      <c r="D104" s="1"/>
      <c r="E104" s="1"/>
      <c r="F104" s="1"/>
      <c r="G104" s="2"/>
    </row>
    <row r="105" spans="1:7" ht="15.75" thickBot="1" x14ac:dyDescent="0.3">
      <c r="A105" s="97" t="s">
        <v>63</v>
      </c>
      <c r="B105" s="98">
        <f>D65/C65</f>
        <v>0.41261510971786836</v>
      </c>
      <c r="C105" s="584" t="s">
        <v>64</v>
      </c>
      <c r="D105" s="585"/>
      <c r="E105" s="99">
        <f>E65/C65</f>
        <v>0.23994047021943574</v>
      </c>
      <c r="F105" s="99"/>
      <c r="G105" s="100"/>
    </row>
    <row r="106" spans="1:7" ht="15.75" thickBot="1" x14ac:dyDescent="0.3">
      <c r="A106" s="3"/>
      <c r="B106" s="173"/>
      <c r="C106" s="173"/>
      <c r="D106" s="173"/>
      <c r="E106" s="173"/>
      <c r="F106" s="173"/>
      <c r="G106" s="5"/>
    </row>
    <row r="107" spans="1:7" x14ac:dyDescent="0.25">
      <c r="A107" s="96" t="s">
        <v>65</v>
      </c>
      <c r="B107" s="1"/>
      <c r="C107" s="1"/>
      <c r="D107" s="1"/>
      <c r="E107" s="1"/>
      <c r="F107" s="1"/>
      <c r="G107" s="2"/>
    </row>
    <row r="108" spans="1:7" x14ac:dyDescent="0.25">
      <c r="A108" s="586"/>
      <c r="B108" s="608"/>
      <c r="C108" s="608"/>
      <c r="D108" s="608"/>
      <c r="E108" s="608"/>
      <c r="F108" s="608"/>
      <c r="G108" s="588"/>
    </row>
    <row r="109" spans="1:7" x14ac:dyDescent="0.25">
      <c r="A109" s="586"/>
      <c r="B109" s="608"/>
      <c r="C109" s="608"/>
      <c r="D109" s="608"/>
      <c r="E109" s="608"/>
      <c r="F109" s="608"/>
      <c r="G109" s="588"/>
    </row>
    <row r="110" spans="1:7" ht="15.75" thickBot="1" x14ac:dyDescent="0.3">
      <c r="A110" s="3"/>
      <c r="B110" s="173"/>
      <c r="C110" s="173"/>
      <c r="D110" s="173"/>
      <c r="E110" s="173"/>
      <c r="F110" s="173"/>
      <c r="G110" s="5"/>
    </row>
    <row r="111" spans="1:7" ht="15.75" x14ac:dyDescent="0.25">
      <c r="A111" s="101" t="s">
        <v>66</v>
      </c>
      <c r="B111" s="134" t="s">
        <v>161</v>
      </c>
      <c r="C111" s="173"/>
      <c r="D111" s="173"/>
      <c r="E111" s="173"/>
      <c r="F111" s="173"/>
      <c r="G111" s="5"/>
    </row>
    <row r="112" spans="1:7" ht="15.75" thickBot="1" x14ac:dyDescent="0.3">
      <c r="A112" s="101"/>
      <c r="B112" s="174" t="s">
        <v>160</v>
      </c>
      <c r="C112" s="173"/>
      <c r="D112" s="173"/>
      <c r="E112" s="173"/>
      <c r="F112" s="173"/>
      <c r="G112" s="5"/>
    </row>
    <row r="113" spans="1:7" ht="15.75" thickBot="1" x14ac:dyDescent="0.3">
      <c r="A113" s="102"/>
      <c r="B113" s="173"/>
      <c r="C113" s="173"/>
      <c r="D113" s="173"/>
      <c r="E113" s="173"/>
      <c r="F113" s="173"/>
      <c r="G113" s="5"/>
    </row>
    <row r="114" spans="1:7" x14ac:dyDescent="0.25">
      <c r="A114" s="103"/>
      <c r="B114" s="1"/>
      <c r="C114" s="1"/>
      <c r="D114" s="1"/>
      <c r="E114" s="1"/>
      <c r="F114" s="1"/>
      <c r="G114" s="2"/>
    </row>
    <row r="115" spans="1:7" ht="15.75" thickBot="1" x14ac:dyDescent="0.3">
      <c r="A115" s="589" t="s">
        <v>137</v>
      </c>
      <c r="B115" s="590"/>
      <c r="C115" s="590"/>
      <c r="D115" s="590"/>
      <c r="E115" s="590"/>
      <c r="F115" s="590"/>
      <c r="G115" s="591"/>
    </row>
    <row r="116" spans="1:7" ht="15.75" thickBot="1" x14ac:dyDescent="0.3">
      <c r="A116" s="574" t="s">
        <v>130</v>
      </c>
      <c r="B116" s="575"/>
      <c r="C116" s="575"/>
      <c r="D116" s="575"/>
      <c r="E116" s="575"/>
      <c r="F116" s="575"/>
      <c r="G116" s="576"/>
    </row>
  </sheetData>
  <mergeCells count="85">
    <mergeCell ref="A103:G103"/>
    <mergeCell ref="C105:D105"/>
    <mergeCell ref="A108:G109"/>
    <mergeCell ref="A115:G115"/>
    <mergeCell ref="A116:G116"/>
    <mergeCell ref="A102:G102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1:G101"/>
    <mergeCell ref="A100:G100"/>
    <mergeCell ref="A71:D71"/>
    <mergeCell ref="A90:G90"/>
    <mergeCell ref="A72:B72"/>
    <mergeCell ref="A73:B73"/>
    <mergeCell ref="A74:B74"/>
    <mergeCell ref="A75:B75"/>
    <mergeCell ref="A76:B76"/>
    <mergeCell ref="A77:B77"/>
    <mergeCell ref="F81:G81"/>
    <mergeCell ref="F82:G82"/>
    <mergeCell ref="F83:G83"/>
    <mergeCell ref="F85:G85"/>
    <mergeCell ref="A86:E86"/>
    <mergeCell ref="F84:G84"/>
    <mergeCell ref="F80:G80"/>
    <mergeCell ref="A65:B65"/>
    <mergeCell ref="A66:B66"/>
    <mergeCell ref="D66:E66"/>
    <mergeCell ref="D69:E69"/>
    <mergeCell ref="B52:C52"/>
    <mergeCell ref="E52:F52"/>
    <mergeCell ref="A64:B64"/>
    <mergeCell ref="A53:C53"/>
    <mergeCell ref="D53:G53"/>
    <mergeCell ref="A55:G55"/>
    <mergeCell ref="A56:B56"/>
    <mergeCell ref="A57:B57"/>
    <mergeCell ref="A58:B58"/>
    <mergeCell ref="A59:B59"/>
    <mergeCell ref="A60:B60"/>
    <mergeCell ref="A61:B61"/>
    <mergeCell ref="A62:B62"/>
    <mergeCell ref="A63:B63"/>
    <mergeCell ref="E51:F51"/>
    <mergeCell ref="B49:C49"/>
    <mergeCell ref="E49:F49"/>
    <mergeCell ref="B50:C50"/>
    <mergeCell ref="E50:F50"/>
    <mergeCell ref="B51:C51"/>
    <mergeCell ref="A18:F18"/>
    <mergeCell ref="A19:B19"/>
    <mergeCell ref="C19:D19"/>
    <mergeCell ref="E19:G19"/>
    <mergeCell ref="C22:G22"/>
    <mergeCell ref="C23:G23"/>
    <mergeCell ref="A46:C47"/>
    <mergeCell ref="D46:G46"/>
    <mergeCell ref="D47:G47"/>
    <mergeCell ref="B48:C48"/>
    <mergeCell ref="E48:F48"/>
    <mergeCell ref="B13:C13"/>
    <mergeCell ref="D13:G13"/>
    <mergeCell ref="A14:G14"/>
    <mergeCell ref="A17:B17"/>
    <mergeCell ref="C17:D17"/>
    <mergeCell ref="E17:G17"/>
    <mergeCell ref="A8:G8"/>
    <mergeCell ref="A9:G10"/>
    <mergeCell ref="A11:D11"/>
    <mergeCell ref="E11:G11"/>
    <mergeCell ref="B12:C12"/>
    <mergeCell ref="E12:G12"/>
    <mergeCell ref="A1:C1"/>
    <mergeCell ref="A2:C2"/>
    <mergeCell ref="A6:C6"/>
    <mergeCell ref="D6:G6"/>
    <mergeCell ref="A7:C7"/>
    <mergeCell ref="D7:G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3"/>
  <sheetViews>
    <sheetView topLeftCell="A10" zoomScale="85" zoomScaleNormal="85" workbookViewId="0">
      <selection activeCell="E26" sqref="E26"/>
    </sheetView>
  </sheetViews>
  <sheetFormatPr baseColWidth="10" defaultRowHeight="15" x14ac:dyDescent="0.25"/>
  <cols>
    <col min="1" max="1" width="26" customWidth="1"/>
    <col min="2" max="7" width="21.14062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623"/>
      <c r="C2" s="623"/>
      <c r="D2" s="3"/>
      <c r="E2" s="173"/>
      <c r="F2" s="173"/>
      <c r="G2" s="5"/>
    </row>
    <row r="3" spans="1:7" ht="16.5" x14ac:dyDescent="0.25">
      <c r="A3" s="6" t="s">
        <v>2</v>
      </c>
      <c r="B3" s="210"/>
      <c r="C3" s="8"/>
      <c r="D3" s="209" t="s">
        <v>210</v>
      </c>
      <c r="E3" s="208"/>
      <c r="F3" s="208"/>
      <c r="G3" s="10"/>
    </row>
    <row r="4" spans="1:7" ht="16.5" x14ac:dyDescent="0.25">
      <c r="A4" s="6"/>
      <c r="B4" s="210"/>
      <c r="C4" s="8"/>
      <c r="D4" s="209"/>
      <c r="E4" s="208"/>
      <c r="F4" s="208"/>
      <c r="G4" s="10"/>
    </row>
    <row r="5" spans="1:7" ht="17.25" thickBot="1" x14ac:dyDescent="0.35">
      <c r="A5" s="11"/>
      <c r="B5" s="207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183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505" t="s">
        <v>78</v>
      </c>
      <c r="B9" s="506"/>
      <c r="C9" s="506"/>
      <c r="D9" s="506"/>
      <c r="E9" s="506"/>
      <c r="F9" s="507"/>
      <c r="G9" s="508"/>
    </row>
    <row r="10" spans="1:7" x14ac:dyDescent="0.25">
      <c r="A10" s="505"/>
      <c r="B10" s="506"/>
      <c r="C10" s="506"/>
      <c r="D10" s="506"/>
      <c r="E10" s="506"/>
      <c r="F10" s="507"/>
      <c r="G10" s="508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16.5" x14ac:dyDescent="0.25">
      <c r="A12" s="17" t="s">
        <v>4</v>
      </c>
      <c r="B12" s="514" t="s">
        <v>81</v>
      </c>
      <c r="C12" s="510"/>
      <c r="D12" s="213" t="s">
        <v>5</v>
      </c>
      <c r="E12" s="515" t="s">
        <v>6</v>
      </c>
      <c r="F12" s="515"/>
      <c r="G12" s="622"/>
    </row>
    <row r="13" spans="1:7" ht="16.5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16.5" x14ac:dyDescent="0.25">
      <c r="A14" s="620" t="s">
        <v>8</v>
      </c>
      <c r="B14" s="519"/>
      <c r="C14" s="519"/>
      <c r="D14" s="519"/>
      <c r="E14" s="519"/>
      <c r="F14" s="519"/>
      <c r="G14" s="621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15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15" ht="16.5" x14ac:dyDescent="0.3">
      <c r="A18" s="619"/>
      <c r="B18" s="546"/>
      <c r="C18" s="546"/>
      <c r="D18" s="546"/>
      <c r="E18" s="546"/>
      <c r="F18" s="547"/>
      <c r="G18" s="206"/>
    </row>
    <row r="19" spans="1:15" ht="16.5" x14ac:dyDescent="0.3">
      <c r="A19" s="520" t="s">
        <v>85</v>
      </c>
      <c r="B19" s="521"/>
      <c r="C19" s="548" t="s">
        <v>86</v>
      </c>
      <c r="D19" s="548"/>
      <c r="E19" s="524">
        <v>127600000</v>
      </c>
      <c r="F19" s="525"/>
      <c r="G19" s="526"/>
    </row>
    <row r="20" spans="1:15" ht="16.5" x14ac:dyDescent="0.25">
      <c r="A20" s="118"/>
      <c r="B20" s="205"/>
      <c r="C20" s="205"/>
      <c r="D20" s="205"/>
      <c r="E20" s="205"/>
      <c r="F20" s="113" t="s">
        <v>10</v>
      </c>
      <c r="G20" s="204">
        <f>+E19+G18</f>
        <v>127600000</v>
      </c>
    </row>
    <row r="21" spans="1:15" ht="16.5" x14ac:dyDescent="0.25">
      <c r="A21" s="6" t="s">
        <v>11</v>
      </c>
      <c r="B21" s="203"/>
      <c r="C21" s="203"/>
      <c r="D21" s="203"/>
      <c r="E21" s="203"/>
      <c r="F21" s="203"/>
      <c r="G21" s="24"/>
    </row>
    <row r="22" spans="1:15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15" ht="16.5" x14ac:dyDescent="0.3">
      <c r="A23" s="27" t="s">
        <v>15</v>
      </c>
      <c r="B23" s="28"/>
      <c r="C23" s="527" t="s">
        <v>16</v>
      </c>
      <c r="D23" s="527"/>
      <c r="E23" s="527"/>
      <c r="F23" s="527"/>
      <c r="G23" s="528"/>
    </row>
    <row r="24" spans="1:15" ht="16.5" x14ac:dyDescent="0.3">
      <c r="A24" s="202"/>
      <c r="B24" s="201"/>
      <c r="C24" s="31"/>
      <c r="D24" s="31"/>
      <c r="E24" s="31"/>
      <c r="F24" s="31"/>
      <c r="G24" s="32"/>
    </row>
    <row r="25" spans="1:15" x14ac:dyDescent="0.25">
      <c r="A25" s="200"/>
      <c r="B25" s="199"/>
      <c r="C25" s="198"/>
      <c r="D25" s="198"/>
      <c r="E25" s="198"/>
      <c r="F25" s="198"/>
      <c r="G25" s="36"/>
    </row>
    <row r="26" spans="1:15" x14ac:dyDescent="0.25">
      <c r="A26" s="101" t="s">
        <v>17</v>
      </c>
      <c r="B26" s="173"/>
      <c r="C26" s="173"/>
      <c r="D26" s="173"/>
      <c r="E26" s="173"/>
      <c r="F26" s="173"/>
      <c r="G26" s="5"/>
    </row>
    <row r="27" spans="1:15" x14ac:dyDescent="0.25">
      <c r="A27" s="197" t="s">
        <v>18</v>
      </c>
      <c r="B27" s="237" t="s">
        <v>19</v>
      </c>
      <c r="C27" s="236" t="s">
        <v>87</v>
      </c>
      <c r="D27" s="236" t="s">
        <v>20</v>
      </c>
      <c r="E27" s="147" t="s">
        <v>21</v>
      </c>
      <c r="F27" s="148" t="s">
        <v>207</v>
      </c>
      <c r="G27" s="196" t="s">
        <v>69</v>
      </c>
    </row>
    <row r="28" spans="1:15" x14ac:dyDescent="0.25">
      <c r="A28" s="235">
        <v>1</v>
      </c>
      <c r="B28" s="233" t="s">
        <v>184</v>
      </c>
      <c r="C28" s="232">
        <v>45905</v>
      </c>
      <c r="D28" s="231">
        <v>1701336</v>
      </c>
      <c r="E28" s="230">
        <v>0</v>
      </c>
      <c r="F28" s="256">
        <v>31944</v>
      </c>
      <c r="G28" s="229">
        <f>D28-F28</f>
        <v>1669392</v>
      </c>
    </row>
    <row r="29" spans="1:15" x14ac:dyDescent="0.25">
      <c r="A29" s="193"/>
      <c r="B29" s="228"/>
      <c r="C29" s="228" t="s">
        <v>10</v>
      </c>
      <c r="D29" s="227">
        <f>SUM(D28:D28)</f>
        <v>1701336</v>
      </c>
      <c r="E29" s="227">
        <f>SUM(E28:E28)</f>
        <v>0</v>
      </c>
      <c r="F29" s="257">
        <f>SUM(F28:F28)</f>
        <v>31944</v>
      </c>
      <c r="G29" s="457">
        <f>SUM(G28:G28)</f>
        <v>1669392</v>
      </c>
      <c r="I29" s="766" t="s">
        <v>362</v>
      </c>
      <c r="J29" s="766" t="s">
        <v>363</v>
      </c>
      <c r="K29" s="766" t="s">
        <v>364</v>
      </c>
      <c r="L29" s="766" t="s">
        <v>365</v>
      </c>
      <c r="M29" s="766" t="s">
        <v>366</v>
      </c>
      <c r="N29" s="766" t="s">
        <v>367</v>
      </c>
      <c r="O29" s="766" t="s">
        <v>368</v>
      </c>
    </row>
    <row r="30" spans="1:15" ht="16.5" x14ac:dyDescent="0.3">
      <c r="A30" s="11" t="s">
        <v>23</v>
      </c>
      <c r="B30" s="20"/>
      <c r="C30" s="20"/>
      <c r="D30" s="20"/>
      <c r="E30" s="20"/>
      <c r="F30" s="20"/>
      <c r="G30" s="21"/>
      <c r="I30" s="767" t="s">
        <v>394</v>
      </c>
      <c r="J30" s="767" t="s">
        <v>370</v>
      </c>
      <c r="K30" s="767" t="s">
        <v>395</v>
      </c>
      <c r="L30" s="767" t="s">
        <v>396</v>
      </c>
      <c r="M30" s="768" t="s">
        <v>397</v>
      </c>
      <c r="N30" s="768" t="s">
        <v>398</v>
      </c>
      <c r="O30" s="768" t="s">
        <v>399</v>
      </c>
    </row>
    <row r="31" spans="1:15" ht="17.25" thickBot="1" x14ac:dyDescent="0.35">
      <c r="A31" s="45"/>
      <c r="B31" s="46"/>
      <c r="C31" s="46"/>
      <c r="D31" s="46"/>
      <c r="E31" s="46"/>
      <c r="F31" s="46"/>
      <c r="G31" s="47"/>
    </row>
    <row r="32" spans="1:15" ht="17.25" thickBot="1" x14ac:dyDescent="0.35">
      <c r="A32" s="529" t="s">
        <v>104</v>
      </c>
      <c r="B32" s="530"/>
      <c r="C32" s="531"/>
      <c r="D32" s="535" t="s">
        <v>103</v>
      </c>
      <c r="E32" s="536"/>
      <c r="F32" s="537"/>
      <c r="G32" s="538"/>
    </row>
    <row r="33" spans="1:7" ht="16.5" x14ac:dyDescent="0.3">
      <c r="A33" s="532"/>
      <c r="B33" s="533"/>
      <c r="C33" s="534"/>
      <c r="D33" s="539"/>
      <c r="E33" s="540"/>
      <c r="F33" s="541"/>
      <c r="G33" s="542"/>
    </row>
    <row r="34" spans="1:7" ht="16.5" x14ac:dyDescent="0.3">
      <c r="A34" s="226" t="s">
        <v>24</v>
      </c>
      <c r="B34" s="543" t="s">
        <v>25</v>
      </c>
      <c r="C34" s="543"/>
      <c r="D34" s="214" t="s">
        <v>26</v>
      </c>
      <c r="E34" s="543" t="s">
        <v>27</v>
      </c>
      <c r="F34" s="544"/>
      <c r="G34" s="192" t="s">
        <v>28</v>
      </c>
    </row>
    <row r="35" spans="1:7" ht="16.5" x14ac:dyDescent="0.3">
      <c r="A35" s="226" t="s">
        <v>105</v>
      </c>
      <c r="B35" s="594" t="s">
        <v>107</v>
      </c>
      <c r="C35" s="594"/>
      <c r="D35" s="122">
        <v>25520000</v>
      </c>
      <c r="E35" s="596">
        <v>45779</v>
      </c>
      <c r="F35" s="597"/>
      <c r="G35" s="191">
        <v>46188</v>
      </c>
    </row>
    <row r="36" spans="1:7" ht="16.5" x14ac:dyDescent="0.3">
      <c r="A36" s="226" t="s">
        <v>106</v>
      </c>
      <c r="B36" s="594" t="s">
        <v>109</v>
      </c>
      <c r="C36" s="595"/>
      <c r="D36" s="122">
        <v>38280000</v>
      </c>
      <c r="E36" s="596">
        <v>45779</v>
      </c>
      <c r="F36" s="597"/>
      <c r="G36" s="191">
        <v>46371</v>
      </c>
    </row>
    <row r="37" spans="1:7" ht="16.5" x14ac:dyDescent="0.3">
      <c r="A37" s="226" t="s">
        <v>108</v>
      </c>
      <c r="B37" s="594" t="s">
        <v>111</v>
      </c>
      <c r="C37" s="595"/>
      <c r="D37" s="122">
        <v>6380000</v>
      </c>
      <c r="E37" s="596">
        <v>45779</v>
      </c>
      <c r="F37" s="597"/>
      <c r="G37" s="191">
        <v>47102</v>
      </c>
    </row>
    <row r="38" spans="1:7" ht="33.950000000000003" customHeight="1" x14ac:dyDescent="0.25">
      <c r="A38" s="225" t="s">
        <v>110</v>
      </c>
      <c r="B38" s="594" t="s">
        <v>109</v>
      </c>
      <c r="C38" s="595"/>
      <c r="D38" s="122">
        <v>38280000</v>
      </c>
      <c r="E38" s="596">
        <v>45779</v>
      </c>
      <c r="F38" s="597"/>
      <c r="G38" s="191">
        <v>47102</v>
      </c>
    </row>
    <row r="39" spans="1:7" ht="17.25" thickBot="1" x14ac:dyDescent="0.35">
      <c r="A39" s="601" t="s">
        <v>29</v>
      </c>
      <c r="B39" s="599"/>
      <c r="C39" s="600"/>
      <c r="D39" s="601"/>
      <c r="E39" s="599"/>
      <c r="F39" s="602"/>
      <c r="G39" s="600"/>
    </row>
    <row r="40" spans="1:7" ht="16.5" x14ac:dyDescent="0.3">
      <c r="A40" s="48"/>
      <c r="B40" s="20"/>
      <c r="C40" s="20"/>
      <c r="D40" s="20"/>
      <c r="E40" s="20"/>
      <c r="F40" s="20"/>
      <c r="G40" s="21"/>
    </row>
    <row r="41" spans="1:7" ht="16.5" x14ac:dyDescent="0.3">
      <c r="A41" s="603" t="s">
        <v>30</v>
      </c>
      <c r="B41" s="604"/>
      <c r="C41" s="604"/>
      <c r="D41" s="604"/>
      <c r="E41" s="604"/>
      <c r="F41" s="604"/>
      <c r="G41" s="606"/>
    </row>
    <row r="42" spans="1:7" ht="16.5" x14ac:dyDescent="0.3">
      <c r="A42" s="615" t="s">
        <v>31</v>
      </c>
      <c r="B42" s="552"/>
      <c r="C42" s="215" t="s">
        <v>32</v>
      </c>
      <c r="D42" s="50" t="s">
        <v>33</v>
      </c>
      <c r="E42" s="51" t="s">
        <v>34</v>
      </c>
      <c r="F42" s="51" t="s">
        <v>35</v>
      </c>
      <c r="G42" s="190" t="s">
        <v>36</v>
      </c>
    </row>
    <row r="43" spans="1:7" ht="16.5" x14ac:dyDescent="0.3">
      <c r="A43" s="615" t="s">
        <v>37</v>
      </c>
      <c r="B43" s="552"/>
      <c r="C43" s="128">
        <v>127600000</v>
      </c>
      <c r="D43" s="50"/>
      <c r="E43" s="51"/>
      <c r="F43" s="51"/>
      <c r="G43" s="190"/>
    </row>
    <row r="44" spans="1:7" ht="16.5" x14ac:dyDescent="0.3">
      <c r="A44" s="627" t="s">
        <v>112</v>
      </c>
      <c r="B44" s="628"/>
      <c r="C44" s="53"/>
      <c r="D44" s="131">
        <v>23491104</v>
      </c>
      <c r="E44" s="189"/>
      <c r="F44" s="129">
        <v>0</v>
      </c>
      <c r="G44" s="188">
        <v>23491104</v>
      </c>
    </row>
    <row r="45" spans="1:7" ht="16.5" x14ac:dyDescent="0.3">
      <c r="A45" s="627" t="s">
        <v>133</v>
      </c>
      <c r="B45" s="628"/>
      <c r="C45" s="53"/>
      <c r="D45" s="144">
        <v>25485096</v>
      </c>
      <c r="E45" s="144"/>
      <c r="F45" s="129">
        <v>0</v>
      </c>
      <c r="G45" s="187">
        <v>25485096</v>
      </c>
    </row>
    <row r="46" spans="1:7" ht="16.5" x14ac:dyDescent="0.3">
      <c r="A46" s="561" t="s">
        <v>155</v>
      </c>
      <c r="B46" s="553"/>
      <c r="C46" s="53"/>
      <c r="D46" s="186">
        <v>3673488</v>
      </c>
      <c r="E46" s="186"/>
      <c r="F46" s="129">
        <v>0</v>
      </c>
      <c r="G46" s="186">
        <v>3673488</v>
      </c>
    </row>
    <row r="47" spans="1:7" ht="16.5" x14ac:dyDescent="0.3">
      <c r="A47" s="629" t="s">
        <v>165</v>
      </c>
      <c r="B47" s="630"/>
      <c r="C47" s="125"/>
      <c r="D47" s="126">
        <v>30616404</v>
      </c>
      <c r="E47" s="126"/>
      <c r="F47" s="129">
        <v>0</v>
      </c>
      <c r="G47" s="126">
        <v>30616404</v>
      </c>
    </row>
    <row r="48" spans="1:7" ht="16.5" x14ac:dyDescent="0.3">
      <c r="A48" s="629" t="s">
        <v>202</v>
      </c>
      <c r="B48" s="630"/>
      <c r="C48" s="127"/>
      <c r="D48" s="116"/>
      <c r="E48" s="186">
        <v>1669392</v>
      </c>
      <c r="F48" s="186">
        <v>0</v>
      </c>
      <c r="G48" s="186">
        <v>1701336</v>
      </c>
    </row>
    <row r="49" spans="1:7" ht="16.5" x14ac:dyDescent="0.3">
      <c r="A49" s="616"/>
      <c r="B49" s="551"/>
      <c r="C49" s="53"/>
      <c r="D49" s="57"/>
      <c r="E49" s="57"/>
      <c r="F49" s="129">
        <v>0</v>
      </c>
      <c r="G49" s="183"/>
    </row>
    <row r="50" spans="1:7" ht="16.5" x14ac:dyDescent="0.3">
      <c r="A50" s="616"/>
      <c r="B50" s="551"/>
      <c r="C50" s="53"/>
      <c r="D50" s="57"/>
      <c r="E50" s="57"/>
      <c r="F50" s="129">
        <v>0</v>
      </c>
      <c r="G50" s="183"/>
    </row>
    <row r="51" spans="1:7" ht="16.5" x14ac:dyDescent="0.3">
      <c r="A51" s="615" t="s">
        <v>10</v>
      </c>
      <c r="B51" s="552"/>
      <c r="C51" s="58">
        <f>+C43</f>
        <v>127600000</v>
      </c>
      <c r="D51" s="56">
        <f>SUM(D43:D50)</f>
        <v>83266092</v>
      </c>
      <c r="E51" s="59">
        <f>SUM(E45:E50)</f>
        <v>1669392</v>
      </c>
      <c r="F51" s="59">
        <f>SUM(F44:F50)</f>
        <v>0</v>
      </c>
      <c r="G51" s="182">
        <f>SUM(G44:G50)</f>
        <v>84967428</v>
      </c>
    </row>
    <row r="52" spans="1:7" ht="16.5" x14ac:dyDescent="0.3">
      <c r="A52" s="561" t="s">
        <v>38</v>
      </c>
      <c r="B52" s="553"/>
      <c r="C52" s="60">
        <f>D51/C51</f>
        <v>0.65255557993730406</v>
      </c>
      <c r="D52" s="553" t="s">
        <v>39</v>
      </c>
      <c r="E52" s="553"/>
      <c r="F52" s="61"/>
      <c r="G52" s="181">
        <f>E51/C51</f>
        <v>1.3083009404388715E-2</v>
      </c>
    </row>
    <row r="53" spans="1:7" ht="17.25" thickBot="1" x14ac:dyDescent="0.35">
      <c r="A53" s="62"/>
      <c r="B53" s="63"/>
      <c r="C53" s="63"/>
      <c r="D53" s="180"/>
      <c r="E53" s="65"/>
      <c r="F53" s="65"/>
      <c r="G53" s="21"/>
    </row>
    <row r="54" spans="1:7" ht="16.5" x14ac:dyDescent="0.3">
      <c r="A54" s="66" t="s">
        <v>40</v>
      </c>
      <c r="B54" s="67"/>
      <c r="C54" s="67"/>
      <c r="D54" s="68"/>
      <c r="E54" s="69"/>
      <c r="F54" s="69"/>
      <c r="G54" s="70"/>
    </row>
    <row r="55" spans="1:7" s="218" customFormat="1" ht="30" customHeight="1" x14ac:dyDescent="0.25">
      <c r="A55" s="224" t="s">
        <v>41</v>
      </c>
      <c r="B55" s="223" t="s">
        <v>208</v>
      </c>
      <c r="C55" s="222">
        <v>45929</v>
      </c>
      <c r="D55" s="624" t="s">
        <v>42</v>
      </c>
      <c r="E55" s="624"/>
      <c r="F55" s="221" t="s">
        <v>164</v>
      </c>
      <c r="G55" s="219">
        <f>E51</f>
        <v>1669392</v>
      </c>
    </row>
    <row r="56" spans="1:7" ht="17.25" thickBot="1" x14ac:dyDescent="0.35">
      <c r="A56" s="72"/>
      <c r="B56" s="178"/>
      <c r="C56" s="178"/>
      <c r="D56" s="178"/>
      <c r="E56" s="216"/>
      <c r="F56" s="216"/>
      <c r="G56" s="217"/>
    </row>
    <row r="57" spans="1:7" ht="16.5" x14ac:dyDescent="0.3">
      <c r="A57" s="554" t="s">
        <v>43</v>
      </c>
      <c r="B57" s="555"/>
      <c r="C57" s="555"/>
      <c r="D57" s="556"/>
      <c r="E57" s="76"/>
      <c r="F57" s="76"/>
      <c r="G57" s="21"/>
    </row>
    <row r="58" spans="1:7" ht="16.5" x14ac:dyDescent="0.3">
      <c r="A58" s="557" t="s">
        <v>67</v>
      </c>
      <c r="B58" s="558"/>
      <c r="C58" s="128">
        <v>127600000</v>
      </c>
      <c r="D58" s="78"/>
      <c r="E58" s="76"/>
      <c r="F58" s="76"/>
      <c r="G58" s="21"/>
    </row>
    <row r="59" spans="1:7" ht="16.5" x14ac:dyDescent="0.3">
      <c r="A59" s="559" t="s">
        <v>68</v>
      </c>
      <c r="B59" s="560"/>
      <c r="C59" s="52">
        <f>D51</f>
        <v>83266092</v>
      </c>
      <c r="D59" s="78"/>
      <c r="E59" s="76"/>
      <c r="F59" s="76"/>
      <c r="G59" s="21"/>
    </row>
    <row r="60" spans="1:7" ht="16.5" x14ac:dyDescent="0.3">
      <c r="A60" s="561" t="s">
        <v>44</v>
      </c>
      <c r="B60" s="553"/>
      <c r="C60" s="79">
        <f>+F51</f>
        <v>0</v>
      </c>
      <c r="D60" s="80"/>
      <c r="E60" s="81"/>
      <c r="F60" s="81"/>
      <c r="G60" s="21"/>
    </row>
    <row r="61" spans="1:7" ht="16.5" x14ac:dyDescent="0.3">
      <c r="A61" s="561" t="s">
        <v>45</v>
      </c>
      <c r="B61" s="553"/>
      <c r="C61" s="82">
        <f>C58-C59-C62</f>
        <v>42664516</v>
      </c>
      <c r="D61" s="80"/>
      <c r="E61" s="81"/>
      <c r="F61" s="81"/>
      <c r="G61" s="21"/>
    </row>
    <row r="62" spans="1:7" ht="16.5" x14ac:dyDescent="0.3">
      <c r="A62" s="561" t="s">
        <v>46</v>
      </c>
      <c r="B62" s="553"/>
      <c r="C62" s="56">
        <f>+E51</f>
        <v>1669392</v>
      </c>
      <c r="D62" s="80"/>
      <c r="E62" s="81"/>
      <c r="F62" s="81"/>
      <c r="G62" s="21"/>
    </row>
    <row r="63" spans="1:7" ht="17.25" thickBot="1" x14ac:dyDescent="0.35">
      <c r="A63" s="565" t="s">
        <v>47</v>
      </c>
      <c r="B63" s="566"/>
      <c r="C63" s="177">
        <f>C59+C61+C62</f>
        <v>127600000</v>
      </c>
      <c r="D63" s="83"/>
      <c r="E63" s="65"/>
      <c r="F63" s="65"/>
      <c r="G63" s="21"/>
    </row>
    <row r="64" spans="1:7" ht="16.5" x14ac:dyDescent="0.3">
      <c r="A64" s="48"/>
      <c r="B64" s="20"/>
      <c r="C64" s="20"/>
      <c r="D64" s="20"/>
      <c r="E64" s="20"/>
      <c r="F64" s="20"/>
      <c r="G64" s="21"/>
    </row>
    <row r="65" spans="1:7" ht="17.25" thickBot="1" x14ac:dyDescent="0.35">
      <c r="A65" s="11" t="s">
        <v>48</v>
      </c>
      <c r="B65" s="20"/>
      <c r="C65" s="20"/>
      <c r="D65" s="20"/>
      <c r="E65" s="20"/>
      <c r="F65" s="20"/>
      <c r="G65" s="21"/>
    </row>
    <row r="66" spans="1:7" ht="33" x14ac:dyDescent="0.25">
      <c r="A66" s="84" t="s">
        <v>18</v>
      </c>
      <c r="B66" s="23" t="s">
        <v>49</v>
      </c>
      <c r="C66" s="85" t="s">
        <v>50</v>
      </c>
      <c r="D66" s="23" t="s">
        <v>13</v>
      </c>
      <c r="E66" s="86" t="s">
        <v>51</v>
      </c>
      <c r="F66" s="567" t="s">
        <v>52</v>
      </c>
      <c r="G66" s="568"/>
    </row>
    <row r="67" spans="1:7" ht="24" customHeight="1" x14ac:dyDescent="0.25">
      <c r="A67" s="175">
        <v>1</v>
      </c>
      <c r="B67" s="104" t="s">
        <v>72</v>
      </c>
      <c r="C67" s="136" t="s">
        <v>123</v>
      </c>
      <c r="D67" s="88">
        <v>45834</v>
      </c>
      <c r="E67" s="89">
        <v>23491104</v>
      </c>
      <c r="F67" s="569">
        <f>E67</f>
        <v>23491104</v>
      </c>
      <c r="G67" s="614"/>
    </row>
    <row r="68" spans="1:7" ht="20.100000000000001" customHeight="1" x14ac:dyDescent="0.25">
      <c r="A68" s="175">
        <v>2</v>
      </c>
      <c r="B68" s="104" t="s">
        <v>72</v>
      </c>
      <c r="C68" s="136" t="s">
        <v>136</v>
      </c>
      <c r="D68" s="88">
        <v>45863</v>
      </c>
      <c r="E68" s="89">
        <v>25485096</v>
      </c>
      <c r="F68" s="569">
        <f>E68</f>
        <v>25485096</v>
      </c>
      <c r="G68" s="614"/>
    </row>
    <row r="69" spans="1:7" ht="20.100000000000001" customHeight="1" x14ac:dyDescent="0.25">
      <c r="A69" s="175">
        <v>3</v>
      </c>
      <c r="B69" s="104" t="s">
        <v>72</v>
      </c>
      <c r="C69" s="136" t="s">
        <v>153</v>
      </c>
      <c r="D69" s="88">
        <v>45897</v>
      </c>
      <c r="E69" s="89">
        <v>3673488</v>
      </c>
      <c r="F69" s="569">
        <f>E69</f>
        <v>3673488</v>
      </c>
      <c r="G69" s="614"/>
    </row>
    <row r="70" spans="1:7" ht="20.100000000000001" customHeight="1" x14ac:dyDescent="0.25">
      <c r="A70" s="175">
        <v>4</v>
      </c>
      <c r="B70" s="104" t="s">
        <v>72</v>
      </c>
      <c r="C70" s="136" t="s">
        <v>163</v>
      </c>
      <c r="D70" s="88">
        <v>45908</v>
      </c>
      <c r="E70" s="89">
        <v>30616404</v>
      </c>
      <c r="F70" s="569">
        <f>E70</f>
        <v>30616404</v>
      </c>
      <c r="G70" s="614"/>
    </row>
    <row r="71" spans="1:7" ht="20.100000000000001" customHeight="1" x14ac:dyDescent="0.25">
      <c r="A71" s="175">
        <v>5</v>
      </c>
      <c r="B71" s="104" t="s">
        <v>72</v>
      </c>
      <c r="C71" s="136" t="s">
        <v>203</v>
      </c>
      <c r="D71" s="88">
        <v>45929</v>
      </c>
      <c r="E71" s="89">
        <v>1701336</v>
      </c>
      <c r="F71" s="625">
        <v>1669392</v>
      </c>
      <c r="G71" s="626"/>
    </row>
    <row r="72" spans="1:7" ht="16.5" x14ac:dyDescent="0.25">
      <c r="A72" s="175"/>
      <c r="B72" s="104"/>
      <c r="C72" s="136"/>
      <c r="D72" s="88"/>
      <c r="E72" s="89"/>
      <c r="F72" s="569"/>
      <c r="G72" s="614"/>
    </row>
    <row r="73" spans="1:7" ht="16.5" x14ac:dyDescent="0.3">
      <c r="A73" s="571" t="s">
        <v>53</v>
      </c>
      <c r="B73" s="572"/>
      <c r="C73" s="572"/>
      <c r="D73" s="572"/>
      <c r="E73" s="573"/>
      <c r="F73" s="90">
        <f>D51/C58</f>
        <v>0.65255557993730406</v>
      </c>
      <c r="G73" s="91">
        <f>SUM(F67:G71)</f>
        <v>84935484</v>
      </c>
    </row>
    <row r="74" spans="1:7" ht="17.25" thickBot="1" x14ac:dyDescent="0.35">
      <c r="A74" s="45"/>
      <c r="B74" s="46"/>
      <c r="C74" s="46"/>
      <c r="D74" s="46"/>
      <c r="E74" s="46"/>
      <c r="F74" s="45"/>
      <c r="G74" s="47"/>
    </row>
    <row r="75" spans="1:7" ht="17.25" thickBot="1" x14ac:dyDescent="0.35">
      <c r="A75" s="92"/>
      <c r="B75" s="93"/>
      <c r="C75" s="93"/>
      <c r="D75" s="93"/>
      <c r="E75" s="93"/>
      <c r="F75" s="93"/>
      <c r="G75" s="94"/>
    </row>
    <row r="76" spans="1:7" ht="16.5" x14ac:dyDescent="0.3">
      <c r="A76" s="95" t="s">
        <v>54</v>
      </c>
      <c r="B76" s="93"/>
      <c r="C76" s="93"/>
      <c r="D76" s="93"/>
      <c r="E76" s="93"/>
      <c r="F76" s="93"/>
      <c r="G76" s="94"/>
    </row>
    <row r="77" spans="1:7" x14ac:dyDescent="0.25">
      <c r="A77" s="562" t="s">
        <v>115</v>
      </c>
      <c r="B77" s="613"/>
      <c r="C77" s="613"/>
      <c r="D77" s="613"/>
      <c r="E77" s="613"/>
      <c r="F77" s="613"/>
      <c r="G77" s="564"/>
    </row>
    <row r="78" spans="1:7" x14ac:dyDescent="0.25">
      <c r="A78" s="562" t="s">
        <v>55</v>
      </c>
      <c r="B78" s="613"/>
      <c r="C78" s="613"/>
      <c r="D78" s="613"/>
      <c r="E78" s="613"/>
      <c r="F78" s="613"/>
      <c r="G78" s="564"/>
    </row>
    <row r="79" spans="1:7" x14ac:dyDescent="0.25">
      <c r="A79" s="562" t="s">
        <v>56</v>
      </c>
      <c r="B79" s="613"/>
      <c r="C79" s="613"/>
      <c r="D79" s="613"/>
      <c r="E79" s="613"/>
      <c r="F79" s="613"/>
      <c r="G79" s="564"/>
    </row>
    <row r="80" spans="1:7" x14ac:dyDescent="0.25">
      <c r="A80" s="562" t="s">
        <v>57</v>
      </c>
      <c r="B80" s="613"/>
      <c r="C80" s="613"/>
      <c r="D80" s="613"/>
      <c r="E80" s="613"/>
      <c r="F80" s="613"/>
      <c r="G80" s="564"/>
    </row>
    <row r="81" spans="1:7" x14ac:dyDescent="0.25">
      <c r="A81" s="562" t="s">
        <v>71</v>
      </c>
      <c r="B81" s="613"/>
      <c r="C81" s="613"/>
      <c r="D81" s="613"/>
      <c r="E81" s="613"/>
      <c r="F81" s="613"/>
      <c r="G81" s="564"/>
    </row>
    <row r="82" spans="1:7" x14ac:dyDescent="0.25">
      <c r="A82" s="562" t="s">
        <v>58</v>
      </c>
      <c r="B82" s="613"/>
      <c r="C82" s="613"/>
      <c r="D82" s="613"/>
      <c r="E82" s="613"/>
      <c r="F82" s="613"/>
      <c r="G82" s="564"/>
    </row>
    <row r="83" spans="1:7" x14ac:dyDescent="0.25">
      <c r="A83" s="562" t="s">
        <v>59</v>
      </c>
      <c r="B83" s="613"/>
      <c r="C83" s="613"/>
      <c r="D83" s="613"/>
      <c r="E83" s="613"/>
      <c r="F83" s="613"/>
      <c r="G83" s="564"/>
    </row>
    <row r="84" spans="1:7" x14ac:dyDescent="0.25">
      <c r="A84" s="562" t="s">
        <v>60</v>
      </c>
      <c r="B84" s="613"/>
      <c r="C84" s="613"/>
      <c r="D84" s="613"/>
      <c r="E84" s="613"/>
      <c r="F84" s="613"/>
      <c r="G84" s="564"/>
    </row>
    <row r="85" spans="1:7" x14ac:dyDescent="0.25">
      <c r="A85" s="562" t="s">
        <v>70</v>
      </c>
      <c r="B85" s="613"/>
      <c r="C85" s="613"/>
      <c r="D85" s="613"/>
      <c r="E85" s="613"/>
      <c r="F85" s="613"/>
      <c r="G85" s="564"/>
    </row>
    <row r="86" spans="1:7" x14ac:dyDescent="0.25">
      <c r="A86" s="562" t="s">
        <v>61</v>
      </c>
      <c r="B86" s="613"/>
      <c r="C86" s="613"/>
      <c r="D86" s="613"/>
      <c r="E86" s="613"/>
      <c r="F86" s="613"/>
      <c r="G86" s="564"/>
    </row>
    <row r="87" spans="1:7" x14ac:dyDescent="0.25">
      <c r="A87" s="562" t="s">
        <v>116</v>
      </c>
      <c r="B87" s="613"/>
      <c r="C87" s="613"/>
      <c r="D87" s="613"/>
      <c r="E87" s="613"/>
      <c r="F87" s="613"/>
      <c r="G87" s="564"/>
    </row>
    <row r="88" spans="1:7" x14ac:dyDescent="0.25">
      <c r="A88" s="562" t="s">
        <v>204</v>
      </c>
      <c r="B88" s="613"/>
      <c r="C88" s="613"/>
      <c r="D88" s="613"/>
      <c r="E88" s="613"/>
      <c r="F88" s="613"/>
      <c r="G88" s="564"/>
    </row>
    <row r="89" spans="1:7" x14ac:dyDescent="0.25">
      <c r="A89" s="609" t="s">
        <v>117</v>
      </c>
      <c r="B89" s="610"/>
      <c r="C89" s="610"/>
      <c r="D89" s="610"/>
      <c r="E89" s="610"/>
      <c r="F89" s="610"/>
      <c r="G89" s="611"/>
    </row>
    <row r="90" spans="1:7" ht="15.75" thickBot="1" x14ac:dyDescent="0.3">
      <c r="A90" s="581"/>
      <c r="B90" s="612"/>
      <c r="C90" s="612"/>
      <c r="D90" s="612"/>
      <c r="E90" s="612"/>
      <c r="F90" s="612"/>
      <c r="G90" s="583"/>
    </row>
    <row r="91" spans="1:7" x14ac:dyDescent="0.25">
      <c r="A91" s="96" t="s">
        <v>62</v>
      </c>
      <c r="B91" s="1"/>
      <c r="C91" s="1"/>
      <c r="D91" s="1"/>
      <c r="E91" s="1"/>
      <c r="F91" s="1"/>
      <c r="G91" s="2"/>
    </row>
    <row r="92" spans="1:7" ht="15.75" thickBot="1" x14ac:dyDescent="0.3">
      <c r="A92" s="97" t="s">
        <v>63</v>
      </c>
      <c r="B92" s="98">
        <f>D51/C51</f>
        <v>0.65255557993730406</v>
      </c>
      <c r="C92" s="584" t="s">
        <v>64</v>
      </c>
      <c r="D92" s="585"/>
      <c r="E92" s="99">
        <f>E51/C51</f>
        <v>1.3083009404388715E-2</v>
      </c>
      <c r="F92" s="99"/>
      <c r="G92" s="100"/>
    </row>
    <row r="93" spans="1:7" ht="15.75" thickBot="1" x14ac:dyDescent="0.3">
      <c r="A93" s="3"/>
      <c r="B93" s="173"/>
      <c r="C93" s="173"/>
      <c r="D93" s="173"/>
      <c r="E93" s="173"/>
      <c r="F93" s="173"/>
      <c r="G93" s="5"/>
    </row>
    <row r="94" spans="1:7" x14ac:dyDescent="0.25">
      <c r="A94" s="96" t="s">
        <v>65</v>
      </c>
      <c r="B94" s="1"/>
      <c r="C94" s="1"/>
      <c r="D94" s="1"/>
      <c r="E94" s="1"/>
      <c r="F94" s="1"/>
      <c r="G94" s="2"/>
    </row>
    <row r="95" spans="1:7" x14ac:dyDescent="0.25">
      <c r="A95" s="586"/>
      <c r="B95" s="608"/>
      <c r="C95" s="608"/>
      <c r="D95" s="608"/>
      <c r="E95" s="608"/>
      <c r="F95" s="608"/>
      <c r="G95" s="588"/>
    </row>
    <row r="96" spans="1:7" x14ac:dyDescent="0.25">
      <c r="A96" s="586"/>
      <c r="B96" s="608"/>
      <c r="C96" s="608"/>
      <c r="D96" s="608"/>
      <c r="E96" s="608"/>
      <c r="F96" s="608"/>
      <c r="G96" s="588"/>
    </row>
    <row r="97" spans="1:7" ht="15.75" thickBot="1" x14ac:dyDescent="0.3">
      <c r="A97" s="3"/>
      <c r="B97" s="173"/>
      <c r="C97" s="173"/>
      <c r="D97" s="173"/>
      <c r="E97" s="173"/>
      <c r="F97" s="173"/>
      <c r="G97" s="5"/>
    </row>
    <row r="98" spans="1:7" ht="15.75" x14ac:dyDescent="0.25">
      <c r="A98" s="101" t="s">
        <v>66</v>
      </c>
      <c r="B98" s="134" t="s">
        <v>209</v>
      </c>
      <c r="C98" s="173"/>
      <c r="D98" s="173"/>
      <c r="E98" s="173"/>
      <c r="F98" s="173"/>
      <c r="G98" s="5"/>
    </row>
    <row r="99" spans="1:7" ht="15.75" thickBot="1" x14ac:dyDescent="0.3">
      <c r="A99" s="101"/>
      <c r="B99" s="174" t="s">
        <v>206</v>
      </c>
      <c r="C99" s="173"/>
      <c r="D99" s="173"/>
      <c r="E99" s="173"/>
      <c r="F99" s="173"/>
      <c r="G99" s="5"/>
    </row>
    <row r="100" spans="1:7" ht="15.75" thickBot="1" x14ac:dyDescent="0.3">
      <c r="A100" s="102"/>
      <c r="B100" s="173"/>
      <c r="C100" s="173"/>
      <c r="D100" s="173"/>
      <c r="E100" s="173"/>
      <c r="F100" s="173"/>
      <c r="G100" s="5"/>
    </row>
    <row r="101" spans="1:7" x14ac:dyDescent="0.25">
      <c r="A101" s="103"/>
      <c r="B101" s="1"/>
      <c r="C101" s="1"/>
      <c r="D101" s="1"/>
      <c r="E101" s="1"/>
      <c r="F101" s="1"/>
      <c r="G101" s="2"/>
    </row>
    <row r="102" spans="1:7" ht="15.75" thickBot="1" x14ac:dyDescent="0.3">
      <c r="A102" s="589" t="s">
        <v>137</v>
      </c>
      <c r="B102" s="590"/>
      <c r="C102" s="590"/>
      <c r="D102" s="590"/>
      <c r="E102" s="590"/>
      <c r="F102" s="590"/>
      <c r="G102" s="591"/>
    </row>
    <row r="103" spans="1:7" ht="15.75" thickBot="1" x14ac:dyDescent="0.3">
      <c r="A103" s="574" t="s">
        <v>130</v>
      </c>
      <c r="B103" s="575"/>
      <c r="C103" s="575"/>
      <c r="D103" s="575"/>
      <c r="E103" s="575"/>
      <c r="F103" s="575"/>
      <c r="G103" s="576"/>
    </row>
  </sheetData>
  <mergeCells count="86">
    <mergeCell ref="A1:C1"/>
    <mergeCell ref="A2:C2"/>
    <mergeCell ref="A6:C6"/>
    <mergeCell ref="D6:G6"/>
    <mergeCell ref="A7:C7"/>
    <mergeCell ref="D7:G7"/>
    <mergeCell ref="A8:G8"/>
    <mergeCell ref="A9:G10"/>
    <mergeCell ref="A11:D11"/>
    <mergeCell ref="E11:G11"/>
    <mergeCell ref="B12:C12"/>
    <mergeCell ref="E12:G12"/>
    <mergeCell ref="B13:C13"/>
    <mergeCell ref="D13:G13"/>
    <mergeCell ref="A14:G14"/>
    <mergeCell ref="A17:B17"/>
    <mergeCell ref="C17:D17"/>
    <mergeCell ref="E17:G17"/>
    <mergeCell ref="B35:C35"/>
    <mergeCell ref="E35:F35"/>
    <mergeCell ref="A18:F18"/>
    <mergeCell ref="A19:B19"/>
    <mergeCell ref="C19:D19"/>
    <mergeCell ref="E19:G19"/>
    <mergeCell ref="C22:G22"/>
    <mergeCell ref="C23:G23"/>
    <mergeCell ref="A32:C33"/>
    <mergeCell ref="D32:G32"/>
    <mergeCell ref="D33:G33"/>
    <mergeCell ref="B34:C34"/>
    <mergeCell ref="E34:F34"/>
    <mergeCell ref="B36:C36"/>
    <mergeCell ref="E36:F36"/>
    <mergeCell ref="B37:C37"/>
    <mergeCell ref="E37:F37"/>
    <mergeCell ref="B38:C38"/>
    <mergeCell ref="E38:F38"/>
    <mergeCell ref="A50:B50"/>
    <mergeCell ref="A39:C39"/>
    <mergeCell ref="D39:G39"/>
    <mergeCell ref="A41:G41"/>
    <mergeCell ref="A42:B42"/>
    <mergeCell ref="A43:B43"/>
    <mergeCell ref="A44:B44"/>
    <mergeCell ref="A45:B45"/>
    <mergeCell ref="A46:B46"/>
    <mergeCell ref="A47:B47"/>
    <mergeCell ref="A48:B48"/>
    <mergeCell ref="A49:B49"/>
    <mergeCell ref="F66:G66"/>
    <mergeCell ref="A51:B51"/>
    <mergeCell ref="A52:B52"/>
    <mergeCell ref="D52:E52"/>
    <mergeCell ref="D55:E55"/>
    <mergeCell ref="A57:D57"/>
    <mergeCell ref="A58:B58"/>
    <mergeCell ref="A59:B59"/>
    <mergeCell ref="A60:B60"/>
    <mergeCell ref="A61:B61"/>
    <mergeCell ref="A62:B62"/>
    <mergeCell ref="A63:B63"/>
    <mergeCell ref="A82:G82"/>
    <mergeCell ref="F67:G67"/>
    <mergeCell ref="F68:G68"/>
    <mergeCell ref="F69:G69"/>
    <mergeCell ref="F70:G70"/>
    <mergeCell ref="F72:G72"/>
    <mergeCell ref="A73:E73"/>
    <mergeCell ref="F71:G71"/>
    <mergeCell ref="A77:G77"/>
    <mergeCell ref="A78:G78"/>
    <mergeCell ref="A79:G79"/>
    <mergeCell ref="A80:G80"/>
    <mergeCell ref="A81:G81"/>
    <mergeCell ref="A103:G103"/>
    <mergeCell ref="A83:G83"/>
    <mergeCell ref="A84:G84"/>
    <mergeCell ref="A85:G85"/>
    <mergeCell ref="A86:G86"/>
    <mergeCell ref="A87:G87"/>
    <mergeCell ref="A88:G88"/>
    <mergeCell ref="A89:G89"/>
    <mergeCell ref="A90:G90"/>
    <mergeCell ref="C92:D92"/>
    <mergeCell ref="A95:G96"/>
    <mergeCell ref="A102:G10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19"/>
  <sheetViews>
    <sheetView topLeftCell="A22" zoomScale="85" zoomScaleNormal="85" workbookViewId="0">
      <selection activeCell="E39" sqref="E39"/>
    </sheetView>
  </sheetViews>
  <sheetFormatPr baseColWidth="10" defaultRowHeight="15" x14ac:dyDescent="0.25"/>
  <cols>
    <col min="1" max="7" width="24.14062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623"/>
      <c r="C2" s="623"/>
      <c r="D2" s="3"/>
      <c r="E2" s="173"/>
      <c r="F2" s="173"/>
      <c r="G2" s="5"/>
    </row>
    <row r="3" spans="1:7" ht="16.5" x14ac:dyDescent="0.25">
      <c r="A3" s="6" t="s">
        <v>2</v>
      </c>
      <c r="B3" s="210"/>
      <c r="C3" s="8"/>
      <c r="D3" s="209" t="s">
        <v>211</v>
      </c>
      <c r="E3" s="208"/>
      <c r="F3" s="208"/>
      <c r="G3" s="10"/>
    </row>
    <row r="4" spans="1:7" ht="16.5" x14ac:dyDescent="0.25">
      <c r="A4" s="6"/>
      <c r="B4" s="210"/>
      <c r="C4" s="8"/>
      <c r="D4" s="209"/>
      <c r="E4" s="208"/>
      <c r="F4" s="208"/>
      <c r="G4" s="10"/>
    </row>
    <row r="5" spans="1:7" ht="17.25" thickBot="1" x14ac:dyDescent="0.35">
      <c r="A5" s="11"/>
      <c r="B5" s="207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183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505" t="s">
        <v>78</v>
      </c>
      <c r="B9" s="506"/>
      <c r="C9" s="506"/>
      <c r="D9" s="506"/>
      <c r="E9" s="506"/>
      <c r="F9" s="507"/>
      <c r="G9" s="508"/>
    </row>
    <row r="10" spans="1:7" x14ac:dyDescent="0.25">
      <c r="A10" s="505"/>
      <c r="B10" s="506"/>
      <c r="C10" s="506"/>
      <c r="D10" s="506"/>
      <c r="E10" s="506"/>
      <c r="F10" s="507"/>
      <c r="G10" s="508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16.5" x14ac:dyDescent="0.25">
      <c r="A12" s="17" t="s">
        <v>4</v>
      </c>
      <c r="B12" s="514" t="s">
        <v>81</v>
      </c>
      <c r="C12" s="510"/>
      <c r="D12" s="213" t="s">
        <v>5</v>
      </c>
      <c r="E12" s="515" t="s">
        <v>6</v>
      </c>
      <c r="F12" s="515"/>
      <c r="G12" s="622"/>
    </row>
    <row r="13" spans="1:7" ht="16.5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16.5" x14ac:dyDescent="0.25">
      <c r="A14" s="620" t="s">
        <v>8</v>
      </c>
      <c r="B14" s="519"/>
      <c r="C14" s="519"/>
      <c r="D14" s="519"/>
      <c r="E14" s="519"/>
      <c r="F14" s="519"/>
      <c r="G14" s="621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7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7" ht="16.5" x14ac:dyDescent="0.3">
      <c r="A18" s="619"/>
      <c r="B18" s="546"/>
      <c r="C18" s="546"/>
      <c r="D18" s="546"/>
      <c r="E18" s="546"/>
      <c r="F18" s="547"/>
      <c r="G18" s="206"/>
    </row>
    <row r="19" spans="1:7" ht="16.5" x14ac:dyDescent="0.3">
      <c r="A19" s="520" t="s">
        <v>85</v>
      </c>
      <c r="B19" s="521"/>
      <c r="C19" s="548" t="s">
        <v>86</v>
      </c>
      <c r="D19" s="548"/>
      <c r="E19" s="524">
        <v>127600000</v>
      </c>
      <c r="F19" s="525"/>
      <c r="G19" s="526"/>
    </row>
    <row r="20" spans="1:7" ht="16.5" x14ac:dyDescent="0.25">
      <c r="A20" s="118"/>
      <c r="B20" s="205"/>
      <c r="C20" s="205"/>
      <c r="D20" s="205"/>
      <c r="E20" s="205"/>
      <c r="F20" s="113" t="s">
        <v>10</v>
      </c>
      <c r="G20" s="204">
        <f>+E19+G18</f>
        <v>127600000</v>
      </c>
    </row>
    <row r="21" spans="1:7" ht="16.5" x14ac:dyDescent="0.25">
      <c r="A21" s="6" t="s">
        <v>11</v>
      </c>
      <c r="B21" s="203"/>
      <c r="C21" s="203"/>
      <c r="D21" s="203"/>
      <c r="E21" s="203"/>
      <c r="F21" s="203"/>
      <c r="G21" s="24"/>
    </row>
    <row r="22" spans="1:7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7" ht="16.5" x14ac:dyDescent="0.3">
      <c r="A23" s="27" t="s">
        <v>15</v>
      </c>
      <c r="B23" s="28"/>
      <c r="C23" s="527" t="s">
        <v>16</v>
      </c>
      <c r="D23" s="527"/>
      <c r="E23" s="527"/>
      <c r="F23" s="527"/>
      <c r="G23" s="528"/>
    </row>
    <row r="24" spans="1:7" ht="16.5" x14ac:dyDescent="0.3">
      <c r="A24" s="202"/>
      <c r="B24" s="201"/>
      <c r="C24" s="31"/>
      <c r="D24" s="31"/>
      <c r="E24" s="31"/>
      <c r="F24" s="31"/>
      <c r="G24" s="32"/>
    </row>
    <row r="25" spans="1:7" x14ac:dyDescent="0.25">
      <c r="A25" s="200"/>
      <c r="B25" s="199"/>
      <c r="C25" s="198"/>
      <c r="D25" s="198"/>
      <c r="E25" s="198"/>
      <c r="F25" s="198"/>
      <c r="G25" s="36"/>
    </row>
    <row r="26" spans="1:7" ht="15.75" thickBot="1" x14ac:dyDescent="0.3">
      <c r="A26" s="101" t="s">
        <v>17</v>
      </c>
      <c r="B26" s="173"/>
      <c r="C26" s="173"/>
      <c r="D26" s="173"/>
      <c r="E26" s="173"/>
      <c r="F26" s="173"/>
      <c r="G26" s="5"/>
    </row>
    <row r="27" spans="1:7" x14ac:dyDescent="0.25">
      <c r="A27" s="244" t="s">
        <v>18</v>
      </c>
      <c r="B27" s="245" t="s">
        <v>19</v>
      </c>
      <c r="C27" s="246" t="s">
        <v>87</v>
      </c>
      <c r="D27" s="246" t="s">
        <v>20</v>
      </c>
      <c r="E27" s="246" t="s">
        <v>21</v>
      </c>
      <c r="F27" s="247" t="s">
        <v>22</v>
      </c>
      <c r="G27" s="248" t="s">
        <v>69</v>
      </c>
    </row>
    <row r="28" spans="1:7" x14ac:dyDescent="0.25">
      <c r="A28" s="197">
        <v>1</v>
      </c>
      <c r="B28" s="249" t="s">
        <v>184</v>
      </c>
      <c r="C28" s="249" t="s">
        <v>185</v>
      </c>
      <c r="D28" s="250">
        <v>1701336</v>
      </c>
      <c r="E28" s="120">
        <v>0</v>
      </c>
      <c r="F28" s="256">
        <v>1669392</v>
      </c>
      <c r="G28" s="251">
        <v>31944</v>
      </c>
    </row>
    <row r="29" spans="1:7" x14ac:dyDescent="0.25">
      <c r="A29" s="193">
        <v>2</v>
      </c>
      <c r="B29" s="249" t="s">
        <v>186</v>
      </c>
      <c r="C29" s="249" t="s">
        <v>185</v>
      </c>
      <c r="D29" s="250">
        <v>1327872</v>
      </c>
      <c r="E29" s="120">
        <v>0</v>
      </c>
      <c r="F29" s="119"/>
      <c r="G29" s="251">
        <v>1327872</v>
      </c>
    </row>
    <row r="30" spans="1:7" x14ac:dyDescent="0.25">
      <c r="A30" s="193">
        <v>3</v>
      </c>
      <c r="B30" s="249" t="s">
        <v>187</v>
      </c>
      <c r="C30" s="249" t="s">
        <v>185</v>
      </c>
      <c r="D30" s="250">
        <v>2157792</v>
      </c>
      <c r="E30" s="120">
        <v>0</v>
      </c>
      <c r="F30" s="119"/>
      <c r="G30" s="251">
        <v>2157792</v>
      </c>
    </row>
    <row r="31" spans="1:7" x14ac:dyDescent="0.25">
      <c r="A31" s="193">
        <v>4</v>
      </c>
      <c r="B31" s="249" t="s">
        <v>188</v>
      </c>
      <c r="C31" s="249" t="s">
        <v>185</v>
      </c>
      <c r="D31" s="250">
        <v>4488120</v>
      </c>
      <c r="E31" s="120">
        <v>0</v>
      </c>
      <c r="F31" s="119"/>
      <c r="G31" s="251">
        <v>4488120</v>
      </c>
    </row>
    <row r="32" spans="1:7" x14ac:dyDescent="0.25">
      <c r="A32" s="193">
        <v>5</v>
      </c>
      <c r="B32" s="249" t="s">
        <v>189</v>
      </c>
      <c r="C32" s="249" t="s">
        <v>190</v>
      </c>
      <c r="D32" s="250">
        <v>1369368</v>
      </c>
      <c r="E32" s="120">
        <v>0</v>
      </c>
      <c r="F32" s="119"/>
      <c r="G32" s="251">
        <v>1369368</v>
      </c>
    </row>
    <row r="33" spans="1:15" x14ac:dyDescent="0.25">
      <c r="A33" s="193">
        <v>6</v>
      </c>
      <c r="B33" s="249" t="s">
        <v>191</v>
      </c>
      <c r="C33" s="249" t="s">
        <v>190</v>
      </c>
      <c r="D33" s="250">
        <v>4141956</v>
      </c>
      <c r="E33" s="120">
        <v>0</v>
      </c>
      <c r="F33" s="119"/>
      <c r="G33" s="251">
        <v>4141956</v>
      </c>
    </row>
    <row r="34" spans="1:15" x14ac:dyDescent="0.25">
      <c r="A34" s="193">
        <v>7</v>
      </c>
      <c r="B34" s="249" t="s">
        <v>192</v>
      </c>
      <c r="C34" s="249" t="s">
        <v>190</v>
      </c>
      <c r="D34" s="250">
        <v>2389296</v>
      </c>
      <c r="E34" s="120">
        <v>0</v>
      </c>
      <c r="F34" s="119"/>
      <c r="G34" s="251">
        <v>2389296</v>
      </c>
    </row>
    <row r="35" spans="1:15" x14ac:dyDescent="0.25">
      <c r="A35" s="193">
        <v>8</v>
      </c>
      <c r="B35" s="249" t="s">
        <v>193</v>
      </c>
      <c r="C35" s="249" t="s">
        <v>190</v>
      </c>
      <c r="D35" s="250">
        <v>995904</v>
      </c>
      <c r="E35" s="120">
        <v>0</v>
      </c>
      <c r="F35" s="119"/>
      <c r="G35" s="251">
        <v>995904</v>
      </c>
    </row>
    <row r="36" spans="1:15" x14ac:dyDescent="0.25">
      <c r="A36" s="193">
        <v>9</v>
      </c>
      <c r="B36" s="249" t="s">
        <v>194</v>
      </c>
      <c r="C36" s="249" t="s">
        <v>190</v>
      </c>
      <c r="D36" s="250">
        <v>456456</v>
      </c>
      <c r="E36" s="120">
        <v>0</v>
      </c>
      <c r="F36" s="119"/>
      <c r="G36" s="251">
        <v>456456</v>
      </c>
    </row>
    <row r="37" spans="1:15" x14ac:dyDescent="0.25">
      <c r="A37" s="193">
        <v>10</v>
      </c>
      <c r="B37" s="249" t="s">
        <v>195</v>
      </c>
      <c r="C37" s="249" t="s">
        <v>190</v>
      </c>
      <c r="D37" s="250">
        <v>912912</v>
      </c>
      <c r="E37" s="120">
        <v>0</v>
      </c>
      <c r="F37" s="119"/>
      <c r="G37" s="251">
        <v>912912</v>
      </c>
    </row>
    <row r="38" spans="1:15" x14ac:dyDescent="0.25">
      <c r="A38" s="193">
        <v>11</v>
      </c>
      <c r="B38" s="249" t="s">
        <v>196</v>
      </c>
      <c r="C38" s="249" t="s">
        <v>190</v>
      </c>
      <c r="D38" s="250">
        <v>539448</v>
      </c>
      <c r="E38" s="120">
        <v>0</v>
      </c>
      <c r="F38" s="119"/>
      <c r="G38" s="251">
        <v>539448</v>
      </c>
    </row>
    <row r="39" spans="1:15" x14ac:dyDescent="0.25">
      <c r="A39" s="193">
        <v>12</v>
      </c>
      <c r="B39" s="249" t="s">
        <v>197</v>
      </c>
      <c r="C39" s="249" t="s">
        <v>190</v>
      </c>
      <c r="D39" s="250">
        <v>995904</v>
      </c>
      <c r="E39" s="120">
        <v>0</v>
      </c>
      <c r="F39" s="119"/>
      <c r="G39" s="251">
        <v>995904</v>
      </c>
    </row>
    <row r="40" spans="1:15" x14ac:dyDescent="0.25">
      <c r="A40" s="193">
        <v>13</v>
      </c>
      <c r="B40" s="249" t="s">
        <v>198</v>
      </c>
      <c r="C40" s="249" t="s">
        <v>190</v>
      </c>
      <c r="D40" s="250">
        <v>3773952</v>
      </c>
      <c r="E40" s="120">
        <v>0</v>
      </c>
      <c r="F40" s="119"/>
      <c r="G40" s="251">
        <v>3773952</v>
      </c>
    </row>
    <row r="41" spans="1:15" x14ac:dyDescent="0.25">
      <c r="A41" s="193">
        <v>14</v>
      </c>
      <c r="B41" s="249" t="s">
        <v>199</v>
      </c>
      <c r="C41" s="249" t="s">
        <v>190</v>
      </c>
      <c r="D41" s="250">
        <v>2240784</v>
      </c>
      <c r="E41" s="120">
        <v>0</v>
      </c>
      <c r="F41" s="119"/>
      <c r="G41" s="251">
        <v>2240784</v>
      </c>
    </row>
    <row r="42" spans="1:15" x14ac:dyDescent="0.25">
      <c r="A42" s="193">
        <v>15</v>
      </c>
      <c r="B42" s="249" t="s">
        <v>200</v>
      </c>
      <c r="C42" s="249" t="s">
        <v>190</v>
      </c>
      <c r="D42" s="250">
        <v>414960</v>
      </c>
      <c r="E42" s="120">
        <v>0</v>
      </c>
      <c r="F42" s="119"/>
      <c r="G42" s="251">
        <v>414960</v>
      </c>
      <c r="I42" s="766" t="s">
        <v>362</v>
      </c>
      <c r="J42" s="766" t="s">
        <v>363</v>
      </c>
      <c r="K42" s="766" t="s">
        <v>364</v>
      </c>
      <c r="L42" s="766" t="s">
        <v>365</v>
      </c>
      <c r="M42" s="766" t="s">
        <v>366</v>
      </c>
      <c r="N42" s="766" t="s">
        <v>367</v>
      </c>
      <c r="O42" s="766" t="s">
        <v>368</v>
      </c>
    </row>
    <row r="43" spans="1:15" x14ac:dyDescent="0.25">
      <c r="A43" s="193">
        <v>16</v>
      </c>
      <c r="B43" s="249" t="s">
        <v>201</v>
      </c>
      <c r="C43" s="249" t="s">
        <v>190</v>
      </c>
      <c r="D43" s="250">
        <v>746928</v>
      </c>
      <c r="E43" s="120">
        <v>0</v>
      </c>
      <c r="F43" s="119"/>
      <c r="G43" s="251">
        <v>746928</v>
      </c>
      <c r="I43" s="767" t="s">
        <v>400</v>
      </c>
      <c r="J43" s="767" t="s">
        <v>370</v>
      </c>
      <c r="K43" s="767" t="s">
        <v>401</v>
      </c>
      <c r="L43" s="767" t="s">
        <v>402</v>
      </c>
      <c r="M43" s="768" t="s">
        <v>403</v>
      </c>
      <c r="N43" s="768" t="s">
        <v>404</v>
      </c>
      <c r="O43" s="768" t="s">
        <v>405</v>
      </c>
    </row>
    <row r="44" spans="1:15" ht="15.75" thickBot="1" x14ac:dyDescent="0.3">
      <c r="A44" s="252"/>
      <c r="B44" s="253"/>
      <c r="C44" s="253" t="s">
        <v>10</v>
      </c>
      <c r="D44" s="254">
        <f>SUM(D28:D43)</f>
        <v>28652988</v>
      </c>
      <c r="E44" s="254">
        <f>SUM(E28:E43)</f>
        <v>0</v>
      </c>
      <c r="F44" s="254">
        <f>SUM(F28:F43)</f>
        <v>1669392</v>
      </c>
      <c r="G44" s="271">
        <f>SUM(G28:G43)</f>
        <v>26983596</v>
      </c>
    </row>
    <row r="45" spans="1:15" ht="16.5" x14ac:dyDescent="0.3">
      <c r="A45" s="11" t="s">
        <v>23</v>
      </c>
      <c r="B45" s="20"/>
      <c r="C45" s="20"/>
      <c r="D45" s="20"/>
      <c r="E45" s="20"/>
      <c r="F45" s="20"/>
      <c r="G45" s="21"/>
    </row>
    <row r="46" spans="1:15" ht="17.25" thickBot="1" x14ac:dyDescent="0.35">
      <c r="A46" s="45"/>
      <c r="B46" s="46"/>
      <c r="C46" s="46"/>
      <c r="D46" s="46"/>
      <c r="E46" s="46"/>
      <c r="F46" s="46"/>
      <c r="G46" s="47"/>
    </row>
    <row r="47" spans="1:15" ht="17.25" thickBot="1" x14ac:dyDescent="0.35">
      <c r="A47" s="529" t="s">
        <v>104</v>
      </c>
      <c r="B47" s="530"/>
      <c r="C47" s="531"/>
      <c r="D47" s="535" t="s">
        <v>103</v>
      </c>
      <c r="E47" s="536"/>
      <c r="F47" s="537"/>
      <c r="G47" s="538"/>
    </row>
    <row r="48" spans="1:15" ht="16.5" x14ac:dyDescent="0.3">
      <c r="A48" s="532"/>
      <c r="B48" s="533"/>
      <c r="C48" s="534"/>
      <c r="D48" s="539"/>
      <c r="E48" s="540"/>
      <c r="F48" s="541"/>
      <c r="G48" s="542"/>
    </row>
    <row r="49" spans="1:7" ht="16.5" x14ac:dyDescent="0.3">
      <c r="A49" s="226" t="s">
        <v>24</v>
      </c>
      <c r="B49" s="543" t="s">
        <v>25</v>
      </c>
      <c r="C49" s="543"/>
      <c r="D49" s="214" t="s">
        <v>26</v>
      </c>
      <c r="E49" s="543" t="s">
        <v>27</v>
      </c>
      <c r="F49" s="544"/>
      <c r="G49" s="192" t="s">
        <v>28</v>
      </c>
    </row>
    <row r="50" spans="1:7" ht="16.5" x14ac:dyDescent="0.3">
      <c r="A50" s="226" t="s">
        <v>105</v>
      </c>
      <c r="B50" s="594" t="s">
        <v>107</v>
      </c>
      <c r="C50" s="594"/>
      <c r="D50" s="122">
        <v>25520000</v>
      </c>
      <c r="E50" s="596">
        <v>45779</v>
      </c>
      <c r="F50" s="597"/>
      <c r="G50" s="191">
        <v>46188</v>
      </c>
    </row>
    <row r="51" spans="1:7" ht="16.5" x14ac:dyDescent="0.3">
      <c r="A51" s="226" t="s">
        <v>106</v>
      </c>
      <c r="B51" s="594" t="s">
        <v>109</v>
      </c>
      <c r="C51" s="595"/>
      <c r="D51" s="122">
        <v>38280000</v>
      </c>
      <c r="E51" s="596">
        <v>45779</v>
      </c>
      <c r="F51" s="597"/>
      <c r="G51" s="191">
        <v>46371</v>
      </c>
    </row>
    <row r="52" spans="1:7" ht="16.5" x14ac:dyDescent="0.3">
      <c r="A52" s="226" t="s">
        <v>108</v>
      </c>
      <c r="B52" s="594" t="s">
        <v>111</v>
      </c>
      <c r="C52" s="595"/>
      <c r="D52" s="122">
        <v>6380000</v>
      </c>
      <c r="E52" s="596">
        <v>45779</v>
      </c>
      <c r="F52" s="597"/>
      <c r="G52" s="191">
        <v>47102</v>
      </c>
    </row>
    <row r="53" spans="1:7" ht="26.1" customHeight="1" x14ac:dyDescent="0.25">
      <c r="A53" s="225" t="s">
        <v>110</v>
      </c>
      <c r="B53" s="594" t="s">
        <v>109</v>
      </c>
      <c r="C53" s="595"/>
      <c r="D53" s="122">
        <v>38280000</v>
      </c>
      <c r="E53" s="596">
        <v>45779</v>
      </c>
      <c r="F53" s="597"/>
      <c r="G53" s="191">
        <v>47102</v>
      </c>
    </row>
    <row r="54" spans="1:7" ht="17.25" thickBot="1" x14ac:dyDescent="0.35">
      <c r="A54" s="601" t="s">
        <v>29</v>
      </c>
      <c r="B54" s="599"/>
      <c r="C54" s="600"/>
      <c r="D54" s="601"/>
      <c r="E54" s="599"/>
      <c r="F54" s="602"/>
      <c r="G54" s="600"/>
    </row>
    <row r="55" spans="1:7" ht="16.5" x14ac:dyDescent="0.3">
      <c r="A55" s="48"/>
      <c r="B55" s="20"/>
      <c r="C55" s="20"/>
      <c r="D55" s="20"/>
      <c r="E55" s="20"/>
      <c r="F55" s="20"/>
      <c r="G55" s="21"/>
    </row>
    <row r="56" spans="1:7" ht="16.5" x14ac:dyDescent="0.3">
      <c r="A56" s="603" t="s">
        <v>30</v>
      </c>
      <c r="B56" s="604"/>
      <c r="C56" s="604"/>
      <c r="D56" s="604"/>
      <c r="E56" s="604"/>
      <c r="F56" s="604"/>
      <c r="G56" s="606"/>
    </row>
    <row r="57" spans="1:7" ht="16.5" x14ac:dyDescent="0.3">
      <c r="A57" s="615" t="s">
        <v>31</v>
      </c>
      <c r="B57" s="552"/>
      <c r="C57" s="215" t="s">
        <v>32</v>
      </c>
      <c r="D57" s="50" t="s">
        <v>33</v>
      </c>
      <c r="E57" s="51" t="s">
        <v>34</v>
      </c>
      <c r="F57" s="51" t="s">
        <v>35</v>
      </c>
      <c r="G57" s="190" t="s">
        <v>36</v>
      </c>
    </row>
    <row r="58" spans="1:7" ht="16.5" x14ac:dyDescent="0.3">
      <c r="A58" s="615" t="s">
        <v>37</v>
      </c>
      <c r="B58" s="552"/>
      <c r="C58" s="128">
        <v>127600000</v>
      </c>
      <c r="D58" s="50"/>
      <c r="E58" s="51"/>
      <c r="F58" s="51"/>
      <c r="G58" s="190"/>
    </row>
    <row r="59" spans="1:7" ht="16.5" x14ac:dyDescent="0.3">
      <c r="A59" s="627" t="s">
        <v>112</v>
      </c>
      <c r="B59" s="628"/>
      <c r="C59" s="53"/>
      <c r="D59" s="131">
        <v>23491104</v>
      </c>
      <c r="E59" s="189"/>
      <c r="F59" s="129">
        <v>0</v>
      </c>
      <c r="G59" s="188">
        <v>23491104</v>
      </c>
    </row>
    <row r="60" spans="1:7" ht="16.5" x14ac:dyDescent="0.3">
      <c r="A60" s="627" t="s">
        <v>133</v>
      </c>
      <c r="B60" s="628"/>
      <c r="C60" s="53"/>
      <c r="D60" s="144">
        <v>25485096</v>
      </c>
      <c r="E60" s="144"/>
      <c r="F60" s="129">
        <v>0</v>
      </c>
      <c r="G60" s="187">
        <v>25485096</v>
      </c>
    </row>
    <row r="61" spans="1:7" ht="16.5" x14ac:dyDescent="0.3">
      <c r="A61" s="561" t="s">
        <v>155</v>
      </c>
      <c r="B61" s="553"/>
      <c r="C61" s="53"/>
      <c r="D61" s="186">
        <v>3673488</v>
      </c>
      <c r="E61" s="186"/>
      <c r="F61" s="129">
        <v>0</v>
      </c>
      <c r="G61" s="186">
        <v>3673488</v>
      </c>
    </row>
    <row r="62" spans="1:7" ht="16.5" x14ac:dyDescent="0.3">
      <c r="A62" s="629" t="s">
        <v>165</v>
      </c>
      <c r="B62" s="630"/>
      <c r="C62" s="125"/>
      <c r="D62" s="126">
        <v>30616404</v>
      </c>
      <c r="F62" s="129">
        <v>0</v>
      </c>
      <c r="G62" s="126">
        <v>30616404</v>
      </c>
    </row>
    <row r="63" spans="1:7" ht="16.5" x14ac:dyDescent="0.3">
      <c r="A63" s="629" t="s">
        <v>202</v>
      </c>
      <c r="B63" s="630"/>
      <c r="C63" s="127"/>
      <c r="D63" s="121">
        <v>1669392</v>
      </c>
      <c r="E63" s="121"/>
      <c r="F63" s="129">
        <v>0</v>
      </c>
      <c r="G63" s="255">
        <v>1701336</v>
      </c>
    </row>
    <row r="64" spans="1:7" ht="16.5" x14ac:dyDescent="0.3">
      <c r="A64" s="561" t="s">
        <v>214</v>
      </c>
      <c r="B64" s="553"/>
      <c r="C64" s="53"/>
      <c r="D64" s="57"/>
      <c r="E64" s="57">
        <v>26983596</v>
      </c>
      <c r="F64" s="129">
        <v>0</v>
      </c>
      <c r="G64" s="255">
        <v>28652988</v>
      </c>
    </row>
    <row r="65" spans="1:7" ht="16.5" x14ac:dyDescent="0.3">
      <c r="A65" s="561"/>
      <c r="B65" s="553"/>
      <c r="C65" s="53"/>
      <c r="D65" s="57"/>
      <c r="E65" s="57"/>
      <c r="F65" s="129">
        <v>0</v>
      </c>
      <c r="G65" s="183"/>
    </row>
    <row r="66" spans="1:7" ht="16.5" x14ac:dyDescent="0.3">
      <c r="A66" s="615" t="s">
        <v>10</v>
      </c>
      <c r="B66" s="552"/>
      <c r="C66" s="58">
        <f>+C58</f>
        <v>127600000</v>
      </c>
      <c r="D66" s="56">
        <f>SUM(D58:D65)</f>
        <v>84935484</v>
      </c>
      <c r="E66" s="59">
        <f>SUM(E60:E65)</f>
        <v>26983596</v>
      </c>
      <c r="F66" s="59">
        <f>SUM(F59:F65)</f>
        <v>0</v>
      </c>
      <c r="G66" s="182">
        <f>SUM(G59:G65)</f>
        <v>113620416</v>
      </c>
    </row>
    <row r="67" spans="1:7" ht="16.5" x14ac:dyDescent="0.3">
      <c r="A67" s="561" t="s">
        <v>38</v>
      </c>
      <c r="B67" s="553"/>
      <c r="C67" s="60">
        <f>D66/C66</f>
        <v>0.66563858934169284</v>
      </c>
      <c r="D67" s="553" t="s">
        <v>39</v>
      </c>
      <c r="E67" s="553"/>
      <c r="F67" s="61"/>
      <c r="G67" s="181">
        <f>E66/C66</f>
        <v>0.21147018808777429</v>
      </c>
    </row>
    <row r="68" spans="1:7" ht="17.25" thickBot="1" x14ac:dyDescent="0.35">
      <c r="A68" s="62"/>
      <c r="B68" s="63"/>
      <c r="C68" s="63"/>
      <c r="D68" s="180"/>
      <c r="E68" s="65"/>
      <c r="F68" s="65"/>
      <c r="G68" s="21"/>
    </row>
    <row r="69" spans="1:7" ht="16.5" x14ac:dyDescent="0.3">
      <c r="A69" s="66" t="s">
        <v>40</v>
      </c>
      <c r="B69" s="67"/>
      <c r="C69" s="67"/>
      <c r="D69" s="68"/>
      <c r="E69" s="69"/>
      <c r="F69" s="69"/>
      <c r="G69" s="70"/>
    </row>
    <row r="70" spans="1:7" ht="33" x14ac:dyDescent="0.25">
      <c r="A70" s="224" t="s">
        <v>41</v>
      </c>
      <c r="B70" s="223" t="s">
        <v>154</v>
      </c>
      <c r="C70" s="222">
        <v>45908</v>
      </c>
      <c r="D70" s="624" t="s">
        <v>42</v>
      </c>
      <c r="E70" s="624"/>
      <c r="F70" s="221" t="s">
        <v>164</v>
      </c>
      <c r="G70" s="219">
        <f>E66</f>
        <v>26983596</v>
      </c>
    </row>
    <row r="71" spans="1:7" ht="17.25" thickBot="1" x14ac:dyDescent="0.35">
      <c r="A71" s="72"/>
      <c r="B71" s="178"/>
      <c r="C71" s="178"/>
      <c r="D71" s="178"/>
      <c r="E71" s="216"/>
      <c r="F71" s="216"/>
      <c r="G71" s="217"/>
    </row>
    <row r="72" spans="1:7" ht="16.5" x14ac:dyDescent="0.3">
      <c r="A72" s="554" t="s">
        <v>43</v>
      </c>
      <c r="B72" s="555"/>
      <c r="C72" s="555"/>
      <c r="D72" s="556"/>
      <c r="E72" s="76"/>
      <c r="F72" s="76"/>
      <c r="G72" s="21"/>
    </row>
    <row r="73" spans="1:7" ht="16.5" x14ac:dyDescent="0.3">
      <c r="A73" s="557" t="s">
        <v>67</v>
      </c>
      <c r="B73" s="558"/>
      <c r="C73" s="128">
        <v>127600000</v>
      </c>
      <c r="D73" s="78"/>
      <c r="E73" s="76"/>
      <c r="F73" s="76"/>
      <c r="G73" s="21"/>
    </row>
    <row r="74" spans="1:7" ht="16.5" x14ac:dyDescent="0.3">
      <c r="A74" s="559" t="s">
        <v>68</v>
      </c>
      <c r="B74" s="560"/>
      <c r="C74" s="52">
        <f>D66</f>
        <v>84935484</v>
      </c>
      <c r="D74" s="78"/>
      <c r="E74" s="76"/>
      <c r="F74" s="76"/>
      <c r="G74" s="21"/>
    </row>
    <row r="75" spans="1:7" ht="16.5" x14ac:dyDescent="0.3">
      <c r="A75" s="561" t="s">
        <v>44</v>
      </c>
      <c r="B75" s="553"/>
      <c r="C75" s="79">
        <f>+F66</f>
        <v>0</v>
      </c>
      <c r="D75" s="80"/>
      <c r="E75" s="81"/>
      <c r="F75" s="81"/>
      <c r="G75" s="21"/>
    </row>
    <row r="76" spans="1:7" ht="16.5" x14ac:dyDescent="0.3">
      <c r="A76" s="561" t="s">
        <v>45</v>
      </c>
      <c r="B76" s="553"/>
      <c r="C76" s="82">
        <f>C73-C74-C77</f>
        <v>15680920</v>
      </c>
      <c r="D76" s="80"/>
      <c r="E76" s="81"/>
      <c r="F76" s="81"/>
      <c r="G76" s="21"/>
    </row>
    <row r="77" spans="1:7" ht="16.5" x14ac:dyDescent="0.3">
      <c r="A77" s="561" t="s">
        <v>46</v>
      </c>
      <c r="B77" s="553"/>
      <c r="C77" s="56">
        <f>+E66</f>
        <v>26983596</v>
      </c>
      <c r="D77" s="80"/>
      <c r="E77" s="81"/>
      <c r="F77" s="81"/>
      <c r="G77" s="21"/>
    </row>
    <row r="78" spans="1:7" ht="17.25" thickBot="1" x14ac:dyDescent="0.35">
      <c r="A78" s="565" t="s">
        <v>47</v>
      </c>
      <c r="B78" s="566"/>
      <c r="C78" s="177">
        <f>C74+C76+C77</f>
        <v>127600000</v>
      </c>
      <c r="D78" s="83"/>
      <c r="E78" s="65"/>
      <c r="F78" s="65"/>
      <c r="G78" s="21"/>
    </row>
    <row r="79" spans="1:7" ht="16.5" x14ac:dyDescent="0.3">
      <c r="A79" s="48"/>
      <c r="B79" s="20"/>
      <c r="C79" s="20"/>
      <c r="D79" s="20"/>
      <c r="E79" s="20"/>
      <c r="F79" s="20"/>
      <c r="G79" s="21"/>
    </row>
    <row r="80" spans="1:7" ht="17.25" thickBot="1" x14ac:dyDescent="0.35">
      <c r="A80" s="11" t="s">
        <v>48</v>
      </c>
      <c r="B80" s="20"/>
      <c r="C80" s="20"/>
      <c r="D80" s="20"/>
      <c r="E80" s="20"/>
      <c r="F80" s="20"/>
      <c r="G80" s="21"/>
    </row>
    <row r="81" spans="1:7" ht="33" x14ac:dyDescent="0.25">
      <c r="A81" s="84" t="s">
        <v>18</v>
      </c>
      <c r="B81" s="23" t="s">
        <v>49</v>
      </c>
      <c r="C81" s="85" t="s">
        <v>50</v>
      </c>
      <c r="D81" s="23" t="s">
        <v>13</v>
      </c>
      <c r="E81" s="86" t="s">
        <v>51</v>
      </c>
      <c r="F81" s="567" t="s">
        <v>52</v>
      </c>
      <c r="G81" s="568"/>
    </row>
    <row r="82" spans="1:7" ht="16.5" x14ac:dyDescent="0.25">
      <c r="A82" s="175">
        <v>1</v>
      </c>
      <c r="B82" s="104" t="s">
        <v>72</v>
      </c>
      <c r="C82" s="136" t="s">
        <v>123</v>
      </c>
      <c r="D82" s="88">
        <v>45834</v>
      </c>
      <c r="E82" s="89">
        <v>23491104</v>
      </c>
      <c r="F82" s="569">
        <f>E82</f>
        <v>23491104</v>
      </c>
      <c r="G82" s="614"/>
    </row>
    <row r="83" spans="1:7" ht="16.5" x14ac:dyDescent="0.25">
      <c r="A83" s="175">
        <v>2</v>
      </c>
      <c r="B83" s="104" t="s">
        <v>72</v>
      </c>
      <c r="C83" s="136" t="s">
        <v>136</v>
      </c>
      <c r="D83" s="88">
        <v>45863</v>
      </c>
      <c r="E83" s="89">
        <v>25485096</v>
      </c>
      <c r="F83" s="569">
        <f>E83</f>
        <v>25485096</v>
      </c>
      <c r="G83" s="614"/>
    </row>
    <row r="84" spans="1:7" ht="16.5" x14ac:dyDescent="0.25">
      <c r="A84" s="175">
        <v>3</v>
      </c>
      <c r="B84" s="104" t="s">
        <v>72</v>
      </c>
      <c r="C84" s="136" t="s">
        <v>153</v>
      </c>
      <c r="D84" s="88">
        <v>45897</v>
      </c>
      <c r="E84" s="89">
        <v>3673488</v>
      </c>
      <c r="F84" s="569">
        <f>E84</f>
        <v>3673488</v>
      </c>
      <c r="G84" s="614"/>
    </row>
    <row r="85" spans="1:7" ht="16.5" x14ac:dyDescent="0.25">
      <c r="A85" s="175">
        <v>4</v>
      </c>
      <c r="B85" s="104" t="s">
        <v>72</v>
      </c>
      <c r="C85" s="136" t="s">
        <v>163</v>
      </c>
      <c r="D85" s="88">
        <v>45908</v>
      </c>
      <c r="E85" s="89">
        <v>30616404</v>
      </c>
      <c r="F85" s="569">
        <f>E85</f>
        <v>30616404</v>
      </c>
      <c r="G85" s="614"/>
    </row>
    <row r="86" spans="1:7" ht="16.5" x14ac:dyDescent="0.25">
      <c r="A86" s="175">
        <v>5</v>
      </c>
      <c r="B86" s="104" t="s">
        <v>72</v>
      </c>
      <c r="C86" s="136" t="s">
        <v>213</v>
      </c>
      <c r="D86" s="88">
        <v>45929</v>
      </c>
      <c r="E86" s="89">
        <v>1701336</v>
      </c>
      <c r="F86" s="631">
        <v>1669392</v>
      </c>
      <c r="G86" s="632"/>
    </row>
    <row r="87" spans="1:7" ht="16.5" x14ac:dyDescent="0.25">
      <c r="A87" s="175">
        <v>6</v>
      </c>
      <c r="B87" s="104" t="s">
        <v>72</v>
      </c>
      <c r="C87" s="136" t="s">
        <v>212</v>
      </c>
      <c r="D87" s="88">
        <v>45929</v>
      </c>
      <c r="E87" s="89">
        <v>28652988</v>
      </c>
      <c r="F87" s="569">
        <v>26983596</v>
      </c>
      <c r="G87" s="614"/>
    </row>
    <row r="88" spans="1:7" ht="16.5" x14ac:dyDescent="0.25">
      <c r="A88" s="175"/>
      <c r="B88" s="104"/>
      <c r="C88" s="136"/>
      <c r="D88" s="88"/>
      <c r="E88" s="89"/>
      <c r="F88" s="569"/>
      <c r="G88" s="614"/>
    </row>
    <row r="89" spans="1:7" ht="16.5" x14ac:dyDescent="0.3">
      <c r="A89" s="571" t="s">
        <v>53</v>
      </c>
      <c r="B89" s="572"/>
      <c r="C89" s="572"/>
      <c r="D89" s="572"/>
      <c r="E89" s="573"/>
      <c r="F89" s="90">
        <f>D66/C73</f>
        <v>0.66563858934169284</v>
      </c>
      <c r="G89" s="91">
        <f>SUM(F82:G87)</f>
        <v>111919080</v>
      </c>
    </row>
    <row r="90" spans="1:7" ht="17.25" thickBot="1" x14ac:dyDescent="0.35">
      <c r="A90" s="45"/>
      <c r="B90" s="46"/>
      <c r="C90" s="46"/>
      <c r="D90" s="46"/>
      <c r="E90" s="46"/>
      <c r="F90" s="45"/>
      <c r="G90" s="47"/>
    </row>
    <row r="91" spans="1:7" ht="17.25" thickBot="1" x14ac:dyDescent="0.35">
      <c r="A91" s="92"/>
      <c r="B91" s="93"/>
      <c r="C91" s="93"/>
      <c r="D91" s="93"/>
      <c r="E91" s="93"/>
      <c r="F91" s="93"/>
      <c r="G91" s="94"/>
    </row>
    <row r="92" spans="1:7" ht="16.5" x14ac:dyDescent="0.3">
      <c r="A92" s="95" t="s">
        <v>54</v>
      </c>
      <c r="B92" s="93"/>
      <c r="C92" s="93"/>
      <c r="D92" s="93"/>
      <c r="E92" s="93"/>
      <c r="F92" s="93"/>
      <c r="G92" s="94"/>
    </row>
    <row r="93" spans="1:7" x14ac:dyDescent="0.25">
      <c r="A93" s="562" t="s">
        <v>115</v>
      </c>
      <c r="B93" s="613"/>
      <c r="C93" s="613"/>
      <c r="D93" s="613"/>
      <c r="E93" s="613"/>
      <c r="F93" s="613"/>
      <c r="G93" s="564"/>
    </row>
    <row r="94" spans="1:7" x14ac:dyDescent="0.25">
      <c r="A94" s="562" t="s">
        <v>55</v>
      </c>
      <c r="B94" s="613"/>
      <c r="C94" s="613"/>
      <c r="D94" s="613"/>
      <c r="E94" s="613"/>
      <c r="F94" s="613"/>
      <c r="G94" s="564"/>
    </row>
    <row r="95" spans="1:7" x14ac:dyDescent="0.25">
      <c r="A95" s="562" t="s">
        <v>56</v>
      </c>
      <c r="B95" s="613"/>
      <c r="C95" s="613"/>
      <c r="D95" s="613"/>
      <c r="E95" s="613"/>
      <c r="F95" s="613"/>
      <c r="G95" s="564"/>
    </row>
    <row r="96" spans="1:7" x14ac:dyDescent="0.25">
      <c r="A96" s="562" t="s">
        <v>57</v>
      </c>
      <c r="B96" s="613"/>
      <c r="C96" s="613"/>
      <c r="D96" s="613"/>
      <c r="E96" s="613"/>
      <c r="F96" s="613"/>
      <c r="G96" s="564"/>
    </row>
    <row r="97" spans="1:7" x14ac:dyDescent="0.25">
      <c r="A97" s="562" t="s">
        <v>71</v>
      </c>
      <c r="B97" s="613"/>
      <c r="C97" s="613"/>
      <c r="D97" s="613"/>
      <c r="E97" s="613"/>
      <c r="F97" s="613"/>
      <c r="G97" s="564"/>
    </row>
    <row r="98" spans="1:7" x14ac:dyDescent="0.25">
      <c r="A98" s="562" t="s">
        <v>58</v>
      </c>
      <c r="B98" s="613"/>
      <c r="C98" s="613"/>
      <c r="D98" s="613"/>
      <c r="E98" s="613"/>
      <c r="F98" s="613"/>
      <c r="G98" s="564"/>
    </row>
    <row r="99" spans="1:7" x14ac:dyDescent="0.25">
      <c r="A99" s="562" t="s">
        <v>59</v>
      </c>
      <c r="B99" s="613"/>
      <c r="C99" s="613"/>
      <c r="D99" s="613"/>
      <c r="E99" s="613"/>
      <c r="F99" s="613"/>
      <c r="G99" s="564"/>
    </row>
    <row r="100" spans="1:7" x14ac:dyDescent="0.25">
      <c r="A100" s="562" t="s">
        <v>60</v>
      </c>
      <c r="B100" s="613"/>
      <c r="C100" s="613"/>
      <c r="D100" s="613"/>
      <c r="E100" s="613"/>
      <c r="F100" s="613"/>
      <c r="G100" s="564"/>
    </row>
    <row r="101" spans="1:7" x14ac:dyDescent="0.25">
      <c r="A101" s="562" t="s">
        <v>70</v>
      </c>
      <c r="B101" s="613"/>
      <c r="C101" s="613"/>
      <c r="D101" s="613"/>
      <c r="E101" s="613"/>
      <c r="F101" s="613"/>
      <c r="G101" s="564"/>
    </row>
    <row r="102" spans="1:7" x14ac:dyDescent="0.25">
      <c r="A102" s="562" t="s">
        <v>61</v>
      </c>
      <c r="B102" s="613"/>
      <c r="C102" s="613"/>
      <c r="D102" s="613"/>
      <c r="E102" s="613"/>
      <c r="F102" s="613"/>
      <c r="G102" s="564"/>
    </row>
    <row r="103" spans="1:7" x14ac:dyDescent="0.25">
      <c r="A103" s="562" t="s">
        <v>116</v>
      </c>
      <c r="B103" s="613"/>
      <c r="C103" s="613"/>
      <c r="D103" s="613"/>
      <c r="E103" s="613"/>
      <c r="F103" s="613"/>
      <c r="G103" s="564"/>
    </row>
    <row r="104" spans="1:7" x14ac:dyDescent="0.25">
      <c r="A104" s="562" t="s">
        <v>204</v>
      </c>
      <c r="B104" s="613"/>
      <c r="C104" s="613"/>
      <c r="D104" s="613"/>
      <c r="E104" s="613"/>
      <c r="F104" s="613"/>
      <c r="G104" s="564"/>
    </row>
    <row r="105" spans="1:7" x14ac:dyDescent="0.25">
      <c r="A105" s="609" t="s">
        <v>117</v>
      </c>
      <c r="B105" s="610"/>
      <c r="C105" s="610"/>
      <c r="D105" s="610"/>
      <c r="E105" s="610"/>
      <c r="F105" s="610"/>
      <c r="G105" s="611"/>
    </row>
    <row r="106" spans="1:7" ht="15.75" thickBot="1" x14ac:dyDescent="0.3">
      <c r="A106" s="581"/>
      <c r="B106" s="612"/>
      <c r="C106" s="612"/>
      <c r="D106" s="612"/>
      <c r="E106" s="612"/>
      <c r="F106" s="612"/>
      <c r="G106" s="583"/>
    </row>
    <row r="107" spans="1:7" x14ac:dyDescent="0.25">
      <c r="A107" s="96" t="s">
        <v>62</v>
      </c>
      <c r="B107" s="1"/>
      <c r="C107" s="1"/>
      <c r="D107" s="1"/>
      <c r="E107" s="1"/>
      <c r="F107" s="1"/>
      <c r="G107" s="2"/>
    </row>
    <row r="108" spans="1:7" ht="15.75" thickBot="1" x14ac:dyDescent="0.3">
      <c r="A108" s="97" t="s">
        <v>63</v>
      </c>
      <c r="B108" s="98">
        <f>D66/C66</f>
        <v>0.66563858934169284</v>
      </c>
      <c r="C108" s="584" t="s">
        <v>64</v>
      </c>
      <c r="D108" s="585"/>
      <c r="E108" s="99">
        <f>E66/C66</f>
        <v>0.21147018808777429</v>
      </c>
      <c r="F108" s="99"/>
      <c r="G108" s="100"/>
    </row>
    <row r="109" spans="1:7" ht="15.75" thickBot="1" x14ac:dyDescent="0.3">
      <c r="A109" s="3"/>
      <c r="B109" s="173"/>
      <c r="C109" s="173"/>
      <c r="D109" s="173"/>
      <c r="E109" s="173"/>
      <c r="F109" s="173"/>
      <c r="G109" s="5"/>
    </row>
    <row r="110" spans="1:7" x14ac:dyDescent="0.25">
      <c r="A110" s="96" t="s">
        <v>65</v>
      </c>
      <c r="B110" s="1"/>
      <c r="C110" s="1"/>
      <c r="D110" s="1"/>
      <c r="E110" s="1"/>
      <c r="F110" s="1"/>
      <c r="G110" s="2"/>
    </row>
    <row r="111" spans="1:7" x14ac:dyDescent="0.25">
      <c r="A111" s="586"/>
      <c r="B111" s="608"/>
      <c r="C111" s="608"/>
      <c r="D111" s="608"/>
      <c r="E111" s="608"/>
      <c r="F111" s="608"/>
      <c r="G111" s="588"/>
    </row>
    <row r="112" spans="1:7" x14ac:dyDescent="0.25">
      <c r="A112" s="586"/>
      <c r="B112" s="608"/>
      <c r="C112" s="608"/>
      <c r="D112" s="608"/>
      <c r="E112" s="608"/>
      <c r="F112" s="608"/>
      <c r="G112" s="588"/>
    </row>
    <row r="113" spans="1:7" ht="15.75" thickBot="1" x14ac:dyDescent="0.3">
      <c r="A113" s="3"/>
      <c r="B113" s="173"/>
      <c r="C113" s="173"/>
      <c r="D113" s="173"/>
      <c r="E113" s="173"/>
      <c r="F113" s="173"/>
      <c r="G113" s="5"/>
    </row>
    <row r="114" spans="1:7" ht="15.75" x14ac:dyDescent="0.25">
      <c r="A114" s="101" t="s">
        <v>66</v>
      </c>
      <c r="B114" s="134" t="s">
        <v>205</v>
      </c>
      <c r="C114" s="173"/>
      <c r="D114" s="173"/>
      <c r="E114" s="173"/>
      <c r="F114" s="173"/>
      <c r="G114" s="5"/>
    </row>
    <row r="115" spans="1:7" ht="15.75" thickBot="1" x14ac:dyDescent="0.3">
      <c r="A115" s="101"/>
      <c r="B115" s="174" t="s">
        <v>206</v>
      </c>
      <c r="C115" s="173"/>
      <c r="D115" s="173"/>
      <c r="E115" s="173"/>
      <c r="F115" s="173"/>
      <c r="G115" s="5"/>
    </row>
    <row r="116" spans="1:7" ht="15.75" thickBot="1" x14ac:dyDescent="0.3">
      <c r="A116" s="102"/>
      <c r="B116" s="173"/>
      <c r="C116" s="173"/>
      <c r="D116" s="173"/>
      <c r="E116" s="173"/>
      <c r="F116" s="173"/>
      <c r="G116" s="5"/>
    </row>
    <row r="117" spans="1:7" x14ac:dyDescent="0.25">
      <c r="A117" s="103"/>
      <c r="B117" s="1"/>
      <c r="C117" s="1"/>
      <c r="D117" s="1"/>
      <c r="E117" s="1"/>
      <c r="F117" s="1"/>
      <c r="G117" s="2"/>
    </row>
    <row r="118" spans="1:7" ht="15.75" thickBot="1" x14ac:dyDescent="0.3">
      <c r="A118" s="589" t="s">
        <v>137</v>
      </c>
      <c r="B118" s="590"/>
      <c r="C118" s="590"/>
      <c r="D118" s="590"/>
      <c r="E118" s="590"/>
      <c r="F118" s="590"/>
      <c r="G118" s="591"/>
    </row>
    <row r="119" spans="1:7" ht="15.75" thickBot="1" x14ac:dyDescent="0.3">
      <c r="A119" s="574" t="s">
        <v>130</v>
      </c>
      <c r="B119" s="575"/>
      <c r="C119" s="575"/>
      <c r="D119" s="575"/>
      <c r="E119" s="575"/>
      <c r="F119" s="575"/>
      <c r="G119" s="576"/>
    </row>
  </sheetData>
  <mergeCells count="87">
    <mergeCell ref="A1:C1"/>
    <mergeCell ref="A2:C2"/>
    <mergeCell ref="A6:C6"/>
    <mergeCell ref="D6:G6"/>
    <mergeCell ref="A7:C7"/>
    <mergeCell ref="D7:G7"/>
    <mergeCell ref="A8:G8"/>
    <mergeCell ref="A9:G10"/>
    <mergeCell ref="A11:D11"/>
    <mergeCell ref="E11:G11"/>
    <mergeCell ref="B12:C12"/>
    <mergeCell ref="E12:G12"/>
    <mergeCell ref="B13:C13"/>
    <mergeCell ref="D13:G13"/>
    <mergeCell ref="A14:G14"/>
    <mergeCell ref="A17:B17"/>
    <mergeCell ref="C17:D17"/>
    <mergeCell ref="E17:G17"/>
    <mergeCell ref="B50:C50"/>
    <mergeCell ref="E50:F50"/>
    <mergeCell ref="A18:F18"/>
    <mergeCell ref="A19:B19"/>
    <mergeCell ref="C19:D19"/>
    <mergeCell ref="E19:G19"/>
    <mergeCell ref="C22:G22"/>
    <mergeCell ref="C23:G23"/>
    <mergeCell ref="A47:C48"/>
    <mergeCell ref="D47:G47"/>
    <mergeCell ref="D48:G48"/>
    <mergeCell ref="B49:C49"/>
    <mergeCell ref="E49:F49"/>
    <mergeCell ref="B51:C51"/>
    <mergeCell ref="E51:F51"/>
    <mergeCell ref="B52:C52"/>
    <mergeCell ref="E52:F52"/>
    <mergeCell ref="B53:C53"/>
    <mergeCell ref="E53:F53"/>
    <mergeCell ref="A65:B65"/>
    <mergeCell ref="A54:C54"/>
    <mergeCell ref="D54:G54"/>
    <mergeCell ref="A56:G56"/>
    <mergeCell ref="A57:B57"/>
    <mergeCell ref="A58:B58"/>
    <mergeCell ref="A59:B59"/>
    <mergeCell ref="A60:B60"/>
    <mergeCell ref="A61:B61"/>
    <mergeCell ref="A62:B62"/>
    <mergeCell ref="A63:B63"/>
    <mergeCell ref="A64:B64"/>
    <mergeCell ref="F81:G81"/>
    <mergeCell ref="A66:B66"/>
    <mergeCell ref="A67:B67"/>
    <mergeCell ref="D67:E67"/>
    <mergeCell ref="D70:E70"/>
    <mergeCell ref="A72:D72"/>
    <mergeCell ref="A73:B73"/>
    <mergeCell ref="A74:B74"/>
    <mergeCell ref="A75:B75"/>
    <mergeCell ref="A76:B76"/>
    <mergeCell ref="A77:B77"/>
    <mergeCell ref="A78:B78"/>
    <mergeCell ref="A94:G94"/>
    <mergeCell ref="A95:G95"/>
    <mergeCell ref="A96:G96"/>
    <mergeCell ref="A97:G97"/>
    <mergeCell ref="F82:G82"/>
    <mergeCell ref="F83:G83"/>
    <mergeCell ref="F84:G84"/>
    <mergeCell ref="F85:G85"/>
    <mergeCell ref="F87:G87"/>
    <mergeCell ref="F88:G88"/>
    <mergeCell ref="A119:G119"/>
    <mergeCell ref="F86:G86"/>
    <mergeCell ref="A104:G104"/>
    <mergeCell ref="A105:G105"/>
    <mergeCell ref="A106:G106"/>
    <mergeCell ref="C108:D108"/>
    <mergeCell ref="A111:G112"/>
    <mergeCell ref="A118:G118"/>
    <mergeCell ref="A98:G98"/>
    <mergeCell ref="A99:G99"/>
    <mergeCell ref="A100:G100"/>
    <mergeCell ref="A101:G101"/>
    <mergeCell ref="A102:G102"/>
    <mergeCell ref="A103:G103"/>
    <mergeCell ref="A89:E89"/>
    <mergeCell ref="A93:G93"/>
  </mergeCells>
  <pageMargins left="0.7" right="0.7" top="0.75" bottom="0.75" header="0.3" footer="0.3"/>
  <pageSetup scale="50" fitToHeight="0" orientation="portrait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08"/>
  <sheetViews>
    <sheetView view="pageBreakPreview" topLeftCell="A25" zoomScaleNormal="100" zoomScaleSheetLayoutView="100" workbookViewId="0">
      <selection activeCell="F33" sqref="F33"/>
    </sheetView>
  </sheetViews>
  <sheetFormatPr baseColWidth="10" defaultRowHeight="15" x14ac:dyDescent="0.25"/>
  <cols>
    <col min="1" max="7" width="19.14062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623"/>
      <c r="C2" s="623"/>
      <c r="D2" s="3"/>
      <c r="E2" s="173"/>
      <c r="F2" s="173"/>
      <c r="G2" s="5"/>
    </row>
    <row r="3" spans="1:7" ht="16.5" x14ac:dyDescent="0.25">
      <c r="A3" s="6" t="s">
        <v>2</v>
      </c>
      <c r="B3" s="210"/>
      <c r="C3" s="8"/>
      <c r="D3" s="209" t="s">
        <v>215</v>
      </c>
      <c r="E3" s="208"/>
      <c r="F3" s="208"/>
      <c r="G3" s="10"/>
    </row>
    <row r="4" spans="1:7" ht="16.5" x14ac:dyDescent="0.25">
      <c r="A4" s="6"/>
      <c r="B4" s="210"/>
      <c r="C4" s="8"/>
      <c r="D4" s="209"/>
      <c r="E4" s="208"/>
      <c r="F4" s="208"/>
      <c r="G4" s="10"/>
    </row>
    <row r="5" spans="1:7" ht="17.25" thickBot="1" x14ac:dyDescent="0.35">
      <c r="A5" s="11"/>
      <c r="B5" s="207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216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633" t="s">
        <v>78</v>
      </c>
      <c r="B9" s="634"/>
      <c r="C9" s="634"/>
      <c r="D9" s="634"/>
      <c r="E9" s="634"/>
      <c r="F9" s="635"/>
      <c r="G9" s="636"/>
    </row>
    <row r="10" spans="1:7" ht="45" customHeight="1" x14ac:dyDescent="0.25">
      <c r="A10" s="633"/>
      <c r="B10" s="634"/>
      <c r="C10" s="634"/>
      <c r="D10" s="634"/>
      <c r="E10" s="634"/>
      <c r="F10" s="635"/>
      <c r="G10" s="636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33" x14ac:dyDescent="0.25">
      <c r="A12" s="17" t="s">
        <v>4</v>
      </c>
      <c r="B12" s="514" t="s">
        <v>81</v>
      </c>
      <c r="C12" s="510"/>
      <c r="D12" s="242" t="s">
        <v>5</v>
      </c>
      <c r="E12" s="515" t="s">
        <v>6</v>
      </c>
      <c r="F12" s="515"/>
      <c r="G12" s="622"/>
    </row>
    <row r="13" spans="1:7" ht="33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57.95" customHeight="1" x14ac:dyDescent="0.25">
      <c r="A14" s="620" t="s">
        <v>8</v>
      </c>
      <c r="B14" s="519"/>
      <c r="C14" s="519"/>
      <c r="D14" s="519"/>
      <c r="E14" s="519"/>
      <c r="F14" s="519"/>
      <c r="G14" s="621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11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11" ht="16.5" x14ac:dyDescent="0.3">
      <c r="A18" s="520" t="s">
        <v>85</v>
      </c>
      <c r="B18" s="521"/>
      <c r="C18" s="548" t="s">
        <v>86</v>
      </c>
      <c r="D18" s="548"/>
      <c r="E18" s="524">
        <v>127600000</v>
      </c>
      <c r="F18" s="525"/>
      <c r="G18" s="526"/>
    </row>
    <row r="19" spans="1:11" ht="16.5" x14ac:dyDescent="0.3">
      <c r="A19" s="520" t="s">
        <v>217</v>
      </c>
      <c r="B19" s="521"/>
      <c r="C19" s="548" t="s">
        <v>218</v>
      </c>
      <c r="D19" s="548"/>
      <c r="E19" s="524">
        <v>23800000</v>
      </c>
      <c r="F19" s="525"/>
      <c r="G19" s="526"/>
    </row>
    <row r="20" spans="1:11" ht="16.5" x14ac:dyDescent="0.25">
      <c r="A20" s="118"/>
      <c r="B20" s="205"/>
      <c r="C20" s="205"/>
      <c r="D20" s="205"/>
      <c r="E20" s="205"/>
      <c r="F20" s="113" t="s">
        <v>10</v>
      </c>
      <c r="G20" s="204">
        <f>E18+E19</f>
        <v>151400000</v>
      </c>
    </row>
    <row r="21" spans="1:11" ht="16.5" x14ac:dyDescent="0.25">
      <c r="A21" s="6" t="s">
        <v>11</v>
      </c>
      <c r="B21" s="203"/>
      <c r="C21" s="203"/>
      <c r="D21" s="203"/>
      <c r="E21" s="203"/>
      <c r="F21" s="203"/>
      <c r="G21" s="24"/>
    </row>
    <row r="22" spans="1:11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11" ht="27.95" customHeight="1" x14ac:dyDescent="0.3">
      <c r="A23" s="27" t="s">
        <v>15</v>
      </c>
      <c r="B23" s="263">
        <v>45932</v>
      </c>
      <c r="C23" s="527" t="s">
        <v>219</v>
      </c>
      <c r="D23" s="527"/>
      <c r="E23" s="527"/>
      <c r="F23" s="527"/>
      <c r="G23" s="528"/>
    </row>
    <row r="24" spans="1:11" ht="16.5" x14ac:dyDescent="0.3">
      <c r="A24" s="202"/>
      <c r="B24" s="201"/>
      <c r="C24" s="31"/>
      <c r="D24" s="31"/>
      <c r="E24" s="31"/>
      <c r="F24" s="31"/>
      <c r="G24" s="32"/>
    </row>
    <row r="25" spans="1:11" x14ac:dyDescent="0.25">
      <c r="A25" s="200"/>
      <c r="B25" s="264"/>
      <c r="C25" s="198"/>
      <c r="D25" s="198"/>
      <c r="E25" s="198"/>
      <c r="F25" s="198"/>
      <c r="G25" s="36"/>
    </row>
    <row r="26" spans="1:11" ht="15.75" thickBot="1" x14ac:dyDescent="0.3">
      <c r="A26" s="101" t="s">
        <v>17</v>
      </c>
      <c r="B26" s="173"/>
      <c r="C26" s="173"/>
      <c r="D26" s="173"/>
      <c r="E26" s="173"/>
      <c r="F26" s="173"/>
      <c r="G26" s="5"/>
    </row>
    <row r="27" spans="1:11" x14ac:dyDescent="0.25">
      <c r="A27" s="244" t="s">
        <v>18</v>
      </c>
      <c r="B27" s="245" t="s">
        <v>19</v>
      </c>
      <c r="C27" s="246" t="s">
        <v>87</v>
      </c>
      <c r="D27" s="246" t="s">
        <v>20</v>
      </c>
      <c r="E27" s="246" t="s">
        <v>21</v>
      </c>
      <c r="F27" s="247" t="s">
        <v>22</v>
      </c>
      <c r="G27" s="248" t="s">
        <v>69</v>
      </c>
      <c r="K27" t="s">
        <v>235</v>
      </c>
    </row>
    <row r="28" spans="1:11" x14ac:dyDescent="0.25">
      <c r="A28" s="197">
        <v>1</v>
      </c>
      <c r="B28" s="249" t="s">
        <v>220</v>
      </c>
      <c r="C28" s="265" t="s">
        <v>221</v>
      </c>
      <c r="D28" s="53">
        <v>1659840</v>
      </c>
      <c r="E28" s="120">
        <v>0</v>
      </c>
      <c r="F28" s="256"/>
      <c r="G28" s="266">
        <v>1659840</v>
      </c>
      <c r="K28" t="s">
        <v>236</v>
      </c>
    </row>
    <row r="29" spans="1:11" x14ac:dyDescent="0.25">
      <c r="A29" s="193">
        <v>2</v>
      </c>
      <c r="B29" s="249" t="s">
        <v>222</v>
      </c>
      <c r="C29" s="265" t="s">
        <v>221</v>
      </c>
      <c r="D29" s="53">
        <v>2489760</v>
      </c>
      <c r="E29" s="120">
        <v>0</v>
      </c>
      <c r="F29" s="119"/>
      <c r="G29" s="266">
        <v>2489760</v>
      </c>
      <c r="K29" t="s">
        <v>236</v>
      </c>
    </row>
    <row r="30" spans="1:11" x14ac:dyDescent="0.25">
      <c r="A30" s="193">
        <v>3</v>
      </c>
      <c r="B30" s="249" t="s">
        <v>223</v>
      </c>
      <c r="C30" s="265" t="s">
        <v>221</v>
      </c>
      <c r="D30" s="53">
        <v>1950312</v>
      </c>
      <c r="E30" s="120">
        <v>0</v>
      </c>
      <c r="F30" s="119"/>
      <c r="G30" s="266">
        <v>1950312</v>
      </c>
      <c r="K30" t="s">
        <v>236</v>
      </c>
    </row>
    <row r="31" spans="1:11" x14ac:dyDescent="0.25">
      <c r="A31" s="193">
        <v>4</v>
      </c>
      <c r="B31" s="249" t="s">
        <v>224</v>
      </c>
      <c r="C31" s="265" t="s">
        <v>221</v>
      </c>
      <c r="D31" s="53">
        <v>4636632</v>
      </c>
      <c r="E31" s="120">
        <v>0</v>
      </c>
      <c r="F31" s="119"/>
      <c r="G31" s="266">
        <v>4636632</v>
      </c>
      <c r="K31" t="s">
        <v>236</v>
      </c>
    </row>
    <row r="32" spans="1:11" x14ac:dyDescent="0.25">
      <c r="A32" s="193">
        <v>5</v>
      </c>
      <c r="B32" s="249" t="s">
        <v>225</v>
      </c>
      <c r="C32" s="265" t="s">
        <v>221</v>
      </c>
      <c r="D32" s="53">
        <v>4514328</v>
      </c>
      <c r="E32" s="120">
        <v>0</v>
      </c>
      <c r="F32" s="119"/>
      <c r="G32" s="266">
        <v>4514328</v>
      </c>
      <c r="K32" t="s">
        <v>236</v>
      </c>
    </row>
    <row r="33" spans="1:15" ht="15.75" thickBot="1" x14ac:dyDescent="0.3">
      <c r="A33" s="252"/>
      <c r="B33" s="253"/>
      <c r="C33" s="253" t="s">
        <v>10</v>
      </c>
      <c r="D33" s="270">
        <f>SUM(D28:D32)</f>
        <v>15250872</v>
      </c>
      <c r="E33" s="270">
        <f>SUM(E28:E32)</f>
        <v>0</v>
      </c>
      <c r="F33" s="270">
        <f>SUM(F28:F32)</f>
        <v>0</v>
      </c>
      <c r="G33" s="271">
        <f>SUM(G28:G32)</f>
        <v>15250872</v>
      </c>
    </row>
    <row r="34" spans="1:15" ht="16.5" x14ac:dyDescent="0.3">
      <c r="A34" s="11" t="s">
        <v>23</v>
      </c>
      <c r="B34" s="20"/>
      <c r="C34" s="20"/>
      <c r="D34" s="20"/>
      <c r="E34" s="20"/>
      <c r="F34" s="20"/>
      <c r="G34" s="21"/>
    </row>
    <row r="35" spans="1:15" ht="17.25" thickBot="1" x14ac:dyDescent="0.35">
      <c r="A35" s="45"/>
      <c r="B35" s="46"/>
      <c r="C35" s="46"/>
      <c r="D35" s="46"/>
      <c r="E35" s="46"/>
      <c r="F35" s="46"/>
      <c r="G35" s="47"/>
    </row>
    <row r="36" spans="1:15" ht="17.25" thickBot="1" x14ac:dyDescent="0.35">
      <c r="A36" s="529" t="s">
        <v>104</v>
      </c>
      <c r="B36" s="530"/>
      <c r="C36" s="531"/>
      <c r="D36" s="535" t="s">
        <v>103</v>
      </c>
      <c r="E36" s="536"/>
      <c r="F36" s="537"/>
      <c r="G36" s="538"/>
      <c r="I36" s="766" t="s">
        <v>362</v>
      </c>
      <c r="J36" s="766" t="s">
        <v>363</v>
      </c>
      <c r="K36" s="766" t="s">
        <v>364</v>
      </c>
      <c r="L36" s="766" t="s">
        <v>365</v>
      </c>
      <c r="M36" s="766" t="s">
        <v>366</v>
      </c>
      <c r="N36" s="766" t="s">
        <v>367</v>
      </c>
      <c r="O36" s="766" t="s">
        <v>368</v>
      </c>
    </row>
    <row r="37" spans="1:15" ht="16.5" x14ac:dyDescent="0.3">
      <c r="A37" s="532"/>
      <c r="B37" s="533"/>
      <c r="C37" s="534"/>
      <c r="D37" s="539"/>
      <c r="E37" s="540"/>
      <c r="F37" s="541"/>
      <c r="G37" s="542"/>
      <c r="I37" s="767" t="s">
        <v>406</v>
      </c>
      <c r="J37" s="767" t="s">
        <v>370</v>
      </c>
      <c r="K37" s="767" t="s">
        <v>407</v>
      </c>
      <c r="L37" s="767" t="s">
        <v>408</v>
      </c>
      <c r="M37" s="768" t="s">
        <v>409</v>
      </c>
      <c r="N37" s="768" t="s">
        <v>410</v>
      </c>
      <c r="O37" s="768" t="s">
        <v>411</v>
      </c>
    </row>
    <row r="38" spans="1:15" ht="16.5" x14ac:dyDescent="0.3">
      <c r="A38" s="226" t="s">
        <v>24</v>
      </c>
      <c r="B38" s="543" t="s">
        <v>25</v>
      </c>
      <c r="C38" s="543"/>
      <c r="D38" s="241" t="s">
        <v>26</v>
      </c>
      <c r="E38" s="543" t="s">
        <v>27</v>
      </c>
      <c r="F38" s="544"/>
      <c r="G38" s="192" t="s">
        <v>28</v>
      </c>
    </row>
    <row r="39" spans="1:15" ht="16.5" x14ac:dyDescent="0.3">
      <c r="A39" s="226" t="s">
        <v>105</v>
      </c>
      <c r="B39" s="594" t="s">
        <v>107</v>
      </c>
      <c r="C39" s="594"/>
      <c r="D39" s="122">
        <v>25520000</v>
      </c>
      <c r="E39" s="596">
        <v>45779</v>
      </c>
      <c r="F39" s="597"/>
      <c r="G39" s="191">
        <v>46188</v>
      </c>
    </row>
    <row r="40" spans="1:15" ht="16.5" x14ac:dyDescent="0.3">
      <c r="A40" s="226" t="s">
        <v>106</v>
      </c>
      <c r="B40" s="594" t="s">
        <v>109</v>
      </c>
      <c r="C40" s="595"/>
      <c r="D40" s="122">
        <v>38280000</v>
      </c>
      <c r="E40" s="596">
        <v>45779</v>
      </c>
      <c r="F40" s="597"/>
      <c r="G40" s="191">
        <v>46371</v>
      </c>
    </row>
    <row r="41" spans="1:15" ht="16.5" x14ac:dyDescent="0.3">
      <c r="A41" s="226" t="s">
        <v>108</v>
      </c>
      <c r="B41" s="594" t="s">
        <v>111</v>
      </c>
      <c r="C41" s="595"/>
      <c r="D41" s="122">
        <v>6380000</v>
      </c>
      <c r="E41" s="596">
        <v>45779</v>
      </c>
      <c r="F41" s="597"/>
      <c r="G41" s="191">
        <v>47102</v>
      </c>
    </row>
    <row r="42" spans="1:15" ht="30" customHeight="1" x14ac:dyDescent="0.25">
      <c r="A42" s="225" t="s">
        <v>110</v>
      </c>
      <c r="B42" s="594" t="s">
        <v>109</v>
      </c>
      <c r="C42" s="595"/>
      <c r="D42" s="122">
        <v>38280000</v>
      </c>
      <c r="E42" s="596">
        <v>45779</v>
      </c>
      <c r="F42" s="597"/>
      <c r="G42" s="191">
        <v>47102</v>
      </c>
    </row>
    <row r="43" spans="1:15" ht="17.25" thickBot="1" x14ac:dyDescent="0.35">
      <c r="A43" s="601" t="s">
        <v>29</v>
      </c>
      <c r="B43" s="599"/>
      <c r="C43" s="600"/>
      <c r="D43" s="601"/>
      <c r="E43" s="599"/>
      <c r="F43" s="602"/>
      <c r="G43" s="600"/>
    </row>
    <row r="44" spans="1:15" ht="16.5" x14ac:dyDescent="0.3">
      <c r="A44" s="48"/>
      <c r="B44" s="20"/>
      <c r="C44" s="20"/>
      <c r="D44" s="20"/>
      <c r="E44" s="20"/>
      <c r="F44" s="20"/>
      <c r="G44" s="21"/>
    </row>
    <row r="45" spans="1:15" ht="16.5" x14ac:dyDescent="0.3">
      <c r="A45" s="603" t="s">
        <v>30</v>
      </c>
      <c r="B45" s="604"/>
      <c r="C45" s="604"/>
      <c r="D45" s="604"/>
      <c r="E45" s="604"/>
      <c r="F45" s="604"/>
      <c r="G45" s="606"/>
    </row>
    <row r="46" spans="1:15" ht="16.5" x14ac:dyDescent="0.3">
      <c r="A46" s="615" t="s">
        <v>31</v>
      </c>
      <c r="B46" s="552"/>
      <c r="C46" s="240" t="s">
        <v>32</v>
      </c>
      <c r="D46" s="50" t="s">
        <v>33</v>
      </c>
      <c r="E46" s="51" t="s">
        <v>34</v>
      </c>
      <c r="F46" s="51" t="s">
        <v>35</v>
      </c>
      <c r="G46" s="190" t="s">
        <v>36</v>
      </c>
    </row>
    <row r="47" spans="1:15" ht="16.5" x14ac:dyDescent="0.3">
      <c r="A47" s="615" t="s">
        <v>37</v>
      </c>
      <c r="B47" s="552"/>
      <c r="C47" s="128">
        <v>151400000</v>
      </c>
      <c r="D47" s="50"/>
      <c r="E47" s="51"/>
      <c r="F47" s="51"/>
      <c r="G47" s="190"/>
    </row>
    <row r="48" spans="1:15" ht="16.5" x14ac:dyDescent="0.3">
      <c r="A48" s="627" t="s">
        <v>112</v>
      </c>
      <c r="B48" s="628"/>
      <c r="C48" s="53"/>
      <c r="D48" s="131">
        <v>23491104</v>
      </c>
      <c r="E48" s="189"/>
      <c r="F48" s="129">
        <v>0</v>
      </c>
      <c r="G48" s="188">
        <v>23491104</v>
      </c>
    </row>
    <row r="49" spans="1:7" ht="16.5" x14ac:dyDescent="0.3">
      <c r="A49" s="627" t="s">
        <v>133</v>
      </c>
      <c r="B49" s="628"/>
      <c r="C49" s="53"/>
      <c r="D49" s="144">
        <v>25485096</v>
      </c>
      <c r="E49" s="144"/>
      <c r="F49" s="129">
        <v>0</v>
      </c>
      <c r="G49" s="187">
        <v>25485096</v>
      </c>
    </row>
    <row r="50" spans="1:7" ht="16.5" x14ac:dyDescent="0.3">
      <c r="A50" s="561" t="s">
        <v>155</v>
      </c>
      <c r="B50" s="553"/>
      <c r="C50" s="53"/>
      <c r="D50" s="186">
        <v>3673488</v>
      </c>
      <c r="E50" s="186"/>
      <c r="F50" s="129">
        <v>0</v>
      </c>
      <c r="G50" s="186">
        <v>3673488</v>
      </c>
    </row>
    <row r="51" spans="1:7" ht="16.5" x14ac:dyDescent="0.3">
      <c r="A51" s="629" t="s">
        <v>165</v>
      </c>
      <c r="B51" s="630"/>
      <c r="C51" s="125"/>
      <c r="D51" s="126">
        <v>30616404</v>
      </c>
      <c r="F51" s="129">
        <v>0</v>
      </c>
      <c r="G51" s="126">
        <v>30616404</v>
      </c>
    </row>
    <row r="52" spans="1:7" ht="16.5" x14ac:dyDescent="0.3">
      <c r="A52" s="629" t="s">
        <v>202</v>
      </c>
      <c r="B52" s="630"/>
      <c r="C52" s="127"/>
      <c r="D52" s="121">
        <v>1669392</v>
      </c>
      <c r="E52" s="121"/>
      <c r="F52" s="129">
        <v>0</v>
      </c>
      <c r="G52" s="255">
        <v>1669392</v>
      </c>
    </row>
    <row r="53" spans="1:7" ht="16.5" x14ac:dyDescent="0.3">
      <c r="A53" s="561" t="s">
        <v>226</v>
      </c>
      <c r="B53" s="553"/>
      <c r="C53" s="53"/>
      <c r="D53" s="59">
        <v>26983596</v>
      </c>
      <c r="F53" s="129">
        <v>0</v>
      </c>
      <c r="G53" s="255">
        <v>26983596</v>
      </c>
    </row>
    <row r="54" spans="1:7" ht="16.5" x14ac:dyDescent="0.3">
      <c r="A54" s="561" t="s">
        <v>227</v>
      </c>
      <c r="B54" s="553"/>
      <c r="C54" s="53"/>
      <c r="D54" s="59"/>
      <c r="E54" s="59">
        <v>15250872</v>
      </c>
      <c r="F54" s="129">
        <v>0</v>
      </c>
      <c r="G54" s="255">
        <v>15250872</v>
      </c>
    </row>
    <row r="55" spans="1:7" ht="16.5" x14ac:dyDescent="0.3">
      <c r="A55" s="615" t="s">
        <v>10</v>
      </c>
      <c r="B55" s="552"/>
      <c r="C55" s="58">
        <f>+C47</f>
        <v>151400000</v>
      </c>
      <c r="D55" s="56">
        <f>SUM(D47:D54)</f>
        <v>111919080</v>
      </c>
      <c r="E55" s="59">
        <f>SUM(E49:E54)</f>
        <v>15250872</v>
      </c>
      <c r="F55" s="59">
        <f>SUM(F48:F54)</f>
        <v>0</v>
      </c>
      <c r="G55" s="182">
        <f>SUM(G48:G54)</f>
        <v>127169952</v>
      </c>
    </row>
    <row r="56" spans="1:7" ht="16.5" x14ac:dyDescent="0.3">
      <c r="A56" s="561" t="s">
        <v>38</v>
      </c>
      <c r="B56" s="553"/>
      <c r="C56" s="60">
        <f>D55/C55</f>
        <v>0.7392277410832232</v>
      </c>
      <c r="D56" s="553" t="s">
        <v>39</v>
      </c>
      <c r="E56" s="553"/>
      <c r="F56" s="61"/>
      <c r="G56" s="181">
        <f>E55/C55</f>
        <v>0.10073231175693527</v>
      </c>
    </row>
    <row r="57" spans="1:7" ht="17.25" thickBot="1" x14ac:dyDescent="0.35">
      <c r="A57" s="62"/>
      <c r="B57" s="63"/>
      <c r="C57" s="63"/>
      <c r="D57" s="180"/>
      <c r="E57" s="65"/>
      <c r="F57" s="65"/>
      <c r="G57" s="21"/>
    </row>
    <row r="58" spans="1:7" ht="16.5" x14ac:dyDescent="0.3">
      <c r="A58" s="66" t="s">
        <v>40</v>
      </c>
      <c r="B58" s="67"/>
      <c r="C58" s="67"/>
      <c r="D58" s="68"/>
      <c r="E58" s="69"/>
      <c r="F58" s="69"/>
      <c r="G58" s="70"/>
    </row>
    <row r="59" spans="1:7" ht="33" x14ac:dyDescent="0.25">
      <c r="A59" s="224" t="s">
        <v>41</v>
      </c>
      <c r="B59" s="223" t="s">
        <v>233</v>
      </c>
      <c r="C59" s="222">
        <v>45958</v>
      </c>
      <c r="D59" s="624" t="s">
        <v>42</v>
      </c>
      <c r="E59" s="624"/>
      <c r="F59" s="243" t="s">
        <v>234</v>
      </c>
      <c r="G59" s="219">
        <f>E55</f>
        <v>15250872</v>
      </c>
    </row>
    <row r="60" spans="1:7" ht="17.25" thickBot="1" x14ac:dyDescent="0.35">
      <c r="A60" s="72"/>
      <c r="B60" s="178"/>
      <c r="C60" s="178"/>
      <c r="D60" s="178"/>
      <c r="E60" s="238"/>
      <c r="F60" s="238"/>
      <c r="G60" s="239"/>
    </row>
    <row r="61" spans="1:7" ht="16.5" x14ac:dyDescent="0.3">
      <c r="A61" s="554" t="s">
        <v>43</v>
      </c>
      <c r="B61" s="555"/>
      <c r="C61" s="555"/>
      <c r="D61" s="556"/>
      <c r="E61" s="76"/>
      <c r="F61" s="76"/>
      <c r="G61" s="21"/>
    </row>
    <row r="62" spans="1:7" ht="16.5" x14ac:dyDescent="0.3">
      <c r="A62" s="557" t="s">
        <v>67</v>
      </c>
      <c r="B62" s="558"/>
      <c r="C62" s="267">
        <f>G20</f>
        <v>151400000</v>
      </c>
      <c r="D62" s="78"/>
      <c r="E62" s="76"/>
      <c r="F62" s="76"/>
      <c r="G62" s="21"/>
    </row>
    <row r="63" spans="1:7" ht="16.5" x14ac:dyDescent="0.3">
      <c r="A63" s="559" t="s">
        <v>68</v>
      </c>
      <c r="B63" s="560"/>
      <c r="C63" s="268">
        <f>D55</f>
        <v>111919080</v>
      </c>
      <c r="D63" s="78"/>
      <c r="E63" s="76"/>
      <c r="F63" s="76"/>
      <c r="G63" s="21"/>
    </row>
    <row r="64" spans="1:7" ht="16.5" x14ac:dyDescent="0.3">
      <c r="A64" s="561" t="s">
        <v>44</v>
      </c>
      <c r="B64" s="553"/>
      <c r="C64" s="268">
        <f>+F55</f>
        <v>0</v>
      </c>
      <c r="D64" s="80"/>
      <c r="E64" s="81"/>
      <c r="F64" s="81"/>
      <c r="G64" s="21"/>
    </row>
    <row r="65" spans="1:7" ht="16.5" x14ac:dyDescent="0.3">
      <c r="A65" s="561" t="s">
        <v>45</v>
      </c>
      <c r="B65" s="553"/>
      <c r="C65" s="268">
        <f>C62-(C63+C66)</f>
        <v>24230048</v>
      </c>
      <c r="D65" s="80"/>
      <c r="E65" s="81"/>
      <c r="F65" s="81"/>
      <c r="G65" s="21"/>
    </row>
    <row r="66" spans="1:7" ht="16.5" x14ac:dyDescent="0.3">
      <c r="A66" s="561" t="s">
        <v>46</v>
      </c>
      <c r="B66" s="553"/>
      <c r="C66" s="268">
        <f>+E55</f>
        <v>15250872</v>
      </c>
      <c r="D66" s="80"/>
      <c r="E66" s="81"/>
      <c r="F66" s="81"/>
      <c r="G66" s="21"/>
    </row>
    <row r="67" spans="1:7" ht="17.25" thickBot="1" x14ac:dyDescent="0.35">
      <c r="A67" s="565" t="s">
        <v>47</v>
      </c>
      <c r="B67" s="566"/>
      <c r="C67" s="269">
        <f>C63+C65+C66</f>
        <v>151400000</v>
      </c>
      <c r="D67" s="83"/>
      <c r="E67" s="65"/>
      <c r="F67" s="65"/>
      <c r="G67" s="21"/>
    </row>
    <row r="68" spans="1:7" ht="16.5" x14ac:dyDescent="0.3">
      <c r="A68" s="48"/>
      <c r="B68" s="20"/>
      <c r="C68" s="20"/>
      <c r="D68" s="20"/>
      <c r="E68" s="20"/>
      <c r="F68" s="20"/>
      <c r="G68" s="21"/>
    </row>
    <row r="69" spans="1:7" ht="17.25" thickBot="1" x14ac:dyDescent="0.35">
      <c r="A69" s="11" t="s">
        <v>48</v>
      </c>
      <c r="B69" s="20"/>
      <c r="C69" s="20"/>
      <c r="D69" s="20"/>
      <c r="E69" s="20"/>
      <c r="F69" s="20"/>
      <c r="G69" s="21"/>
    </row>
    <row r="70" spans="1:7" ht="33" x14ac:dyDescent="0.25">
      <c r="A70" s="84" t="s">
        <v>18</v>
      </c>
      <c r="B70" s="23" t="s">
        <v>49</v>
      </c>
      <c r="C70" s="85" t="s">
        <v>50</v>
      </c>
      <c r="D70" s="23" t="s">
        <v>13</v>
      </c>
      <c r="E70" s="86" t="s">
        <v>51</v>
      </c>
      <c r="F70" s="567" t="s">
        <v>52</v>
      </c>
      <c r="G70" s="568"/>
    </row>
    <row r="71" spans="1:7" ht="33" x14ac:dyDescent="0.25">
      <c r="A71" s="175">
        <v>1</v>
      </c>
      <c r="B71" s="104" t="s">
        <v>72</v>
      </c>
      <c r="C71" s="136" t="s">
        <v>123</v>
      </c>
      <c r="D71" s="88">
        <v>45834</v>
      </c>
      <c r="E71" s="89">
        <v>23491104</v>
      </c>
      <c r="F71" s="569">
        <f>E71</f>
        <v>23491104</v>
      </c>
      <c r="G71" s="614"/>
    </row>
    <row r="72" spans="1:7" ht="33" x14ac:dyDescent="0.25">
      <c r="A72" s="175">
        <v>2</v>
      </c>
      <c r="B72" s="104" t="s">
        <v>72</v>
      </c>
      <c r="C72" s="136" t="s">
        <v>136</v>
      </c>
      <c r="D72" s="88">
        <v>45863</v>
      </c>
      <c r="E72" s="89">
        <v>25485096</v>
      </c>
      <c r="F72" s="569">
        <f>E72</f>
        <v>25485096</v>
      </c>
      <c r="G72" s="614"/>
    </row>
    <row r="73" spans="1:7" ht="33" x14ac:dyDescent="0.25">
      <c r="A73" s="175">
        <v>3</v>
      </c>
      <c r="B73" s="104" t="s">
        <v>72</v>
      </c>
      <c r="C73" s="136" t="s">
        <v>153</v>
      </c>
      <c r="D73" s="88">
        <v>45897</v>
      </c>
      <c r="E73" s="89">
        <v>3673488</v>
      </c>
      <c r="F73" s="569">
        <f>E73</f>
        <v>3673488</v>
      </c>
      <c r="G73" s="614"/>
    </row>
    <row r="74" spans="1:7" ht="33" x14ac:dyDescent="0.25">
      <c r="A74" s="175">
        <v>4</v>
      </c>
      <c r="B74" s="104" t="s">
        <v>72</v>
      </c>
      <c r="C74" s="136" t="s">
        <v>163</v>
      </c>
      <c r="D74" s="88">
        <v>45908</v>
      </c>
      <c r="E74" s="89">
        <v>30616404</v>
      </c>
      <c r="F74" s="569">
        <f>E74</f>
        <v>30616404</v>
      </c>
      <c r="G74" s="614"/>
    </row>
    <row r="75" spans="1:7" ht="33" x14ac:dyDescent="0.25">
      <c r="A75" s="175">
        <v>5</v>
      </c>
      <c r="B75" s="104" t="s">
        <v>72</v>
      </c>
      <c r="C75" s="136" t="s">
        <v>213</v>
      </c>
      <c r="D75" s="88">
        <v>45929</v>
      </c>
      <c r="E75" s="89">
        <v>1701336</v>
      </c>
      <c r="F75" s="631">
        <v>1669392</v>
      </c>
      <c r="G75" s="632"/>
    </row>
    <row r="76" spans="1:7" ht="33" x14ac:dyDescent="0.25">
      <c r="A76" s="175">
        <v>6</v>
      </c>
      <c r="B76" s="104" t="s">
        <v>72</v>
      </c>
      <c r="C76" s="136" t="s">
        <v>212</v>
      </c>
      <c r="D76" s="88">
        <v>45929</v>
      </c>
      <c r="E76" s="89">
        <v>28652988</v>
      </c>
      <c r="F76" s="569">
        <v>26983596</v>
      </c>
      <c r="G76" s="614"/>
    </row>
    <row r="77" spans="1:7" ht="33" x14ac:dyDescent="0.25">
      <c r="A77" s="175">
        <v>7</v>
      </c>
      <c r="B77" s="104" t="s">
        <v>228</v>
      </c>
      <c r="C77" s="136" t="s">
        <v>229</v>
      </c>
      <c r="D77" s="88">
        <v>45959</v>
      </c>
      <c r="E77" s="89">
        <v>15250872</v>
      </c>
      <c r="F77" s="569">
        <v>15250872</v>
      </c>
      <c r="G77" s="614"/>
    </row>
    <row r="78" spans="1:7" ht="16.5" x14ac:dyDescent="0.3">
      <c r="A78" s="571" t="s">
        <v>53</v>
      </c>
      <c r="B78" s="572"/>
      <c r="C78" s="572"/>
      <c r="D78" s="572"/>
      <c r="E78" s="573"/>
      <c r="F78" s="90">
        <f>D55/C62</f>
        <v>0.7392277410832232</v>
      </c>
      <c r="G78" s="91">
        <f>F71+F72+F73+F74+F75+F76+F77</f>
        <v>127169952</v>
      </c>
    </row>
    <row r="79" spans="1:7" ht="17.25" thickBot="1" x14ac:dyDescent="0.35">
      <c r="A79" s="45"/>
      <c r="B79" s="46"/>
      <c r="C79" s="46"/>
      <c r="D79" s="46"/>
      <c r="E79" s="46"/>
      <c r="F79" s="45"/>
      <c r="G79" s="47"/>
    </row>
    <row r="80" spans="1:7" ht="17.25" thickBot="1" x14ac:dyDescent="0.35">
      <c r="A80" s="92"/>
      <c r="B80" s="93"/>
      <c r="C80" s="93"/>
      <c r="D80" s="93"/>
      <c r="E80" s="93"/>
      <c r="F80" s="93"/>
      <c r="G80" s="94"/>
    </row>
    <row r="81" spans="1:7" ht="16.5" x14ac:dyDescent="0.3">
      <c r="A81" s="95" t="s">
        <v>54</v>
      </c>
      <c r="B81" s="93"/>
      <c r="C81" s="93"/>
      <c r="D81" s="93"/>
      <c r="E81" s="93"/>
      <c r="F81" s="93"/>
      <c r="G81" s="94"/>
    </row>
    <row r="82" spans="1:7" x14ac:dyDescent="0.25">
      <c r="A82" s="562" t="s">
        <v>115</v>
      </c>
      <c r="B82" s="613"/>
      <c r="C82" s="613"/>
      <c r="D82" s="613"/>
      <c r="E82" s="613"/>
      <c r="F82" s="613"/>
      <c r="G82" s="564"/>
    </row>
    <row r="83" spans="1:7" x14ac:dyDescent="0.25">
      <c r="A83" s="562" t="s">
        <v>55</v>
      </c>
      <c r="B83" s="613"/>
      <c r="C83" s="613"/>
      <c r="D83" s="613"/>
      <c r="E83" s="613"/>
      <c r="F83" s="613"/>
      <c r="G83" s="564"/>
    </row>
    <row r="84" spans="1:7" x14ac:dyDescent="0.25">
      <c r="A84" s="562" t="s">
        <v>56</v>
      </c>
      <c r="B84" s="613"/>
      <c r="C84" s="613"/>
      <c r="D84" s="613"/>
      <c r="E84" s="613"/>
      <c r="F84" s="613"/>
      <c r="G84" s="564"/>
    </row>
    <row r="85" spans="1:7" x14ac:dyDescent="0.25">
      <c r="A85" s="562" t="s">
        <v>57</v>
      </c>
      <c r="B85" s="613"/>
      <c r="C85" s="613"/>
      <c r="D85" s="613"/>
      <c r="E85" s="613"/>
      <c r="F85" s="613"/>
      <c r="G85" s="564"/>
    </row>
    <row r="86" spans="1:7" x14ac:dyDescent="0.25">
      <c r="A86" s="562" t="s">
        <v>71</v>
      </c>
      <c r="B86" s="613"/>
      <c r="C86" s="613"/>
      <c r="D86" s="613"/>
      <c r="E86" s="613"/>
      <c r="F86" s="613"/>
      <c r="G86" s="564"/>
    </row>
    <row r="87" spans="1:7" x14ac:dyDescent="0.25">
      <c r="A87" s="562" t="s">
        <v>58</v>
      </c>
      <c r="B87" s="613"/>
      <c r="C87" s="613"/>
      <c r="D87" s="613"/>
      <c r="E87" s="613"/>
      <c r="F87" s="613"/>
      <c r="G87" s="564"/>
    </row>
    <row r="88" spans="1:7" x14ac:dyDescent="0.25">
      <c r="A88" s="562" t="s">
        <v>59</v>
      </c>
      <c r="B88" s="613"/>
      <c r="C88" s="613"/>
      <c r="D88" s="613"/>
      <c r="E88" s="613"/>
      <c r="F88" s="613"/>
      <c r="G88" s="564"/>
    </row>
    <row r="89" spans="1:7" x14ac:dyDescent="0.25">
      <c r="A89" s="562" t="s">
        <v>60</v>
      </c>
      <c r="B89" s="613"/>
      <c r="C89" s="613"/>
      <c r="D89" s="613"/>
      <c r="E89" s="613"/>
      <c r="F89" s="613"/>
      <c r="G89" s="564"/>
    </row>
    <row r="90" spans="1:7" x14ac:dyDescent="0.25">
      <c r="A90" s="562" t="s">
        <v>70</v>
      </c>
      <c r="B90" s="613"/>
      <c r="C90" s="613"/>
      <c r="D90" s="613"/>
      <c r="E90" s="613"/>
      <c r="F90" s="613"/>
      <c r="G90" s="564"/>
    </row>
    <row r="91" spans="1:7" x14ac:dyDescent="0.25">
      <c r="A91" s="562" t="s">
        <v>61</v>
      </c>
      <c r="B91" s="613"/>
      <c r="C91" s="613"/>
      <c r="D91" s="613"/>
      <c r="E91" s="613"/>
      <c r="F91" s="613"/>
      <c r="G91" s="564"/>
    </row>
    <row r="92" spans="1:7" x14ac:dyDescent="0.25">
      <c r="A92" s="562" t="s">
        <v>116</v>
      </c>
      <c r="B92" s="613"/>
      <c r="C92" s="613"/>
      <c r="D92" s="613"/>
      <c r="E92" s="613"/>
      <c r="F92" s="613"/>
      <c r="G92" s="564"/>
    </row>
    <row r="93" spans="1:7" x14ac:dyDescent="0.25">
      <c r="A93" s="562" t="s">
        <v>230</v>
      </c>
      <c r="B93" s="613"/>
      <c r="C93" s="613"/>
      <c r="D93" s="613"/>
      <c r="E93" s="613"/>
      <c r="F93" s="613"/>
      <c r="G93" s="564"/>
    </row>
    <row r="94" spans="1:7" x14ac:dyDescent="0.25">
      <c r="A94" s="609" t="s">
        <v>117</v>
      </c>
      <c r="B94" s="610"/>
      <c r="C94" s="610"/>
      <c r="D94" s="610"/>
      <c r="E94" s="610"/>
      <c r="F94" s="610"/>
      <c r="G94" s="611"/>
    </row>
    <row r="95" spans="1:7" ht="15.75" thickBot="1" x14ac:dyDescent="0.3">
      <c r="A95" s="581"/>
      <c r="B95" s="612"/>
      <c r="C95" s="612"/>
      <c r="D95" s="612"/>
      <c r="E95" s="612"/>
      <c r="F95" s="612"/>
      <c r="G95" s="583"/>
    </row>
    <row r="96" spans="1:7" x14ac:dyDescent="0.25">
      <c r="A96" s="96" t="s">
        <v>62</v>
      </c>
      <c r="B96" s="1"/>
      <c r="C96" s="1"/>
      <c r="D96" s="1"/>
      <c r="E96" s="1"/>
      <c r="F96" s="1"/>
      <c r="G96" s="2"/>
    </row>
    <row r="97" spans="1:7" ht="15.75" thickBot="1" x14ac:dyDescent="0.3">
      <c r="A97" s="97" t="s">
        <v>63</v>
      </c>
      <c r="B97" s="98">
        <f>D55/C55</f>
        <v>0.7392277410832232</v>
      </c>
      <c r="C97" s="584" t="s">
        <v>64</v>
      </c>
      <c r="D97" s="585"/>
      <c r="E97" s="99">
        <f>E55/C55</f>
        <v>0.10073231175693527</v>
      </c>
      <c r="F97" s="99"/>
      <c r="G97" s="100"/>
    </row>
    <row r="98" spans="1:7" ht="15.75" thickBot="1" x14ac:dyDescent="0.3">
      <c r="A98" s="3"/>
      <c r="B98" s="173"/>
      <c r="C98" s="173"/>
      <c r="D98" s="173"/>
      <c r="E98" s="173"/>
      <c r="F98" s="173"/>
      <c r="G98" s="5"/>
    </row>
    <row r="99" spans="1:7" x14ac:dyDescent="0.25">
      <c r="A99" s="96" t="s">
        <v>65</v>
      </c>
      <c r="B99" s="1"/>
      <c r="C99" s="1"/>
      <c r="D99" s="1"/>
      <c r="E99" s="1"/>
      <c r="F99" s="1"/>
      <c r="G99" s="2"/>
    </row>
    <row r="100" spans="1:7" x14ac:dyDescent="0.25">
      <c r="A100" s="586"/>
      <c r="B100" s="608"/>
      <c r="C100" s="608"/>
      <c r="D100" s="608"/>
      <c r="E100" s="608"/>
      <c r="F100" s="608"/>
      <c r="G100" s="588"/>
    </row>
    <row r="101" spans="1:7" x14ac:dyDescent="0.25">
      <c r="A101" s="586"/>
      <c r="B101" s="608"/>
      <c r="C101" s="608"/>
      <c r="D101" s="608"/>
      <c r="E101" s="608"/>
      <c r="F101" s="608"/>
      <c r="G101" s="588"/>
    </row>
    <row r="102" spans="1:7" ht="15.75" thickBot="1" x14ac:dyDescent="0.3">
      <c r="A102" s="3"/>
      <c r="B102" s="173"/>
      <c r="C102" s="173"/>
      <c r="D102" s="173"/>
      <c r="E102" s="173"/>
      <c r="F102" s="173"/>
      <c r="G102" s="5"/>
    </row>
    <row r="103" spans="1:7" ht="15.75" x14ac:dyDescent="0.25">
      <c r="A103" s="101" t="s">
        <v>66</v>
      </c>
      <c r="B103" s="134" t="s">
        <v>231</v>
      </c>
      <c r="C103" s="173"/>
      <c r="D103" s="173"/>
      <c r="E103" s="173"/>
      <c r="F103" s="173"/>
      <c r="G103" s="5"/>
    </row>
    <row r="104" spans="1:7" ht="15.75" thickBot="1" x14ac:dyDescent="0.3">
      <c r="A104" s="101"/>
      <c r="B104" s="174" t="s">
        <v>232</v>
      </c>
      <c r="C104" s="173"/>
      <c r="D104" s="173"/>
      <c r="E104" s="173"/>
      <c r="F104" s="173"/>
      <c r="G104" s="5"/>
    </row>
    <row r="105" spans="1:7" ht="15.75" thickBot="1" x14ac:dyDescent="0.3">
      <c r="A105" s="102"/>
      <c r="B105" s="173"/>
      <c r="C105" s="173"/>
      <c r="D105" s="173"/>
      <c r="E105" s="173"/>
      <c r="F105" s="173"/>
      <c r="G105" s="5"/>
    </row>
    <row r="106" spans="1:7" x14ac:dyDescent="0.25">
      <c r="A106" s="103"/>
      <c r="B106" s="1"/>
      <c r="C106" s="1"/>
      <c r="D106" s="1"/>
      <c r="E106" s="1"/>
      <c r="F106" s="1"/>
      <c r="G106" s="2"/>
    </row>
    <row r="107" spans="1:7" ht="15.75" thickBot="1" x14ac:dyDescent="0.3">
      <c r="A107" s="589" t="s">
        <v>137</v>
      </c>
      <c r="B107" s="590"/>
      <c r="C107" s="590"/>
      <c r="D107" s="590"/>
      <c r="E107" s="590"/>
      <c r="F107" s="590"/>
      <c r="G107" s="591"/>
    </row>
    <row r="108" spans="1:7" ht="15.75" thickBot="1" x14ac:dyDescent="0.3">
      <c r="A108" s="574" t="s">
        <v>130</v>
      </c>
      <c r="B108" s="575"/>
      <c r="C108" s="575"/>
      <c r="D108" s="575"/>
      <c r="E108" s="575"/>
      <c r="F108" s="575"/>
      <c r="G108" s="576"/>
    </row>
  </sheetData>
  <mergeCells count="89">
    <mergeCell ref="C97:D97"/>
    <mergeCell ref="A100:G101"/>
    <mergeCell ref="A107:G107"/>
    <mergeCell ref="A108:G108"/>
    <mergeCell ref="A90:G90"/>
    <mergeCell ref="A91:G91"/>
    <mergeCell ref="A92:G92"/>
    <mergeCell ref="A93:G93"/>
    <mergeCell ref="A94:G94"/>
    <mergeCell ref="A95:G95"/>
    <mergeCell ref="A89:G89"/>
    <mergeCell ref="F75:G75"/>
    <mergeCell ref="F76:G76"/>
    <mergeCell ref="F77:G77"/>
    <mergeCell ref="A78:E78"/>
    <mergeCell ref="A82:G82"/>
    <mergeCell ref="A83:G83"/>
    <mergeCell ref="A84:G84"/>
    <mergeCell ref="A85:G85"/>
    <mergeCell ref="A86:G86"/>
    <mergeCell ref="A87:G87"/>
    <mergeCell ref="A88:G88"/>
    <mergeCell ref="F74:G74"/>
    <mergeCell ref="A61:D61"/>
    <mergeCell ref="A62:B62"/>
    <mergeCell ref="A63:B63"/>
    <mergeCell ref="A64:B64"/>
    <mergeCell ref="A65:B65"/>
    <mergeCell ref="A66:B66"/>
    <mergeCell ref="A67:B67"/>
    <mergeCell ref="F70:G70"/>
    <mergeCell ref="F71:G71"/>
    <mergeCell ref="F72:G72"/>
    <mergeCell ref="F73:G73"/>
    <mergeCell ref="D59:E59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D56:E56"/>
    <mergeCell ref="A46:B46"/>
    <mergeCell ref="B39:C39"/>
    <mergeCell ref="E39:F39"/>
    <mergeCell ref="B40:C40"/>
    <mergeCell ref="E40:F40"/>
    <mergeCell ref="B41:C41"/>
    <mergeCell ref="E41:F41"/>
    <mergeCell ref="B42:C42"/>
    <mergeCell ref="E42:F42"/>
    <mergeCell ref="A43:C43"/>
    <mergeCell ref="D43:G43"/>
    <mergeCell ref="A45:G45"/>
    <mergeCell ref="B38:C38"/>
    <mergeCell ref="E38:F38"/>
    <mergeCell ref="A18:B18"/>
    <mergeCell ref="C18:D18"/>
    <mergeCell ref="E18:G18"/>
    <mergeCell ref="A19:B19"/>
    <mergeCell ref="C19:D19"/>
    <mergeCell ref="E19:G19"/>
    <mergeCell ref="C22:G22"/>
    <mergeCell ref="C23:G23"/>
    <mergeCell ref="A36:C37"/>
    <mergeCell ref="D36:G36"/>
    <mergeCell ref="D37:G37"/>
    <mergeCell ref="B13:C13"/>
    <mergeCell ref="D13:G13"/>
    <mergeCell ref="A14:G14"/>
    <mergeCell ref="A17:B17"/>
    <mergeCell ref="C17:D17"/>
    <mergeCell ref="E17:G17"/>
    <mergeCell ref="A8:G8"/>
    <mergeCell ref="A9:G10"/>
    <mergeCell ref="A11:D11"/>
    <mergeCell ref="E11:G11"/>
    <mergeCell ref="B12:C12"/>
    <mergeCell ref="E12:G12"/>
    <mergeCell ref="A1:C1"/>
    <mergeCell ref="A2:C2"/>
    <mergeCell ref="A6:C6"/>
    <mergeCell ref="D6:G6"/>
    <mergeCell ref="A7:C7"/>
    <mergeCell ref="D7:G7"/>
  </mergeCells>
  <pageMargins left="0.7" right="0.7" top="0.75" bottom="0.75" header="0.3" footer="0.3"/>
  <pageSetup scale="67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117"/>
  <sheetViews>
    <sheetView view="pageBreakPreview" topLeftCell="A22" zoomScale="85" zoomScaleNormal="100" zoomScaleSheetLayoutView="85" workbookViewId="0">
      <selection activeCell="F35" sqref="F35"/>
    </sheetView>
  </sheetViews>
  <sheetFormatPr baseColWidth="10" defaultRowHeight="15" x14ac:dyDescent="0.25"/>
  <cols>
    <col min="1" max="7" width="19.2851562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623"/>
      <c r="C2" s="623"/>
      <c r="D2" s="3"/>
      <c r="E2" s="173"/>
      <c r="F2" s="173"/>
      <c r="G2" s="5"/>
    </row>
    <row r="3" spans="1:7" ht="16.5" x14ac:dyDescent="0.25">
      <c r="A3" s="6" t="s">
        <v>2</v>
      </c>
      <c r="B3" s="210"/>
      <c r="C3" s="8"/>
      <c r="D3" s="209" t="s">
        <v>237</v>
      </c>
      <c r="E3" s="208"/>
      <c r="F3" s="208"/>
      <c r="G3" s="10"/>
    </row>
    <row r="4" spans="1:7" ht="16.5" x14ac:dyDescent="0.25">
      <c r="A4" s="6"/>
      <c r="B4" s="210"/>
      <c r="C4" s="8"/>
      <c r="D4" s="209"/>
      <c r="E4" s="208"/>
      <c r="F4" s="208"/>
      <c r="G4" s="10"/>
    </row>
    <row r="5" spans="1:7" ht="17.25" thickBot="1" x14ac:dyDescent="0.35">
      <c r="A5" s="11"/>
      <c r="B5" s="207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238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633" t="s">
        <v>78</v>
      </c>
      <c r="B9" s="634"/>
      <c r="C9" s="634"/>
      <c r="D9" s="634"/>
      <c r="E9" s="634"/>
      <c r="F9" s="635"/>
      <c r="G9" s="636"/>
    </row>
    <row r="10" spans="1:7" ht="45" customHeight="1" x14ac:dyDescent="0.25">
      <c r="A10" s="633"/>
      <c r="B10" s="634"/>
      <c r="C10" s="634"/>
      <c r="D10" s="634"/>
      <c r="E10" s="634"/>
      <c r="F10" s="635"/>
      <c r="G10" s="636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33" x14ac:dyDescent="0.25">
      <c r="A12" s="17" t="s">
        <v>4</v>
      </c>
      <c r="B12" s="514" t="s">
        <v>81</v>
      </c>
      <c r="C12" s="510"/>
      <c r="D12" s="258" t="s">
        <v>5</v>
      </c>
      <c r="E12" s="515" t="s">
        <v>6</v>
      </c>
      <c r="F12" s="515"/>
      <c r="G12" s="622"/>
    </row>
    <row r="13" spans="1:7" ht="33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72" customHeight="1" x14ac:dyDescent="0.25">
      <c r="A14" s="620" t="s">
        <v>8</v>
      </c>
      <c r="B14" s="519"/>
      <c r="C14" s="519"/>
      <c r="D14" s="519"/>
      <c r="E14" s="519"/>
      <c r="F14" s="519"/>
      <c r="G14" s="621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11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11" ht="16.5" x14ac:dyDescent="0.3">
      <c r="A18" s="520" t="s">
        <v>85</v>
      </c>
      <c r="B18" s="521"/>
      <c r="C18" s="548" t="s">
        <v>86</v>
      </c>
      <c r="D18" s="548"/>
      <c r="E18" s="524">
        <v>127600000</v>
      </c>
      <c r="F18" s="525"/>
      <c r="G18" s="526"/>
    </row>
    <row r="19" spans="1:11" ht="16.5" x14ac:dyDescent="0.3">
      <c r="A19" s="520" t="s">
        <v>217</v>
      </c>
      <c r="B19" s="521"/>
      <c r="C19" s="548" t="s">
        <v>218</v>
      </c>
      <c r="D19" s="548"/>
      <c r="E19" s="524">
        <v>23800000</v>
      </c>
      <c r="F19" s="525"/>
      <c r="G19" s="526"/>
    </row>
    <row r="20" spans="1:11" ht="16.5" x14ac:dyDescent="0.25">
      <c r="A20" s="118"/>
      <c r="B20" s="205"/>
      <c r="C20" s="205"/>
      <c r="D20" s="205"/>
      <c r="E20" s="205"/>
      <c r="F20" s="113" t="s">
        <v>10</v>
      </c>
      <c r="G20" s="204">
        <f>E18+E19</f>
        <v>151400000</v>
      </c>
    </row>
    <row r="21" spans="1:11" ht="16.5" x14ac:dyDescent="0.25">
      <c r="A21" s="6" t="s">
        <v>11</v>
      </c>
      <c r="B21" s="203"/>
      <c r="C21" s="203"/>
      <c r="D21" s="203"/>
      <c r="E21" s="203"/>
      <c r="F21" s="203"/>
      <c r="G21" s="24"/>
    </row>
    <row r="22" spans="1:11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11" ht="31.5" customHeight="1" x14ac:dyDescent="0.3">
      <c r="A23" s="27" t="s">
        <v>15</v>
      </c>
      <c r="B23" s="263">
        <v>45932</v>
      </c>
      <c r="C23" s="527" t="s">
        <v>219</v>
      </c>
      <c r="D23" s="527"/>
      <c r="E23" s="527"/>
      <c r="F23" s="527"/>
      <c r="G23" s="528"/>
    </row>
    <row r="24" spans="1:11" ht="16.5" x14ac:dyDescent="0.3">
      <c r="A24" s="202"/>
      <c r="B24" s="201"/>
      <c r="C24" s="31"/>
      <c r="D24" s="31"/>
      <c r="E24" s="31"/>
      <c r="F24" s="31"/>
      <c r="G24" s="32"/>
    </row>
    <row r="25" spans="1:11" ht="15.75" thickBot="1" x14ac:dyDescent="0.3">
      <c r="A25" s="200"/>
      <c r="B25" s="264"/>
      <c r="C25" s="198"/>
      <c r="D25" s="198"/>
      <c r="E25" s="198"/>
      <c r="F25" s="198"/>
      <c r="G25" s="36"/>
    </row>
    <row r="26" spans="1:11" ht="15.75" thickBot="1" x14ac:dyDescent="0.3">
      <c r="A26" s="96" t="s">
        <v>17</v>
      </c>
      <c r="B26" s="1"/>
      <c r="C26" s="1"/>
      <c r="D26" s="1"/>
      <c r="E26" s="1"/>
      <c r="F26" s="1"/>
      <c r="G26" s="2"/>
    </row>
    <row r="27" spans="1:11" x14ac:dyDescent="0.25">
      <c r="A27" s="244" t="s">
        <v>18</v>
      </c>
      <c r="B27" s="245" t="s">
        <v>19</v>
      </c>
      <c r="C27" s="246" t="s">
        <v>87</v>
      </c>
      <c r="D27" s="246" t="s">
        <v>20</v>
      </c>
      <c r="E27" s="246" t="s">
        <v>21</v>
      </c>
      <c r="F27" s="247" t="s">
        <v>22</v>
      </c>
      <c r="G27" s="248" t="s">
        <v>69</v>
      </c>
      <c r="K27" t="s">
        <v>235</v>
      </c>
    </row>
    <row r="28" spans="1:11" x14ac:dyDescent="0.25">
      <c r="A28" s="197">
        <v>1</v>
      </c>
      <c r="B28" s="148" t="s">
        <v>239</v>
      </c>
      <c r="C28" s="148" t="s">
        <v>221</v>
      </c>
      <c r="D28" s="149">
        <v>1659840</v>
      </c>
      <c r="E28" s="120">
        <v>0</v>
      </c>
      <c r="F28" s="256"/>
      <c r="G28" s="194">
        <v>1659840</v>
      </c>
      <c r="K28" t="s">
        <v>236</v>
      </c>
    </row>
    <row r="29" spans="1:11" x14ac:dyDescent="0.25">
      <c r="A29" s="193">
        <v>2</v>
      </c>
      <c r="B29" s="148" t="s">
        <v>240</v>
      </c>
      <c r="C29" s="148" t="s">
        <v>221</v>
      </c>
      <c r="D29" s="149">
        <v>995904</v>
      </c>
      <c r="E29" s="120">
        <v>0</v>
      </c>
      <c r="F29" s="119"/>
      <c r="G29" s="194">
        <v>995904</v>
      </c>
      <c r="K29" t="s">
        <v>236</v>
      </c>
    </row>
    <row r="30" spans="1:11" x14ac:dyDescent="0.25">
      <c r="A30" s="193">
        <v>3</v>
      </c>
      <c r="B30" s="148" t="s">
        <v>241</v>
      </c>
      <c r="C30" s="148" t="s">
        <v>221</v>
      </c>
      <c r="D30" s="149">
        <v>331968</v>
      </c>
      <c r="E30" s="120">
        <v>0</v>
      </c>
      <c r="F30" s="119"/>
      <c r="G30" s="194">
        <v>331968</v>
      </c>
      <c r="K30" t="s">
        <v>236</v>
      </c>
    </row>
    <row r="31" spans="1:11" x14ac:dyDescent="0.25">
      <c r="A31" s="193">
        <v>4</v>
      </c>
      <c r="B31" s="148" t="s">
        <v>242</v>
      </c>
      <c r="C31" s="148" t="s">
        <v>221</v>
      </c>
      <c r="D31" s="149">
        <v>414960</v>
      </c>
      <c r="E31" s="120">
        <v>0</v>
      </c>
      <c r="F31" s="119"/>
      <c r="G31" s="194">
        <v>414960</v>
      </c>
      <c r="K31" t="s">
        <v>236</v>
      </c>
    </row>
    <row r="32" spans="1:11" x14ac:dyDescent="0.25">
      <c r="A32" s="197">
        <v>5</v>
      </c>
      <c r="B32" s="148" t="s">
        <v>243</v>
      </c>
      <c r="C32" s="148" t="s">
        <v>221</v>
      </c>
      <c r="D32" s="149">
        <v>829920</v>
      </c>
      <c r="E32" s="120">
        <v>0</v>
      </c>
      <c r="F32" s="119"/>
      <c r="G32" s="194">
        <v>829920</v>
      </c>
      <c r="K32" t="s">
        <v>236</v>
      </c>
    </row>
    <row r="33" spans="1:15" x14ac:dyDescent="0.25">
      <c r="A33" s="193">
        <v>6</v>
      </c>
      <c r="B33" s="148" t="s">
        <v>244</v>
      </c>
      <c r="C33" s="148" t="s">
        <v>245</v>
      </c>
      <c r="D33" s="149">
        <v>829920</v>
      </c>
      <c r="E33" s="120">
        <v>0</v>
      </c>
      <c r="F33" s="119"/>
      <c r="G33" s="194">
        <v>829920</v>
      </c>
      <c r="K33" t="s">
        <v>236</v>
      </c>
    </row>
    <row r="34" spans="1:15" x14ac:dyDescent="0.25">
      <c r="A34" s="193">
        <v>7</v>
      </c>
      <c r="B34" s="148" t="s">
        <v>246</v>
      </c>
      <c r="C34" s="148" t="s">
        <v>245</v>
      </c>
      <c r="D34" s="149">
        <v>539448</v>
      </c>
      <c r="E34" s="120">
        <v>0</v>
      </c>
      <c r="F34" s="119"/>
      <c r="G34" s="194">
        <v>539448</v>
      </c>
      <c r="K34" t="s">
        <v>236</v>
      </c>
    </row>
    <row r="35" spans="1:15" x14ac:dyDescent="0.25">
      <c r="A35" s="193">
        <v>8</v>
      </c>
      <c r="B35" s="148" t="s">
        <v>247</v>
      </c>
      <c r="C35" s="148" t="s">
        <v>245</v>
      </c>
      <c r="D35" s="149">
        <v>995904</v>
      </c>
      <c r="E35" s="120">
        <v>0</v>
      </c>
      <c r="F35" s="119"/>
      <c r="G35" s="194">
        <v>995904</v>
      </c>
      <c r="K35" t="s">
        <v>236</v>
      </c>
    </row>
    <row r="36" spans="1:15" x14ac:dyDescent="0.25">
      <c r="A36" s="197">
        <v>9</v>
      </c>
      <c r="B36" s="148" t="s">
        <v>248</v>
      </c>
      <c r="C36" s="148" t="s">
        <v>245</v>
      </c>
      <c r="D36" s="149">
        <v>5261256</v>
      </c>
      <c r="E36" s="120">
        <v>0</v>
      </c>
      <c r="F36" s="119"/>
      <c r="G36" s="194">
        <v>5261256</v>
      </c>
      <c r="K36" t="s">
        <v>236</v>
      </c>
    </row>
    <row r="37" spans="1:15" x14ac:dyDescent="0.25">
      <c r="A37" s="197">
        <v>10</v>
      </c>
      <c r="B37" s="148" t="s">
        <v>249</v>
      </c>
      <c r="C37" s="148" t="s">
        <v>245</v>
      </c>
      <c r="D37" s="149">
        <v>2240784</v>
      </c>
      <c r="E37" s="120">
        <v>0</v>
      </c>
      <c r="F37" s="119"/>
      <c r="G37" s="194">
        <v>2240784</v>
      </c>
      <c r="K37" t="s">
        <v>236</v>
      </c>
    </row>
    <row r="38" spans="1:15" x14ac:dyDescent="0.25">
      <c r="A38" s="193">
        <v>11</v>
      </c>
      <c r="B38" s="148" t="s">
        <v>250</v>
      </c>
      <c r="C38" s="148" t="s">
        <v>245</v>
      </c>
      <c r="D38" s="149">
        <v>331968</v>
      </c>
      <c r="E38" s="120">
        <v>0</v>
      </c>
      <c r="F38" s="119"/>
      <c r="G38" s="194">
        <v>331968</v>
      </c>
      <c r="K38" t="s">
        <v>236</v>
      </c>
    </row>
    <row r="39" spans="1:15" x14ac:dyDescent="0.25">
      <c r="A39" s="193">
        <v>12</v>
      </c>
      <c r="B39" s="148" t="s">
        <v>251</v>
      </c>
      <c r="C39" s="148" t="s">
        <v>245</v>
      </c>
      <c r="D39" s="149">
        <v>2205840</v>
      </c>
      <c r="E39" s="120">
        <v>0</v>
      </c>
      <c r="F39" s="119"/>
      <c r="G39" s="194">
        <v>2205840</v>
      </c>
      <c r="K39" t="s">
        <v>236</v>
      </c>
    </row>
    <row r="40" spans="1:15" x14ac:dyDescent="0.25">
      <c r="A40" s="193"/>
      <c r="B40" s="119"/>
      <c r="C40" s="119" t="s">
        <v>10</v>
      </c>
      <c r="D40" s="144">
        <f>SUM(D28:D39)</f>
        <v>16637712</v>
      </c>
      <c r="E40" s="144">
        <f>SUM(E28:E39)</f>
        <v>0</v>
      </c>
      <c r="F40" s="144">
        <f>SUM(F28:F39)</f>
        <v>0</v>
      </c>
      <c r="G40" s="467">
        <f>SUM(G28:G39)</f>
        <v>16637712</v>
      </c>
    </row>
    <row r="41" spans="1:15" ht="16.5" x14ac:dyDescent="0.3">
      <c r="A41" s="11" t="s">
        <v>23</v>
      </c>
      <c r="B41" s="20"/>
      <c r="C41" s="20"/>
      <c r="D41" s="20"/>
      <c r="E41" s="20"/>
      <c r="F41" s="20"/>
      <c r="G41" s="21"/>
    </row>
    <row r="42" spans="1:15" ht="17.25" thickBot="1" x14ac:dyDescent="0.35">
      <c r="A42" s="45"/>
      <c r="B42" s="46"/>
      <c r="C42" s="46"/>
      <c r="D42" s="46"/>
      <c r="E42" s="46"/>
      <c r="F42" s="46"/>
      <c r="G42" s="47"/>
      <c r="I42" s="766" t="s">
        <v>362</v>
      </c>
      <c r="J42" s="766" t="s">
        <v>363</v>
      </c>
      <c r="K42" s="766" t="s">
        <v>364</v>
      </c>
      <c r="L42" s="766" t="s">
        <v>365</v>
      </c>
      <c r="M42" s="766" t="s">
        <v>366</v>
      </c>
      <c r="N42" s="766" t="s">
        <v>367</v>
      </c>
      <c r="O42" s="766" t="s">
        <v>368</v>
      </c>
    </row>
    <row r="43" spans="1:15" ht="17.25" thickBot="1" x14ac:dyDescent="0.35">
      <c r="A43" s="529" t="s">
        <v>104</v>
      </c>
      <c r="B43" s="530"/>
      <c r="C43" s="531"/>
      <c r="D43" s="535" t="s">
        <v>103</v>
      </c>
      <c r="E43" s="536"/>
      <c r="F43" s="537"/>
      <c r="G43" s="538"/>
      <c r="I43" s="767" t="s">
        <v>412</v>
      </c>
      <c r="J43" s="767" t="s">
        <v>370</v>
      </c>
      <c r="K43" s="767" t="s">
        <v>413</v>
      </c>
      <c r="L43" s="767" t="s">
        <v>414</v>
      </c>
      <c r="M43" s="768" t="s">
        <v>415</v>
      </c>
      <c r="N43" s="768" t="s">
        <v>416</v>
      </c>
      <c r="O43" s="768" t="s">
        <v>417</v>
      </c>
    </row>
    <row r="44" spans="1:15" ht="16.5" x14ac:dyDescent="0.3">
      <c r="A44" s="532"/>
      <c r="B44" s="533"/>
      <c r="C44" s="534"/>
      <c r="D44" s="539"/>
      <c r="E44" s="540"/>
      <c r="F44" s="541"/>
      <c r="G44" s="542"/>
    </row>
    <row r="45" spans="1:15" ht="16.5" x14ac:dyDescent="0.3">
      <c r="A45" s="226" t="s">
        <v>24</v>
      </c>
      <c r="B45" s="543" t="s">
        <v>25</v>
      </c>
      <c r="C45" s="543"/>
      <c r="D45" s="259" t="s">
        <v>26</v>
      </c>
      <c r="E45" s="543" t="s">
        <v>27</v>
      </c>
      <c r="F45" s="544"/>
      <c r="G45" s="192" t="s">
        <v>28</v>
      </c>
    </row>
    <row r="46" spans="1:15" ht="16.5" x14ac:dyDescent="0.3">
      <c r="A46" s="226" t="s">
        <v>105</v>
      </c>
      <c r="B46" s="594" t="s">
        <v>107</v>
      </c>
      <c r="C46" s="594"/>
      <c r="D46" s="122">
        <v>25520000</v>
      </c>
      <c r="E46" s="596">
        <v>45779</v>
      </c>
      <c r="F46" s="597"/>
      <c r="G46" s="191">
        <v>46188</v>
      </c>
    </row>
    <row r="47" spans="1:15" ht="16.5" x14ac:dyDescent="0.3">
      <c r="A47" s="226" t="s">
        <v>106</v>
      </c>
      <c r="B47" s="594" t="s">
        <v>109</v>
      </c>
      <c r="C47" s="595"/>
      <c r="D47" s="122">
        <v>38280000</v>
      </c>
      <c r="E47" s="596">
        <v>45779</v>
      </c>
      <c r="F47" s="597"/>
      <c r="G47" s="191">
        <v>46371</v>
      </c>
    </row>
    <row r="48" spans="1:15" ht="16.5" x14ac:dyDescent="0.3">
      <c r="A48" s="226" t="s">
        <v>108</v>
      </c>
      <c r="B48" s="594" t="s">
        <v>111</v>
      </c>
      <c r="C48" s="595"/>
      <c r="D48" s="122">
        <v>6380000</v>
      </c>
      <c r="E48" s="596">
        <v>45779</v>
      </c>
      <c r="F48" s="597"/>
      <c r="G48" s="191">
        <v>47102</v>
      </c>
    </row>
    <row r="49" spans="1:7" ht="30" customHeight="1" x14ac:dyDescent="0.25">
      <c r="A49" s="225" t="s">
        <v>110</v>
      </c>
      <c r="B49" s="594" t="s">
        <v>109</v>
      </c>
      <c r="C49" s="595"/>
      <c r="D49" s="122">
        <v>38280000</v>
      </c>
      <c r="E49" s="596">
        <v>45779</v>
      </c>
      <c r="F49" s="597"/>
      <c r="G49" s="191">
        <v>47102</v>
      </c>
    </row>
    <row r="50" spans="1:7" ht="17.25" thickBot="1" x14ac:dyDescent="0.35">
      <c r="A50" s="601" t="s">
        <v>29</v>
      </c>
      <c r="B50" s="599"/>
      <c r="C50" s="600"/>
      <c r="D50" s="601"/>
      <c r="E50" s="599"/>
      <c r="F50" s="602"/>
      <c r="G50" s="600"/>
    </row>
    <row r="51" spans="1:7" ht="16.5" x14ac:dyDescent="0.3">
      <c r="A51" s="48"/>
      <c r="B51" s="20"/>
      <c r="C51" s="20"/>
      <c r="D51" s="20"/>
      <c r="E51" s="20"/>
      <c r="F51" s="20"/>
      <c r="G51" s="21"/>
    </row>
    <row r="52" spans="1:7" ht="16.5" x14ac:dyDescent="0.3">
      <c r="A52" s="603" t="s">
        <v>30</v>
      </c>
      <c r="B52" s="604"/>
      <c r="C52" s="604"/>
      <c r="D52" s="604"/>
      <c r="E52" s="604"/>
      <c r="F52" s="604"/>
      <c r="G52" s="606"/>
    </row>
    <row r="53" spans="1:7" ht="16.5" x14ac:dyDescent="0.3">
      <c r="A53" s="615" t="s">
        <v>31</v>
      </c>
      <c r="B53" s="552"/>
      <c r="C53" s="260" t="s">
        <v>32</v>
      </c>
      <c r="D53" s="50" t="s">
        <v>33</v>
      </c>
      <c r="E53" s="51" t="s">
        <v>34</v>
      </c>
      <c r="F53" s="51" t="s">
        <v>35</v>
      </c>
      <c r="G53" s="190" t="s">
        <v>36</v>
      </c>
    </row>
    <row r="54" spans="1:7" ht="16.5" x14ac:dyDescent="0.3">
      <c r="A54" s="615" t="s">
        <v>37</v>
      </c>
      <c r="B54" s="552"/>
      <c r="C54" s="128">
        <v>151400000</v>
      </c>
      <c r="D54" s="50"/>
      <c r="E54" s="51"/>
      <c r="F54" s="51"/>
      <c r="G54" s="190"/>
    </row>
    <row r="55" spans="1:7" ht="16.5" x14ac:dyDescent="0.3">
      <c r="A55" s="627" t="s">
        <v>112</v>
      </c>
      <c r="B55" s="628"/>
      <c r="C55" s="53"/>
      <c r="D55" s="131">
        <v>23491104</v>
      </c>
      <c r="E55" s="189"/>
      <c r="F55" s="129">
        <v>0</v>
      </c>
      <c r="G55" s="188">
        <v>23491104</v>
      </c>
    </row>
    <row r="56" spans="1:7" ht="16.5" x14ac:dyDescent="0.3">
      <c r="A56" s="627" t="s">
        <v>133</v>
      </c>
      <c r="B56" s="628"/>
      <c r="C56" s="53"/>
      <c r="D56" s="144">
        <v>25485096</v>
      </c>
      <c r="E56" s="144"/>
      <c r="F56" s="129">
        <v>0</v>
      </c>
      <c r="G56" s="187">
        <v>25485096</v>
      </c>
    </row>
    <row r="57" spans="1:7" ht="16.5" x14ac:dyDescent="0.3">
      <c r="A57" s="561" t="s">
        <v>155</v>
      </c>
      <c r="B57" s="553"/>
      <c r="C57" s="53"/>
      <c r="D57" s="186">
        <v>3673488</v>
      </c>
      <c r="E57" s="186"/>
      <c r="F57" s="129">
        <v>0</v>
      </c>
      <c r="G57" s="186">
        <v>3673488</v>
      </c>
    </row>
    <row r="58" spans="1:7" ht="16.5" x14ac:dyDescent="0.3">
      <c r="A58" s="629" t="s">
        <v>165</v>
      </c>
      <c r="B58" s="630"/>
      <c r="C58" s="125"/>
      <c r="D58" s="126">
        <v>30616404</v>
      </c>
      <c r="F58" s="129">
        <v>0</v>
      </c>
      <c r="G58" s="126">
        <v>30616404</v>
      </c>
    </row>
    <row r="59" spans="1:7" ht="16.5" x14ac:dyDescent="0.3">
      <c r="A59" s="629" t="s">
        <v>202</v>
      </c>
      <c r="B59" s="630"/>
      <c r="C59" s="127"/>
      <c r="D59" s="121">
        <v>1669392</v>
      </c>
      <c r="E59" s="121"/>
      <c r="F59" s="129">
        <v>0</v>
      </c>
      <c r="G59" s="255">
        <v>1669392</v>
      </c>
    </row>
    <row r="60" spans="1:7" ht="16.5" x14ac:dyDescent="0.3">
      <c r="A60" s="561" t="s">
        <v>226</v>
      </c>
      <c r="B60" s="553"/>
      <c r="C60" s="53"/>
      <c r="D60" s="59">
        <v>26983596</v>
      </c>
      <c r="F60" s="129">
        <v>0</v>
      </c>
      <c r="G60" s="255">
        <v>26983596</v>
      </c>
    </row>
    <row r="61" spans="1:7" ht="16.5" x14ac:dyDescent="0.3">
      <c r="A61" s="561" t="s">
        <v>227</v>
      </c>
      <c r="B61" s="553"/>
      <c r="C61" s="53"/>
      <c r="D61" s="59">
        <v>15250872</v>
      </c>
      <c r="F61" s="129">
        <v>0</v>
      </c>
      <c r="G61" s="255">
        <v>15250872</v>
      </c>
    </row>
    <row r="62" spans="1:7" ht="16.5" x14ac:dyDescent="0.3">
      <c r="A62" s="559" t="s">
        <v>252</v>
      </c>
      <c r="B62" s="560"/>
      <c r="C62" s="53"/>
      <c r="D62" s="59"/>
      <c r="E62" s="59">
        <v>16637712</v>
      </c>
      <c r="F62" s="129"/>
      <c r="G62" s="255">
        <v>16637712</v>
      </c>
    </row>
    <row r="63" spans="1:7" ht="16.5" x14ac:dyDescent="0.3">
      <c r="A63" s="615" t="s">
        <v>10</v>
      </c>
      <c r="B63" s="552"/>
      <c r="C63" s="58">
        <f>+C54</f>
        <v>151400000</v>
      </c>
      <c r="D63" s="56">
        <f>SUM(D54:D61)</f>
        <v>127169952</v>
      </c>
      <c r="E63" s="59">
        <f>E62</f>
        <v>16637712</v>
      </c>
      <c r="F63" s="59">
        <f>SUM(F55:F61)</f>
        <v>0</v>
      </c>
      <c r="G63" s="182">
        <f>SUM(G55:G62)</f>
        <v>143807664</v>
      </c>
    </row>
    <row r="64" spans="1:7" ht="16.5" x14ac:dyDescent="0.3">
      <c r="A64" s="561" t="s">
        <v>38</v>
      </c>
      <c r="B64" s="553"/>
      <c r="C64" s="60">
        <f>D63/C63</f>
        <v>0.83996005284015851</v>
      </c>
      <c r="D64" s="553" t="s">
        <v>39</v>
      </c>
      <c r="E64" s="553"/>
      <c r="F64" s="61"/>
      <c r="G64" s="181">
        <f>E63/C63</f>
        <v>0.10989241743725231</v>
      </c>
    </row>
    <row r="65" spans="1:7" ht="17.25" thickBot="1" x14ac:dyDescent="0.35">
      <c r="A65" s="62"/>
      <c r="B65" s="63"/>
      <c r="C65" s="63"/>
      <c r="D65" s="180"/>
      <c r="E65" s="65"/>
      <c r="F65" s="65"/>
      <c r="G65" s="21"/>
    </row>
    <row r="66" spans="1:7" ht="16.5" x14ac:dyDescent="0.3">
      <c r="A66" s="66" t="s">
        <v>40</v>
      </c>
      <c r="B66" s="67"/>
      <c r="C66" s="67"/>
      <c r="D66" s="68"/>
      <c r="E66" s="69"/>
      <c r="F66" s="69"/>
      <c r="G66" s="70"/>
    </row>
    <row r="67" spans="1:7" ht="33" x14ac:dyDescent="0.25">
      <c r="A67" s="224" t="s">
        <v>41</v>
      </c>
      <c r="B67" s="223" t="s">
        <v>233</v>
      </c>
      <c r="C67" s="222">
        <v>45965</v>
      </c>
      <c r="D67" s="624" t="s">
        <v>42</v>
      </c>
      <c r="E67" s="624"/>
      <c r="F67" s="637">
        <f>E63</f>
        <v>16637712</v>
      </c>
      <c r="G67" s="638"/>
    </row>
    <row r="68" spans="1:7" ht="17.25" thickBot="1" x14ac:dyDescent="0.35">
      <c r="A68" s="72"/>
      <c r="B68" s="178"/>
      <c r="C68" s="178"/>
      <c r="D68" s="178"/>
      <c r="E68" s="261"/>
      <c r="F68" s="261"/>
      <c r="G68" s="262"/>
    </row>
    <row r="69" spans="1:7" ht="16.5" x14ac:dyDescent="0.3">
      <c r="A69" s="554" t="s">
        <v>43</v>
      </c>
      <c r="B69" s="555"/>
      <c r="C69" s="555"/>
      <c r="D69" s="556"/>
      <c r="E69" s="76"/>
      <c r="F69" s="76"/>
      <c r="G69" s="21"/>
    </row>
    <row r="70" spans="1:7" ht="16.5" x14ac:dyDescent="0.3">
      <c r="A70" s="557" t="s">
        <v>67</v>
      </c>
      <c r="B70" s="558"/>
      <c r="C70" s="267">
        <f>G20</f>
        <v>151400000</v>
      </c>
      <c r="D70" s="78"/>
      <c r="E70" s="76"/>
      <c r="F70" s="76"/>
      <c r="G70" s="21"/>
    </row>
    <row r="71" spans="1:7" ht="16.5" x14ac:dyDescent="0.3">
      <c r="A71" s="559" t="s">
        <v>68</v>
      </c>
      <c r="B71" s="560"/>
      <c r="C71" s="268">
        <f>D63</f>
        <v>127169952</v>
      </c>
      <c r="D71" s="78"/>
      <c r="E71" s="76"/>
      <c r="F71" s="76"/>
      <c r="G71" s="21"/>
    </row>
    <row r="72" spans="1:7" ht="16.5" x14ac:dyDescent="0.3">
      <c r="A72" s="561" t="s">
        <v>44</v>
      </c>
      <c r="B72" s="553"/>
      <c r="C72" s="268">
        <f>+F63</f>
        <v>0</v>
      </c>
      <c r="D72" s="80"/>
      <c r="E72" s="81"/>
      <c r="F72" s="81"/>
      <c r="G72" s="21"/>
    </row>
    <row r="73" spans="1:7" ht="16.5" x14ac:dyDescent="0.3">
      <c r="A73" s="561" t="s">
        <v>45</v>
      </c>
      <c r="B73" s="553"/>
      <c r="C73" s="268">
        <f>C70-(C71+C74)</f>
        <v>7592336</v>
      </c>
      <c r="D73" s="80"/>
      <c r="E73" s="81"/>
      <c r="F73" s="81"/>
      <c r="G73" s="21"/>
    </row>
    <row r="74" spans="1:7" ht="16.5" x14ac:dyDescent="0.3">
      <c r="A74" s="561" t="s">
        <v>46</v>
      </c>
      <c r="B74" s="553"/>
      <c r="C74" s="268">
        <f>+E63</f>
        <v>16637712</v>
      </c>
      <c r="D74" s="80"/>
      <c r="E74" s="81"/>
      <c r="F74" s="81"/>
      <c r="G74" s="21"/>
    </row>
    <row r="75" spans="1:7" ht="17.25" thickBot="1" x14ac:dyDescent="0.35">
      <c r="A75" s="565" t="s">
        <v>47</v>
      </c>
      <c r="B75" s="566"/>
      <c r="C75" s="269">
        <f>C71+C73+C74</f>
        <v>151400000</v>
      </c>
      <c r="D75" s="83"/>
      <c r="E75" s="65"/>
      <c r="F75" s="65"/>
      <c r="G75" s="21"/>
    </row>
    <row r="76" spans="1:7" ht="16.5" x14ac:dyDescent="0.3">
      <c r="A76" s="48"/>
      <c r="B76" s="20"/>
      <c r="C76" s="20"/>
      <c r="D76" s="20"/>
      <c r="E76" s="20"/>
      <c r="F76" s="20"/>
      <c r="G76" s="21"/>
    </row>
    <row r="77" spans="1:7" ht="17.25" thickBot="1" x14ac:dyDescent="0.35">
      <c r="A77" s="11" t="s">
        <v>48</v>
      </c>
      <c r="B77" s="20"/>
      <c r="C77" s="20"/>
      <c r="D77" s="20"/>
      <c r="E77" s="20"/>
      <c r="F77" s="20"/>
      <c r="G77" s="21"/>
    </row>
    <row r="78" spans="1:7" ht="33" x14ac:dyDescent="0.25">
      <c r="A78" s="84" t="s">
        <v>18</v>
      </c>
      <c r="B78" s="23" t="s">
        <v>49</v>
      </c>
      <c r="C78" s="85" t="s">
        <v>50</v>
      </c>
      <c r="D78" s="23" t="s">
        <v>13</v>
      </c>
      <c r="E78" s="86" t="s">
        <v>51</v>
      </c>
      <c r="F78" s="567" t="s">
        <v>52</v>
      </c>
      <c r="G78" s="568"/>
    </row>
    <row r="79" spans="1:7" ht="33" x14ac:dyDescent="0.25">
      <c r="A79" s="175">
        <v>1</v>
      </c>
      <c r="B79" s="104" t="s">
        <v>72</v>
      </c>
      <c r="C79" s="136" t="s">
        <v>123</v>
      </c>
      <c r="D79" s="88">
        <v>45834</v>
      </c>
      <c r="E79" s="89">
        <v>23491104</v>
      </c>
      <c r="F79" s="569">
        <f>E79</f>
        <v>23491104</v>
      </c>
      <c r="G79" s="614"/>
    </row>
    <row r="80" spans="1:7" ht="33" x14ac:dyDescent="0.25">
      <c r="A80" s="175">
        <v>2</v>
      </c>
      <c r="B80" s="104" t="s">
        <v>72</v>
      </c>
      <c r="C80" s="136" t="s">
        <v>136</v>
      </c>
      <c r="D80" s="88">
        <v>45863</v>
      </c>
      <c r="E80" s="89">
        <v>25485096</v>
      </c>
      <c r="F80" s="569">
        <f>E80</f>
        <v>25485096</v>
      </c>
      <c r="G80" s="614"/>
    </row>
    <row r="81" spans="1:7" ht="33" x14ac:dyDescent="0.25">
      <c r="A81" s="175">
        <v>3</v>
      </c>
      <c r="B81" s="104" t="s">
        <v>72</v>
      </c>
      <c r="C81" s="136" t="s">
        <v>153</v>
      </c>
      <c r="D81" s="88">
        <v>45897</v>
      </c>
      <c r="E81" s="89">
        <v>3673488</v>
      </c>
      <c r="F81" s="569">
        <f>E81</f>
        <v>3673488</v>
      </c>
      <c r="G81" s="614"/>
    </row>
    <row r="82" spans="1:7" ht="33" x14ac:dyDescent="0.25">
      <c r="A82" s="175">
        <v>4</v>
      </c>
      <c r="B82" s="104" t="s">
        <v>72</v>
      </c>
      <c r="C82" s="136" t="s">
        <v>163</v>
      </c>
      <c r="D82" s="88">
        <v>45908</v>
      </c>
      <c r="E82" s="89">
        <v>30616404</v>
      </c>
      <c r="F82" s="569">
        <f>E82</f>
        <v>30616404</v>
      </c>
      <c r="G82" s="614"/>
    </row>
    <row r="83" spans="1:7" ht="33" x14ac:dyDescent="0.25">
      <c r="A83" s="175">
        <v>5</v>
      </c>
      <c r="B83" s="104" t="s">
        <v>72</v>
      </c>
      <c r="C83" s="136" t="s">
        <v>213</v>
      </c>
      <c r="D83" s="88">
        <v>45929</v>
      </c>
      <c r="E83" s="89">
        <v>1701336</v>
      </c>
      <c r="F83" s="631">
        <v>1669392</v>
      </c>
      <c r="G83" s="632"/>
    </row>
    <row r="84" spans="1:7" ht="33" x14ac:dyDescent="0.25">
      <c r="A84" s="175">
        <v>6</v>
      </c>
      <c r="B84" s="104" t="s">
        <v>72</v>
      </c>
      <c r="C84" s="136" t="s">
        <v>212</v>
      </c>
      <c r="D84" s="88">
        <v>45929</v>
      </c>
      <c r="E84" s="89">
        <v>28652988</v>
      </c>
      <c r="F84" s="569">
        <v>26983596</v>
      </c>
      <c r="G84" s="614"/>
    </row>
    <row r="85" spans="1:7" ht="33" x14ac:dyDescent="0.25">
      <c r="A85" s="175">
        <v>7</v>
      </c>
      <c r="B85" s="104" t="s">
        <v>228</v>
      </c>
      <c r="C85" s="136" t="s">
        <v>229</v>
      </c>
      <c r="D85" s="88">
        <v>45959</v>
      </c>
      <c r="E85" s="89">
        <v>15250872</v>
      </c>
      <c r="F85" s="569">
        <v>15250872</v>
      </c>
      <c r="G85" s="614"/>
    </row>
    <row r="86" spans="1:7" ht="33" x14ac:dyDescent="0.25">
      <c r="A86" s="278">
        <v>8</v>
      </c>
      <c r="B86" s="104" t="s">
        <v>228</v>
      </c>
      <c r="C86" s="136" t="s">
        <v>253</v>
      </c>
      <c r="D86" s="88">
        <v>45965</v>
      </c>
      <c r="E86" s="279">
        <v>16637712</v>
      </c>
      <c r="F86" s="639">
        <v>16637712</v>
      </c>
      <c r="G86" s="640"/>
    </row>
    <row r="87" spans="1:7" ht="16.5" x14ac:dyDescent="0.3">
      <c r="A87" s="571" t="s">
        <v>53</v>
      </c>
      <c r="B87" s="572"/>
      <c r="C87" s="572"/>
      <c r="D87" s="572"/>
      <c r="E87" s="573"/>
      <c r="F87" s="90">
        <f>D63/C70</f>
        <v>0.83996005284015851</v>
      </c>
      <c r="G87" s="91">
        <f>SUM(F79:G86)</f>
        <v>143807664</v>
      </c>
    </row>
    <row r="88" spans="1:7" ht="17.25" thickBot="1" x14ac:dyDescent="0.35">
      <c r="A88" s="45"/>
      <c r="B88" s="46"/>
      <c r="C88" s="46"/>
      <c r="D88" s="46"/>
      <c r="E88" s="46"/>
      <c r="F88" s="45"/>
      <c r="G88" s="47"/>
    </row>
    <row r="89" spans="1:7" ht="17.25" thickBot="1" x14ac:dyDescent="0.35">
      <c r="A89" s="92"/>
      <c r="B89" s="93"/>
      <c r="C89" s="93"/>
      <c r="D89" s="93"/>
      <c r="E89" s="93"/>
      <c r="F89" s="93"/>
      <c r="G89" s="94"/>
    </row>
    <row r="90" spans="1:7" ht="16.5" x14ac:dyDescent="0.3">
      <c r="A90" s="95" t="s">
        <v>54</v>
      </c>
      <c r="B90" s="93"/>
      <c r="C90" s="93"/>
      <c r="D90" s="93"/>
      <c r="E90" s="93"/>
      <c r="F90" s="93"/>
      <c r="G90" s="94"/>
    </row>
    <row r="91" spans="1:7" x14ac:dyDescent="0.25">
      <c r="A91" s="562" t="s">
        <v>115</v>
      </c>
      <c r="B91" s="613"/>
      <c r="C91" s="613"/>
      <c r="D91" s="613"/>
      <c r="E91" s="613"/>
      <c r="F91" s="613"/>
      <c r="G91" s="564"/>
    </row>
    <row r="92" spans="1:7" x14ac:dyDescent="0.25">
      <c r="A92" s="562" t="s">
        <v>55</v>
      </c>
      <c r="B92" s="613"/>
      <c r="C92" s="613"/>
      <c r="D92" s="613"/>
      <c r="E92" s="613"/>
      <c r="F92" s="613"/>
      <c r="G92" s="564"/>
    </row>
    <row r="93" spans="1:7" x14ac:dyDescent="0.25">
      <c r="A93" s="562" t="s">
        <v>56</v>
      </c>
      <c r="B93" s="613"/>
      <c r="C93" s="613"/>
      <c r="D93" s="613"/>
      <c r="E93" s="613"/>
      <c r="F93" s="613"/>
      <c r="G93" s="564"/>
    </row>
    <row r="94" spans="1:7" x14ac:dyDescent="0.25">
      <c r="A94" s="562" t="s">
        <v>57</v>
      </c>
      <c r="B94" s="613"/>
      <c r="C94" s="613"/>
      <c r="D94" s="613"/>
      <c r="E94" s="613"/>
      <c r="F94" s="613"/>
      <c r="G94" s="564"/>
    </row>
    <row r="95" spans="1:7" x14ac:dyDescent="0.25">
      <c r="A95" s="562" t="s">
        <v>71</v>
      </c>
      <c r="B95" s="613"/>
      <c r="C95" s="613"/>
      <c r="D95" s="613"/>
      <c r="E95" s="613"/>
      <c r="F95" s="613"/>
      <c r="G95" s="564"/>
    </row>
    <row r="96" spans="1:7" x14ac:dyDescent="0.25">
      <c r="A96" s="562" t="s">
        <v>58</v>
      </c>
      <c r="B96" s="613"/>
      <c r="C96" s="613"/>
      <c r="D96" s="613"/>
      <c r="E96" s="613"/>
      <c r="F96" s="613"/>
      <c r="G96" s="564"/>
    </row>
    <row r="97" spans="1:7" x14ac:dyDescent="0.25">
      <c r="A97" s="562" t="s">
        <v>59</v>
      </c>
      <c r="B97" s="613"/>
      <c r="C97" s="613"/>
      <c r="D97" s="613"/>
      <c r="E97" s="613"/>
      <c r="F97" s="613"/>
      <c r="G97" s="564"/>
    </row>
    <row r="98" spans="1:7" x14ac:dyDescent="0.25">
      <c r="A98" s="562" t="s">
        <v>60</v>
      </c>
      <c r="B98" s="613"/>
      <c r="C98" s="613"/>
      <c r="D98" s="613"/>
      <c r="E98" s="613"/>
      <c r="F98" s="613"/>
      <c r="G98" s="564"/>
    </row>
    <row r="99" spans="1:7" x14ac:dyDescent="0.25">
      <c r="A99" s="562" t="s">
        <v>70</v>
      </c>
      <c r="B99" s="613"/>
      <c r="C99" s="613"/>
      <c r="D99" s="613"/>
      <c r="E99" s="613"/>
      <c r="F99" s="613"/>
      <c r="G99" s="564"/>
    </row>
    <row r="100" spans="1:7" x14ac:dyDescent="0.25">
      <c r="A100" s="562" t="s">
        <v>61</v>
      </c>
      <c r="B100" s="613"/>
      <c r="C100" s="613"/>
      <c r="D100" s="613"/>
      <c r="E100" s="613"/>
      <c r="F100" s="613"/>
      <c r="G100" s="564"/>
    </row>
    <row r="101" spans="1:7" x14ac:dyDescent="0.25">
      <c r="A101" s="562" t="s">
        <v>116</v>
      </c>
      <c r="B101" s="613"/>
      <c r="C101" s="613"/>
      <c r="D101" s="613"/>
      <c r="E101" s="613"/>
      <c r="F101" s="613"/>
      <c r="G101" s="564"/>
    </row>
    <row r="102" spans="1:7" x14ac:dyDescent="0.25">
      <c r="A102" s="562" t="s">
        <v>254</v>
      </c>
      <c r="B102" s="613"/>
      <c r="C102" s="613"/>
      <c r="D102" s="613"/>
      <c r="E102" s="613"/>
      <c r="F102" s="613"/>
      <c r="G102" s="564"/>
    </row>
    <row r="103" spans="1:7" x14ac:dyDescent="0.25">
      <c r="A103" s="609" t="s">
        <v>117</v>
      </c>
      <c r="B103" s="610"/>
      <c r="C103" s="610"/>
      <c r="D103" s="610"/>
      <c r="E103" s="610"/>
      <c r="F103" s="610"/>
      <c r="G103" s="611"/>
    </row>
    <row r="104" spans="1:7" ht="15.75" thickBot="1" x14ac:dyDescent="0.3">
      <c r="A104" s="581"/>
      <c r="B104" s="612"/>
      <c r="C104" s="612"/>
      <c r="D104" s="612"/>
      <c r="E104" s="612"/>
      <c r="F104" s="612"/>
      <c r="G104" s="583"/>
    </row>
    <row r="105" spans="1:7" x14ac:dyDescent="0.25">
      <c r="A105" s="96" t="s">
        <v>62</v>
      </c>
      <c r="B105" s="1"/>
      <c r="C105" s="1"/>
      <c r="D105" s="1"/>
      <c r="E105" s="1"/>
      <c r="F105" s="1"/>
      <c r="G105" s="2"/>
    </row>
    <row r="106" spans="1:7" ht="15.75" thickBot="1" x14ac:dyDescent="0.3">
      <c r="A106" s="97" t="s">
        <v>63</v>
      </c>
      <c r="B106" s="98">
        <f>D63/C63</f>
        <v>0.83996005284015851</v>
      </c>
      <c r="C106" s="584" t="s">
        <v>64</v>
      </c>
      <c r="D106" s="585"/>
      <c r="E106" s="99">
        <f>E63/C63</f>
        <v>0.10989241743725231</v>
      </c>
      <c r="F106" s="99"/>
      <c r="G106" s="100"/>
    </row>
    <row r="107" spans="1:7" ht="15.75" thickBot="1" x14ac:dyDescent="0.3">
      <c r="A107" s="3"/>
      <c r="B107" s="173"/>
      <c r="C107" s="173"/>
      <c r="D107" s="173"/>
      <c r="E107" s="173"/>
      <c r="F107" s="173"/>
      <c r="G107" s="5"/>
    </row>
    <row r="108" spans="1:7" x14ac:dyDescent="0.25">
      <c r="A108" s="96" t="s">
        <v>65</v>
      </c>
      <c r="B108" s="1"/>
      <c r="C108" s="1"/>
      <c r="D108" s="1"/>
      <c r="E108" s="1"/>
      <c r="F108" s="1"/>
      <c r="G108" s="2"/>
    </row>
    <row r="109" spans="1:7" x14ac:dyDescent="0.25">
      <c r="A109" s="586"/>
      <c r="B109" s="608"/>
      <c r="C109" s="608"/>
      <c r="D109" s="608"/>
      <c r="E109" s="608"/>
      <c r="F109" s="608"/>
      <c r="G109" s="588"/>
    </row>
    <row r="110" spans="1:7" x14ac:dyDescent="0.25">
      <c r="A110" s="586"/>
      <c r="B110" s="608"/>
      <c r="C110" s="608"/>
      <c r="D110" s="608"/>
      <c r="E110" s="608"/>
      <c r="F110" s="608"/>
      <c r="G110" s="588"/>
    </row>
    <row r="111" spans="1:7" ht="15.75" thickBot="1" x14ac:dyDescent="0.3">
      <c r="A111" s="3"/>
      <c r="B111" s="173"/>
      <c r="C111" s="173"/>
      <c r="D111" s="173"/>
      <c r="E111" s="173"/>
      <c r="F111" s="173"/>
      <c r="G111" s="5"/>
    </row>
    <row r="112" spans="1:7" ht="15.75" x14ac:dyDescent="0.25">
      <c r="A112" s="101" t="s">
        <v>66</v>
      </c>
      <c r="B112" s="134" t="s">
        <v>255</v>
      </c>
      <c r="C112" s="173"/>
      <c r="D112" s="173"/>
      <c r="E112" s="173"/>
      <c r="F112" s="173"/>
      <c r="G112" s="5"/>
    </row>
    <row r="113" spans="1:7" ht="15.75" thickBot="1" x14ac:dyDescent="0.3">
      <c r="A113" s="101"/>
      <c r="B113" s="174" t="s">
        <v>256</v>
      </c>
      <c r="C113" s="173"/>
      <c r="D113" s="173"/>
      <c r="E113" s="173"/>
      <c r="F113" s="173"/>
      <c r="G113" s="5"/>
    </row>
    <row r="114" spans="1:7" ht="15.75" thickBot="1" x14ac:dyDescent="0.3">
      <c r="A114" s="102"/>
      <c r="B114" s="173"/>
      <c r="C114" s="173"/>
      <c r="D114" s="173"/>
      <c r="E114" s="173"/>
      <c r="F114" s="173"/>
      <c r="G114" s="5"/>
    </row>
    <row r="115" spans="1:7" x14ac:dyDescent="0.25">
      <c r="A115" s="103"/>
      <c r="B115" s="1"/>
      <c r="C115" s="1"/>
      <c r="D115" s="1"/>
      <c r="E115" s="1"/>
      <c r="F115" s="1"/>
      <c r="G115" s="2"/>
    </row>
    <row r="116" spans="1:7" ht="15.75" thickBot="1" x14ac:dyDescent="0.3">
      <c r="A116" s="589" t="s">
        <v>137</v>
      </c>
      <c r="B116" s="590"/>
      <c r="C116" s="590"/>
      <c r="D116" s="590"/>
      <c r="E116" s="590"/>
      <c r="F116" s="590"/>
      <c r="G116" s="591"/>
    </row>
    <row r="117" spans="1:7" ht="15.75" thickBot="1" x14ac:dyDescent="0.3">
      <c r="A117" s="574" t="s">
        <v>130</v>
      </c>
      <c r="B117" s="575"/>
      <c r="C117" s="575"/>
      <c r="D117" s="575"/>
      <c r="E117" s="575"/>
      <c r="F117" s="575"/>
      <c r="G117" s="576"/>
    </row>
  </sheetData>
  <mergeCells count="92">
    <mergeCell ref="A1:C1"/>
    <mergeCell ref="A2:C2"/>
    <mergeCell ref="A6:C6"/>
    <mergeCell ref="D6:G6"/>
    <mergeCell ref="A7:C7"/>
    <mergeCell ref="D7:G7"/>
    <mergeCell ref="A8:G8"/>
    <mergeCell ref="A9:G10"/>
    <mergeCell ref="A11:D11"/>
    <mergeCell ref="E11:G11"/>
    <mergeCell ref="B12:C12"/>
    <mergeCell ref="E12:G12"/>
    <mergeCell ref="B13:C13"/>
    <mergeCell ref="D13:G13"/>
    <mergeCell ref="A14:G14"/>
    <mergeCell ref="A17:B17"/>
    <mergeCell ref="C17:D17"/>
    <mergeCell ref="E17:G17"/>
    <mergeCell ref="B45:C45"/>
    <mergeCell ref="E45:F45"/>
    <mergeCell ref="A18:B18"/>
    <mergeCell ref="C18:D18"/>
    <mergeCell ref="E18:G18"/>
    <mergeCell ref="A19:B19"/>
    <mergeCell ref="C19:D19"/>
    <mergeCell ref="E19:G19"/>
    <mergeCell ref="C22:G22"/>
    <mergeCell ref="C23:G23"/>
    <mergeCell ref="A43:C44"/>
    <mergeCell ref="D43:G43"/>
    <mergeCell ref="D44:G44"/>
    <mergeCell ref="A53:B53"/>
    <mergeCell ref="B46:C46"/>
    <mergeCell ref="E46:F46"/>
    <mergeCell ref="B47:C47"/>
    <mergeCell ref="E47:F47"/>
    <mergeCell ref="B48:C48"/>
    <mergeCell ref="E48:F48"/>
    <mergeCell ref="B49:C49"/>
    <mergeCell ref="E49:F49"/>
    <mergeCell ref="A50:C50"/>
    <mergeCell ref="D50:G50"/>
    <mergeCell ref="A52:G52"/>
    <mergeCell ref="D64:E64"/>
    <mergeCell ref="A54:B54"/>
    <mergeCell ref="A55:B55"/>
    <mergeCell ref="A56:B56"/>
    <mergeCell ref="A57:B57"/>
    <mergeCell ref="A58:B58"/>
    <mergeCell ref="A59:B59"/>
    <mergeCell ref="A73:B73"/>
    <mergeCell ref="A60:B60"/>
    <mergeCell ref="A61:B61"/>
    <mergeCell ref="A62:B62"/>
    <mergeCell ref="A63:B63"/>
    <mergeCell ref="A64:B64"/>
    <mergeCell ref="D67:E67"/>
    <mergeCell ref="A69:D69"/>
    <mergeCell ref="A70:B70"/>
    <mergeCell ref="A71:B71"/>
    <mergeCell ref="A72:B72"/>
    <mergeCell ref="A87:E87"/>
    <mergeCell ref="A74:B74"/>
    <mergeCell ref="A75:B75"/>
    <mergeCell ref="F78:G78"/>
    <mergeCell ref="F79:G79"/>
    <mergeCell ref="F80:G80"/>
    <mergeCell ref="F81:G81"/>
    <mergeCell ref="A116:G116"/>
    <mergeCell ref="A117:G117"/>
    <mergeCell ref="A97:G97"/>
    <mergeCell ref="A98:G98"/>
    <mergeCell ref="A99:G99"/>
    <mergeCell ref="A100:G100"/>
    <mergeCell ref="A101:G101"/>
    <mergeCell ref="A102:G102"/>
    <mergeCell ref="F67:G67"/>
    <mergeCell ref="A103:G103"/>
    <mergeCell ref="A104:G104"/>
    <mergeCell ref="C106:D106"/>
    <mergeCell ref="A109:G110"/>
    <mergeCell ref="A91:G91"/>
    <mergeCell ref="A92:G92"/>
    <mergeCell ref="A93:G93"/>
    <mergeCell ref="A94:G94"/>
    <mergeCell ref="A95:G95"/>
    <mergeCell ref="A96:G96"/>
    <mergeCell ref="F82:G82"/>
    <mergeCell ref="F83:G83"/>
    <mergeCell ref="F84:G84"/>
    <mergeCell ref="F85:G85"/>
    <mergeCell ref="F86:G86"/>
  </mergeCells>
  <pageMargins left="0.7" right="0.7" top="0.75" bottom="0.75" header="0.3" footer="0.3"/>
  <pageSetup scale="65" orientation="portrait" r:id="rId1"/>
  <rowBreaks count="1" manualBreakCount="1">
    <brk id="58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09"/>
  <sheetViews>
    <sheetView tabSelected="1" view="pageBreakPreview" topLeftCell="A19" zoomScaleNormal="100" zoomScaleSheetLayoutView="100" workbookViewId="0">
      <selection activeCell="J39" sqref="J39"/>
    </sheetView>
  </sheetViews>
  <sheetFormatPr baseColWidth="10" defaultRowHeight="15" x14ac:dyDescent="0.25"/>
  <cols>
    <col min="1" max="1" width="23" customWidth="1"/>
    <col min="2" max="2" width="21.7109375" customWidth="1"/>
    <col min="3" max="3" width="22.28515625" customWidth="1"/>
    <col min="4" max="4" width="19.28515625" customWidth="1"/>
    <col min="5" max="5" width="22.140625" customWidth="1"/>
    <col min="6" max="6" width="22.5703125" customWidth="1"/>
    <col min="7" max="7" width="19.28515625" customWidth="1"/>
  </cols>
  <sheetData>
    <row r="1" spans="1:7" x14ac:dyDescent="0.25">
      <c r="A1" s="485" t="s">
        <v>0</v>
      </c>
      <c r="B1" s="486"/>
      <c r="C1" s="487"/>
      <c r="D1" s="1"/>
      <c r="E1" s="1"/>
      <c r="F1" s="1"/>
      <c r="G1" s="2"/>
    </row>
    <row r="2" spans="1:7" x14ac:dyDescent="0.25">
      <c r="A2" s="488" t="s">
        <v>1</v>
      </c>
      <c r="B2" s="623"/>
      <c r="C2" s="623"/>
      <c r="D2" s="3"/>
      <c r="E2" s="173"/>
      <c r="F2" s="173"/>
      <c r="G2" s="5"/>
    </row>
    <row r="3" spans="1:7" ht="16.5" x14ac:dyDescent="0.25">
      <c r="A3" s="6" t="s">
        <v>2</v>
      </c>
      <c r="B3" s="210"/>
      <c r="C3" s="8"/>
      <c r="D3" s="209" t="s">
        <v>257</v>
      </c>
      <c r="E3" s="208"/>
      <c r="F3" s="208"/>
      <c r="G3" s="10"/>
    </row>
    <row r="4" spans="1:7" ht="16.5" x14ac:dyDescent="0.25">
      <c r="A4" s="6"/>
      <c r="B4" s="210"/>
      <c r="C4" s="8"/>
      <c r="D4" s="209"/>
      <c r="E4" s="208"/>
      <c r="F4" s="208"/>
      <c r="G4" s="10"/>
    </row>
    <row r="5" spans="1:7" ht="17.25" thickBot="1" x14ac:dyDescent="0.35">
      <c r="A5" s="11"/>
      <c r="B5" s="207"/>
      <c r="C5" s="13"/>
      <c r="D5" s="14"/>
      <c r="E5" s="15"/>
      <c r="F5" s="15"/>
      <c r="G5" s="16"/>
    </row>
    <row r="6" spans="1:7" ht="17.25" thickBot="1" x14ac:dyDescent="0.35">
      <c r="A6" s="490" t="s">
        <v>73</v>
      </c>
      <c r="B6" s="491"/>
      <c r="C6" s="492"/>
      <c r="D6" s="493" t="s">
        <v>258</v>
      </c>
      <c r="E6" s="494"/>
      <c r="F6" s="494"/>
      <c r="G6" s="495"/>
    </row>
    <row r="7" spans="1:7" ht="17.25" thickBot="1" x14ac:dyDescent="0.35">
      <c r="A7" s="496" t="s">
        <v>76</v>
      </c>
      <c r="B7" s="497"/>
      <c r="C7" s="497"/>
      <c r="D7" s="498" t="s">
        <v>77</v>
      </c>
      <c r="E7" s="499"/>
      <c r="F7" s="499"/>
      <c r="G7" s="500"/>
    </row>
    <row r="8" spans="1:7" ht="16.5" x14ac:dyDescent="0.25">
      <c r="A8" s="501" t="s">
        <v>3</v>
      </c>
      <c r="B8" s="502"/>
      <c r="C8" s="502"/>
      <c r="D8" s="502"/>
      <c r="E8" s="502"/>
      <c r="F8" s="503"/>
      <c r="G8" s="504"/>
    </row>
    <row r="9" spans="1:7" x14ac:dyDescent="0.25">
      <c r="A9" s="633" t="s">
        <v>78</v>
      </c>
      <c r="B9" s="634"/>
      <c r="C9" s="634"/>
      <c r="D9" s="634"/>
      <c r="E9" s="634"/>
      <c r="F9" s="635"/>
      <c r="G9" s="636"/>
    </row>
    <row r="10" spans="1:7" ht="45" customHeight="1" x14ac:dyDescent="0.25">
      <c r="A10" s="633"/>
      <c r="B10" s="634"/>
      <c r="C10" s="634"/>
      <c r="D10" s="634"/>
      <c r="E10" s="634"/>
      <c r="F10" s="635"/>
      <c r="G10" s="636"/>
    </row>
    <row r="11" spans="1:7" ht="16.5" x14ac:dyDescent="0.25">
      <c r="A11" s="509" t="s">
        <v>79</v>
      </c>
      <c r="B11" s="510"/>
      <c r="C11" s="510"/>
      <c r="D11" s="511"/>
      <c r="E11" s="512" t="s">
        <v>80</v>
      </c>
      <c r="F11" s="510"/>
      <c r="G11" s="513"/>
    </row>
    <row r="12" spans="1:7" ht="33" x14ac:dyDescent="0.25">
      <c r="A12" s="17" t="s">
        <v>4</v>
      </c>
      <c r="B12" s="514" t="s">
        <v>81</v>
      </c>
      <c r="C12" s="510"/>
      <c r="D12" s="276" t="s">
        <v>5</v>
      </c>
      <c r="E12" s="515" t="s">
        <v>6</v>
      </c>
      <c r="F12" s="515"/>
      <c r="G12" s="622"/>
    </row>
    <row r="13" spans="1:7" ht="33" x14ac:dyDescent="0.25">
      <c r="A13" s="143" t="s">
        <v>7</v>
      </c>
      <c r="B13" s="516">
        <v>127600000</v>
      </c>
      <c r="C13" s="516"/>
      <c r="D13" s="517" t="s">
        <v>82</v>
      </c>
      <c r="E13" s="517"/>
      <c r="F13" s="517"/>
      <c r="G13" s="518"/>
    </row>
    <row r="14" spans="1:7" ht="57.95" customHeight="1" x14ac:dyDescent="0.25">
      <c r="A14" s="620" t="s">
        <v>8</v>
      </c>
      <c r="B14" s="519"/>
      <c r="C14" s="519"/>
      <c r="D14" s="519"/>
      <c r="E14" s="519"/>
      <c r="F14" s="519"/>
      <c r="G14" s="621"/>
    </row>
    <row r="15" spans="1:7" ht="16.5" x14ac:dyDescent="0.3">
      <c r="A15" s="11" t="s">
        <v>9</v>
      </c>
      <c r="B15" s="20"/>
      <c r="C15" s="20"/>
      <c r="D15" s="20"/>
      <c r="E15" s="20"/>
      <c r="F15" s="20"/>
      <c r="G15" s="21"/>
    </row>
    <row r="16" spans="1:7" ht="16.5" x14ac:dyDescent="0.3">
      <c r="A16" s="11"/>
      <c r="B16" s="20"/>
      <c r="C16" s="20"/>
      <c r="D16" s="20"/>
      <c r="E16" s="20"/>
      <c r="F16" s="20"/>
      <c r="G16" s="21"/>
    </row>
    <row r="17" spans="1:10" ht="16.5" x14ac:dyDescent="0.3">
      <c r="A17" s="520" t="s">
        <v>83</v>
      </c>
      <c r="B17" s="521"/>
      <c r="C17" s="522" t="s">
        <v>84</v>
      </c>
      <c r="D17" s="523"/>
      <c r="E17" s="524">
        <v>127600000</v>
      </c>
      <c r="F17" s="525"/>
      <c r="G17" s="526"/>
    </row>
    <row r="18" spans="1:10" ht="16.5" x14ac:dyDescent="0.3">
      <c r="A18" s="520" t="s">
        <v>85</v>
      </c>
      <c r="B18" s="521"/>
      <c r="C18" s="548" t="s">
        <v>86</v>
      </c>
      <c r="D18" s="548"/>
      <c r="E18" s="524">
        <v>127600000</v>
      </c>
      <c r="F18" s="525"/>
      <c r="G18" s="526"/>
    </row>
    <row r="19" spans="1:10" ht="16.5" x14ac:dyDescent="0.3">
      <c r="A19" s="520" t="s">
        <v>217</v>
      </c>
      <c r="B19" s="521"/>
      <c r="C19" s="548" t="s">
        <v>218</v>
      </c>
      <c r="D19" s="548"/>
      <c r="E19" s="524">
        <v>23800000</v>
      </c>
      <c r="F19" s="525"/>
      <c r="G19" s="526"/>
    </row>
    <row r="20" spans="1:10" ht="16.5" x14ac:dyDescent="0.25">
      <c r="A20" s="118"/>
      <c r="B20" s="205"/>
      <c r="C20" s="205"/>
      <c r="D20" s="205"/>
      <c r="E20" s="205"/>
      <c r="F20" s="113" t="s">
        <v>10</v>
      </c>
      <c r="G20" s="204">
        <f>E18+E19</f>
        <v>151400000</v>
      </c>
    </row>
    <row r="21" spans="1:10" ht="16.5" x14ac:dyDescent="0.25">
      <c r="A21" s="6" t="s">
        <v>11</v>
      </c>
      <c r="B21" s="203"/>
      <c r="C21" s="203"/>
      <c r="D21" s="203"/>
      <c r="E21" s="203"/>
      <c r="F21" s="203"/>
      <c r="G21" s="24"/>
    </row>
    <row r="22" spans="1:10" ht="16.5" x14ac:dyDescent="0.3">
      <c r="A22" s="25" t="s">
        <v>12</v>
      </c>
      <c r="B22" s="26" t="s">
        <v>13</v>
      </c>
      <c r="C22" s="549" t="s">
        <v>14</v>
      </c>
      <c r="D22" s="549"/>
      <c r="E22" s="549"/>
      <c r="F22" s="549"/>
      <c r="G22" s="550"/>
    </row>
    <row r="23" spans="1:10" ht="33" customHeight="1" x14ac:dyDescent="0.3">
      <c r="A23" s="27" t="s">
        <v>15</v>
      </c>
      <c r="B23" s="263">
        <v>45932</v>
      </c>
      <c r="C23" s="527" t="s">
        <v>219</v>
      </c>
      <c r="D23" s="527"/>
      <c r="E23" s="527"/>
      <c r="F23" s="527"/>
      <c r="G23" s="528"/>
    </row>
    <row r="24" spans="1:10" ht="16.5" x14ac:dyDescent="0.3">
      <c r="A24" s="202"/>
      <c r="B24" s="201"/>
      <c r="C24" s="31"/>
      <c r="D24" s="31"/>
      <c r="E24" s="31"/>
      <c r="F24" s="31"/>
      <c r="G24" s="32"/>
    </row>
    <row r="25" spans="1:10" ht="15.75" thickBot="1" x14ac:dyDescent="0.3">
      <c r="A25" s="200"/>
      <c r="B25" s="264"/>
      <c r="C25" s="198"/>
      <c r="D25" s="198"/>
      <c r="E25" s="198"/>
      <c r="F25" s="198"/>
      <c r="G25" s="36"/>
    </row>
    <row r="26" spans="1:10" ht="15.75" thickBot="1" x14ac:dyDescent="0.3">
      <c r="A26" s="96" t="s">
        <v>17</v>
      </c>
      <c r="B26" s="1"/>
      <c r="C26" s="1"/>
      <c r="D26" s="1"/>
      <c r="E26" s="1"/>
      <c r="F26" s="1"/>
      <c r="G26" s="2"/>
    </row>
    <row r="27" spans="1:10" ht="15.75" thickBot="1" x14ac:dyDescent="0.3">
      <c r="A27" s="280" t="s">
        <v>18</v>
      </c>
      <c r="B27" s="281" t="s">
        <v>19</v>
      </c>
      <c r="C27" s="282" t="s">
        <v>87</v>
      </c>
      <c r="D27" s="282" t="s">
        <v>20</v>
      </c>
      <c r="E27" s="282" t="s">
        <v>21</v>
      </c>
      <c r="F27" s="283" t="s">
        <v>22</v>
      </c>
      <c r="G27" s="284" t="s">
        <v>69</v>
      </c>
      <c r="J27" t="s">
        <v>235</v>
      </c>
    </row>
    <row r="28" spans="1:10" ht="15.75" thickBot="1" x14ac:dyDescent="0.3">
      <c r="A28" s="244">
        <v>1</v>
      </c>
      <c r="B28" s="285" t="s">
        <v>259</v>
      </c>
      <c r="C28" s="285" t="s">
        <v>260</v>
      </c>
      <c r="D28" s="286">
        <v>1701336</v>
      </c>
      <c r="E28" s="287">
        <v>0</v>
      </c>
      <c r="F28" s="288">
        <v>0</v>
      </c>
      <c r="G28" s="289">
        <v>1701336</v>
      </c>
      <c r="J28" t="s">
        <v>236</v>
      </c>
    </row>
    <row r="29" spans="1:10" ht="15.75" thickBot="1" x14ac:dyDescent="0.3">
      <c r="A29" s="193">
        <v>2</v>
      </c>
      <c r="B29" s="265" t="s">
        <v>261</v>
      </c>
      <c r="C29" s="265" t="s">
        <v>260</v>
      </c>
      <c r="D29" s="53">
        <v>2406768</v>
      </c>
      <c r="E29" s="120">
        <v>0</v>
      </c>
      <c r="F29" s="288">
        <v>0</v>
      </c>
      <c r="G29" s="266">
        <v>2406768</v>
      </c>
      <c r="J29" t="s">
        <v>236</v>
      </c>
    </row>
    <row r="30" spans="1:10" ht="15.75" thickBot="1" x14ac:dyDescent="0.3">
      <c r="A30" s="193">
        <v>3</v>
      </c>
      <c r="B30" s="265" t="s">
        <v>262</v>
      </c>
      <c r="C30" s="265" t="s">
        <v>260</v>
      </c>
      <c r="D30" s="53">
        <v>2116296</v>
      </c>
      <c r="E30" s="120">
        <v>0</v>
      </c>
      <c r="F30" s="288">
        <v>0</v>
      </c>
      <c r="G30" s="266">
        <v>2116296</v>
      </c>
      <c r="J30" t="s">
        <v>236</v>
      </c>
    </row>
    <row r="31" spans="1:10" ht="15.75" thickBot="1" x14ac:dyDescent="0.3">
      <c r="A31" s="252">
        <v>4</v>
      </c>
      <c r="B31" s="290" t="s">
        <v>263</v>
      </c>
      <c r="C31" s="290" t="s">
        <v>260</v>
      </c>
      <c r="D31" s="291">
        <v>995904</v>
      </c>
      <c r="E31" s="292">
        <v>0</v>
      </c>
      <c r="F31" s="288">
        <v>0</v>
      </c>
      <c r="G31" s="293">
        <v>995904</v>
      </c>
      <c r="J31" t="s">
        <v>236</v>
      </c>
    </row>
    <row r="32" spans="1:10" x14ac:dyDescent="0.25">
      <c r="A32" s="294"/>
      <c r="B32" s="228"/>
      <c r="C32" s="228" t="s">
        <v>10</v>
      </c>
      <c r="D32" s="227">
        <f>SUM(D28:D31)</f>
        <v>7220304</v>
      </c>
      <c r="E32" s="227">
        <v>0</v>
      </c>
      <c r="F32" s="227">
        <f>SUM(F28:F31)</f>
        <v>0</v>
      </c>
      <c r="G32" s="468">
        <f>SUM(G28:G31)</f>
        <v>7220304</v>
      </c>
    </row>
    <row r="33" spans="1:15" ht="16.5" x14ac:dyDescent="0.3">
      <c r="A33" s="11" t="s">
        <v>23</v>
      </c>
      <c r="B33" s="20"/>
      <c r="C33" s="20"/>
      <c r="D33" s="20"/>
      <c r="E33" s="20"/>
      <c r="F33" s="20"/>
      <c r="G33" s="21"/>
    </row>
    <row r="34" spans="1:15" ht="17.25" thickBot="1" x14ac:dyDescent="0.35">
      <c r="A34" s="45"/>
      <c r="B34" s="46"/>
      <c r="C34" s="46"/>
      <c r="D34" s="46"/>
      <c r="E34" s="46"/>
      <c r="F34" s="46"/>
      <c r="G34" s="47"/>
    </row>
    <row r="35" spans="1:15" ht="17.25" thickBot="1" x14ac:dyDescent="0.35">
      <c r="A35" s="529" t="s">
        <v>104</v>
      </c>
      <c r="B35" s="530"/>
      <c r="C35" s="531"/>
      <c r="D35" s="535" t="s">
        <v>103</v>
      </c>
      <c r="E35" s="536"/>
      <c r="F35" s="537"/>
      <c r="G35" s="538"/>
    </row>
    <row r="36" spans="1:15" ht="16.5" x14ac:dyDescent="0.3">
      <c r="A36" s="532"/>
      <c r="B36" s="533"/>
      <c r="C36" s="534"/>
      <c r="D36" s="539"/>
      <c r="E36" s="540"/>
      <c r="F36" s="541"/>
      <c r="G36" s="542"/>
      <c r="I36" s="766" t="s">
        <v>362</v>
      </c>
      <c r="J36" s="766" t="s">
        <v>363</v>
      </c>
      <c r="K36" s="766" t="s">
        <v>364</v>
      </c>
      <c r="L36" s="766" t="s">
        <v>365</v>
      </c>
      <c r="M36" s="766" t="s">
        <v>366</v>
      </c>
      <c r="N36" s="766" t="s">
        <v>367</v>
      </c>
      <c r="O36" s="766" t="s">
        <v>368</v>
      </c>
    </row>
    <row r="37" spans="1:15" ht="16.5" x14ac:dyDescent="0.3">
      <c r="A37" s="226" t="s">
        <v>24</v>
      </c>
      <c r="B37" s="543" t="s">
        <v>25</v>
      </c>
      <c r="C37" s="543"/>
      <c r="D37" s="275" t="s">
        <v>26</v>
      </c>
      <c r="E37" s="543" t="s">
        <v>27</v>
      </c>
      <c r="F37" s="544"/>
      <c r="G37" s="192" t="s">
        <v>28</v>
      </c>
      <c r="I37" s="767" t="s">
        <v>418</v>
      </c>
      <c r="J37" s="767" t="s">
        <v>370</v>
      </c>
      <c r="K37" s="767" t="s">
        <v>419</v>
      </c>
      <c r="L37" s="767" t="s">
        <v>420</v>
      </c>
      <c r="M37" s="768" t="s">
        <v>421</v>
      </c>
      <c r="N37" s="768" t="s">
        <v>422</v>
      </c>
      <c r="O37" s="768" t="s">
        <v>423</v>
      </c>
    </row>
    <row r="38" spans="1:15" ht="16.5" x14ac:dyDescent="0.3">
      <c r="A38" s="226" t="s">
        <v>105</v>
      </c>
      <c r="B38" s="594" t="s">
        <v>107</v>
      </c>
      <c r="C38" s="594"/>
      <c r="D38" s="122">
        <v>25520000</v>
      </c>
      <c r="E38" s="596">
        <v>45779</v>
      </c>
      <c r="F38" s="597"/>
      <c r="G38" s="191">
        <v>46188</v>
      </c>
    </row>
    <row r="39" spans="1:15" ht="16.5" x14ac:dyDescent="0.3">
      <c r="A39" s="226" t="s">
        <v>106</v>
      </c>
      <c r="B39" s="594" t="s">
        <v>109</v>
      </c>
      <c r="C39" s="595"/>
      <c r="D39" s="122">
        <v>38280000</v>
      </c>
      <c r="E39" s="596">
        <v>45779</v>
      </c>
      <c r="F39" s="597"/>
      <c r="G39" s="191">
        <v>46371</v>
      </c>
    </row>
    <row r="40" spans="1:15" ht="16.5" x14ac:dyDescent="0.3">
      <c r="A40" s="226" t="s">
        <v>108</v>
      </c>
      <c r="B40" s="594" t="s">
        <v>111</v>
      </c>
      <c r="C40" s="595"/>
      <c r="D40" s="122">
        <v>6380000</v>
      </c>
      <c r="E40" s="596">
        <v>45779</v>
      </c>
      <c r="F40" s="597"/>
      <c r="G40" s="191">
        <v>47102</v>
      </c>
    </row>
    <row r="41" spans="1:15" ht="30" customHeight="1" x14ac:dyDescent="0.25">
      <c r="A41" s="225" t="s">
        <v>110</v>
      </c>
      <c r="B41" s="594" t="s">
        <v>109</v>
      </c>
      <c r="C41" s="595"/>
      <c r="D41" s="122">
        <v>38280000</v>
      </c>
      <c r="E41" s="596">
        <v>45779</v>
      </c>
      <c r="F41" s="597"/>
      <c r="G41" s="191">
        <v>47102</v>
      </c>
    </row>
    <row r="42" spans="1:15" ht="17.25" thickBot="1" x14ac:dyDescent="0.35">
      <c r="A42" s="601" t="s">
        <v>29</v>
      </c>
      <c r="B42" s="599"/>
      <c r="C42" s="600"/>
      <c r="D42" s="601"/>
      <c r="E42" s="599"/>
      <c r="F42" s="602"/>
      <c r="G42" s="600"/>
    </row>
    <row r="43" spans="1:15" ht="16.5" x14ac:dyDescent="0.3">
      <c r="A43" s="48"/>
      <c r="B43" s="20"/>
      <c r="C43" s="20"/>
      <c r="D43" s="20"/>
      <c r="E43" s="20"/>
      <c r="F43" s="20"/>
      <c r="G43" s="21"/>
    </row>
    <row r="44" spans="1:15" ht="16.5" x14ac:dyDescent="0.3">
      <c r="A44" s="603" t="s">
        <v>30</v>
      </c>
      <c r="B44" s="604"/>
      <c r="C44" s="604"/>
      <c r="D44" s="604"/>
      <c r="E44" s="604"/>
      <c r="F44" s="604"/>
      <c r="G44" s="606"/>
    </row>
    <row r="45" spans="1:15" ht="16.5" x14ac:dyDescent="0.3">
      <c r="A45" s="615" t="s">
        <v>31</v>
      </c>
      <c r="B45" s="552"/>
      <c r="C45" s="274" t="s">
        <v>32</v>
      </c>
      <c r="D45" s="50" t="s">
        <v>33</v>
      </c>
      <c r="E45" s="51" t="s">
        <v>34</v>
      </c>
      <c r="F45" s="51" t="s">
        <v>35</v>
      </c>
      <c r="G45" s="190" t="s">
        <v>36</v>
      </c>
    </row>
    <row r="46" spans="1:15" ht="16.5" x14ac:dyDescent="0.3">
      <c r="A46" s="615" t="s">
        <v>37</v>
      </c>
      <c r="B46" s="552"/>
      <c r="C46" s="128">
        <v>151400000</v>
      </c>
      <c r="D46" s="50"/>
      <c r="E46" s="51"/>
      <c r="F46" s="51"/>
      <c r="G46" s="190"/>
    </row>
    <row r="47" spans="1:15" ht="16.5" x14ac:dyDescent="0.3">
      <c r="A47" s="627" t="s">
        <v>112</v>
      </c>
      <c r="B47" s="628"/>
      <c r="C47" s="53"/>
      <c r="D47" s="131">
        <v>23491104</v>
      </c>
      <c r="E47" s="299"/>
      <c r="F47" s="129">
        <v>0</v>
      </c>
      <c r="G47" s="188">
        <v>23491104</v>
      </c>
    </row>
    <row r="48" spans="1:15" ht="16.5" x14ac:dyDescent="0.3">
      <c r="A48" s="627" t="s">
        <v>133</v>
      </c>
      <c r="B48" s="628"/>
      <c r="C48" s="53"/>
      <c r="D48" s="300">
        <v>25485096</v>
      </c>
      <c r="E48" s="300"/>
      <c r="F48" s="129">
        <v>0</v>
      </c>
      <c r="G48" s="301">
        <v>25485096</v>
      </c>
    </row>
    <row r="49" spans="1:7" ht="16.5" x14ac:dyDescent="0.3">
      <c r="A49" s="561" t="s">
        <v>155</v>
      </c>
      <c r="B49" s="553"/>
      <c r="C49" s="53"/>
      <c r="D49" s="131">
        <v>3673488</v>
      </c>
      <c r="E49" s="131"/>
      <c r="F49" s="129">
        <v>0</v>
      </c>
      <c r="G49" s="131">
        <v>3673488</v>
      </c>
    </row>
    <row r="50" spans="1:7" ht="16.5" x14ac:dyDescent="0.3">
      <c r="A50" s="629" t="s">
        <v>165</v>
      </c>
      <c r="B50" s="630"/>
      <c r="C50" s="125"/>
      <c r="D50" s="302">
        <v>30616404</v>
      </c>
      <c r="E50" s="303"/>
      <c r="F50" s="129">
        <v>0</v>
      </c>
      <c r="G50" s="302">
        <v>30616404</v>
      </c>
    </row>
    <row r="51" spans="1:7" ht="16.5" x14ac:dyDescent="0.3">
      <c r="A51" s="629" t="s">
        <v>202</v>
      </c>
      <c r="B51" s="630"/>
      <c r="C51" s="127"/>
      <c r="D51" s="304">
        <v>1669392</v>
      </c>
      <c r="E51" s="304"/>
      <c r="F51" s="129">
        <v>0</v>
      </c>
      <c r="G51" s="188">
        <v>1669392</v>
      </c>
    </row>
    <row r="52" spans="1:7" ht="16.5" x14ac:dyDescent="0.3">
      <c r="A52" s="561" t="s">
        <v>226</v>
      </c>
      <c r="B52" s="553"/>
      <c r="C52" s="53"/>
      <c r="D52" s="305">
        <v>26983596</v>
      </c>
      <c r="E52" s="306"/>
      <c r="F52" s="129">
        <v>0</v>
      </c>
      <c r="G52" s="188">
        <v>26983596</v>
      </c>
    </row>
    <row r="53" spans="1:7" ht="16.5" x14ac:dyDescent="0.3">
      <c r="A53" s="561" t="s">
        <v>227</v>
      </c>
      <c r="B53" s="553"/>
      <c r="C53" s="53"/>
      <c r="D53" s="305">
        <v>15250872</v>
      </c>
      <c r="E53" s="306"/>
      <c r="F53" s="129">
        <v>0</v>
      </c>
      <c r="G53" s="188">
        <v>15250872</v>
      </c>
    </row>
    <row r="54" spans="1:7" ht="16.5" x14ac:dyDescent="0.3">
      <c r="A54" s="559" t="s">
        <v>252</v>
      </c>
      <c r="B54" s="560"/>
      <c r="C54" s="53"/>
      <c r="D54" s="305">
        <v>16637712</v>
      </c>
      <c r="E54" s="306"/>
      <c r="F54" s="129">
        <v>0</v>
      </c>
      <c r="G54" s="188">
        <v>16637712</v>
      </c>
    </row>
    <row r="55" spans="1:7" ht="16.5" x14ac:dyDescent="0.3">
      <c r="A55" s="559" t="s">
        <v>270</v>
      </c>
      <c r="B55" s="560"/>
      <c r="C55" s="53"/>
      <c r="D55" s="305"/>
      <c r="E55" s="305">
        <v>7220304</v>
      </c>
      <c r="F55" s="129"/>
      <c r="G55" s="188">
        <v>7220304</v>
      </c>
    </row>
    <row r="56" spans="1:7" ht="16.5" x14ac:dyDescent="0.3">
      <c r="A56" s="615" t="s">
        <v>10</v>
      </c>
      <c r="B56" s="552"/>
      <c r="C56" s="58">
        <f>+C46</f>
        <v>151400000</v>
      </c>
      <c r="D56" s="130">
        <f>SUM(D46:D55)</f>
        <v>143807664</v>
      </c>
      <c r="E56" s="130">
        <f t="shared" ref="E56:F56" si="0">SUM(E46:E55)</f>
        <v>7220304</v>
      </c>
      <c r="F56" s="130">
        <f t="shared" si="0"/>
        <v>0</v>
      </c>
      <c r="G56" s="130">
        <f>SUM(G46:G55)</f>
        <v>151027968</v>
      </c>
    </row>
    <row r="57" spans="1:7" ht="16.5" x14ac:dyDescent="0.3">
      <c r="A57" s="561" t="s">
        <v>38</v>
      </c>
      <c r="B57" s="553"/>
      <c r="C57" s="60">
        <f>D56/C56</f>
        <v>0.94985247027741082</v>
      </c>
      <c r="D57" s="553" t="s">
        <v>39</v>
      </c>
      <c r="E57" s="553"/>
      <c r="F57" s="61"/>
      <c r="G57" s="181">
        <f>E56/C56</f>
        <v>4.7690250990752969E-2</v>
      </c>
    </row>
    <row r="58" spans="1:7" ht="17.25" thickBot="1" x14ac:dyDescent="0.35">
      <c r="A58" s="62"/>
      <c r="B58" s="63"/>
      <c r="C58" s="63"/>
      <c r="D58" s="180"/>
      <c r="E58" s="65"/>
      <c r="F58" s="65"/>
      <c r="G58" s="21"/>
    </row>
    <row r="59" spans="1:7" ht="16.5" x14ac:dyDescent="0.3">
      <c r="A59" s="66" t="s">
        <v>40</v>
      </c>
      <c r="B59" s="67"/>
      <c r="C59" s="67"/>
      <c r="D59" s="68"/>
      <c r="E59" s="69"/>
      <c r="F59" s="69"/>
      <c r="G59" s="70"/>
    </row>
    <row r="60" spans="1:7" ht="33" x14ac:dyDescent="0.25">
      <c r="A60" s="224" t="s">
        <v>41</v>
      </c>
      <c r="B60" s="223" t="s">
        <v>264</v>
      </c>
      <c r="C60" s="222">
        <v>46000</v>
      </c>
      <c r="D60" s="624" t="s">
        <v>42</v>
      </c>
      <c r="E60" s="624"/>
      <c r="F60" s="277" t="s">
        <v>265</v>
      </c>
      <c r="G60" s="219">
        <f>E56</f>
        <v>7220304</v>
      </c>
    </row>
    <row r="61" spans="1:7" ht="17.25" thickBot="1" x14ac:dyDescent="0.35">
      <c r="A61" s="72"/>
      <c r="B61" s="178"/>
      <c r="C61" s="178"/>
      <c r="D61" s="178"/>
      <c r="E61" s="272"/>
      <c r="F61" s="272"/>
      <c r="G61" s="273"/>
    </row>
    <row r="62" spans="1:7" ht="16.5" x14ac:dyDescent="0.3">
      <c r="A62" s="554" t="s">
        <v>43</v>
      </c>
      <c r="B62" s="555"/>
      <c r="C62" s="555"/>
      <c r="D62" s="556"/>
      <c r="E62" s="76"/>
      <c r="F62" s="76"/>
      <c r="G62" s="21"/>
    </row>
    <row r="63" spans="1:7" ht="16.5" x14ac:dyDescent="0.3">
      <c r="A63" s="557" t="s">
        <v>67</v>
      </c>
      <c r="B63" s="558"/>
      <c r="C63" s="267">
        <f>G20</f>
        <v>151400000</v>
      </c>
      <c r="D63" s="78"/>
      <c r="E63" s="76"/>
      <c r="F63" s="76"/>
      <c r="G63" s="21"/>
    </row>
    <row r="64" spans="1:7" ht="16.5" x14ac:dyDescent="0.3">
      <c r="A64" s="559" t="s">
        <v>68</v>
      </c>
      <c r="B64" s="560"/>
      <c r="C64" s="268">
        <f>D56</f>
        <v>143807664</v>
      </c>
      <c r="D64" s="78"/>
      <c r="E64" s="76"/>
      <c r="F64" s="76"/>
      <c r="G64" s="21"/>
    </row>
    <row r="65" spans="1:7" ht="16.5" x14ac:dyDescent="0.3">
      <c r="A65" s="561" t="s">
        <v>44</v>
      </c>
      <c r="B65" s="553"/>
      <c r="C65" s="268">
        <f>+F56</f>
        <v>0</v>
      </c>
      <c r="D65" s="80"/>
      <c r="E65" s="81"/>
      <c r="F65" s="81"/>
      <c r="G65" s="21"/>
    </row>
    <row r="66" spans="1:7" ht="16.5" x14ac:dyDescent="0.3">
      <c r="A66" s="561" t="s">
        <v>45</v>
      </c>
      <c r="B66" s="553"/>
      <c r="C66" s="307">
        <f>C63-(C64+C67)</f>
        <v>372032</v>
      </c>
      <c r="D66" s="80"/>
      <c r="E66" s="81"/>
      <c r="F66" s="81"/>
      <c r="G66" s="21"/>
    </row>
    <row r="67" spans="1:7" ht="16.5" x14ac:dyDescent="0.3">
      <c r="A67" s="561" t="s">
        <v>46</v>
      </c>
      <c r="B67" s="553"/>
      <c r="C67" s="268">
        <f>+E56</f>
        <v>7220304</v>
      </c>
      <c r="D67" s="80"/>
      <c r="E67" s="81"/>
      <c r="F67" s="81"/>
      <c r="G67" s="21"/>
    </row>
    <row r="68" spans="1:7" ht="17.25" thickBot="1" x14ac:dyDescent="0.35">
      <c r="A68" s="565" t="s">
        <v>47</v>
      </c>
      <c r="B68" s="566"/>
      <c r="C68" s="269">
        <f>C64+C66+C67</f>
        <v>151400000</v>
      </c>
      <c r="D68" s="83"/>
      <c r="E68" s="65"/>
      <c r="F68" s="65"/>
      <c r="G68" s="21"/>
    </row>
    <row r="69" spans="1:7" ht="16.5" x14ac:dyDescent="0.3">
      <c r="A69" s="48"/>
      <c r="B69" s="20"/>
      <c r="C69" s="20"/>
      <c r="D69" s="20"/>
      <c r="E69" s="20"/>
      <c r="F69" s="20"/>
      <c r="G69" s="21"/>
    </row>
    <row r="70" spans="1:7" ht="17.25" thickBot="1" x14ac:dyDescent="0.35">
      <c r="A70" s="11" t="s">
        <v>48</v>
      </c>
      <c r="B70" s="20"/>
      <c r="C70" s="20"/>
      <c r="D70" s="20"/>
      <c r="E70" s="20"/>
      <c r="F70" s="20"/>
      <c r="G70" s="21"/>
    </row>
    <row r="71" spans="1:7" ht="33" x14ac:dyDescent="0.25">
      <c r="A71" s="295" t="s">
        <v>18</v>
      </c>
      <c r="B71" s="296" t="s">
        <v>49</v>
      </c>
      <c r="C71" s="297" t="s">
        <v>50</v>
      </c>
      <c r="D71" s="296" t="s">
        <v>13</v>
      </c>
      <c r="E71" s="297" t="s">
        <v>51</v>
      </c>
      <c r="F71" s="643" t="s">
        <v>52</v>
      </c>
      <c r="G71" s="568"/>
    </row>
    <row r="72" spans="1:7" ht="16.5" x14ac:dyDescent="0.25">
      <c r="A72" s="175">
        <v>1</v>
      </c>
      <c r="B72" s="104" t="s">
        <v>72</v>
      </c>
      <c r="C72" s="136" t="s">
        <v>123</v>
      </c>
      <c r="D72" s="88">
        <v>45834</v>
      </c>
      <c r="E72" s="89">
        <v>23491104</v>
      </c>
      <c r="F72" s="644">
        <f>E72</f>
        <v>23491104</v>
      </c>
      <c r="G72" s="645"/>
    </row>
    <row r="73" spans="1:7" ht="16.5" x14ac:dyDescent="0.25">
      <c r="A73" s="175">
        <v>2</v>
      </c>
      <c r="B73" s="104" t="s">
        <v>72</v>
      </c>
      <c r="C73" s="136" t="s">
        <v>136</v>
      </c>
      <c r="D73" s="88">
        <v>45863</v>
      </c>
      <c r="E73" s="89">
        <v>25485096</v>
      </c>
      <c r="F73" s="644">
        <f>E73</f>
        <v>25485096</v>
      </c>
      <c r="G73" s="645"/>
    </row>
    <row r="74" spans="1:7" ht="16.5" x14ac:dyDescent="0.25">
      <c r="A74" s="175">
        <v>3</v>
      </c>
      <c r="B74" s="104" t="s">
        <v>72</v>
      </c>
      <c r="C74" s="136" t="s">
        <v>153</v>
      </c>
      <c r="D74" s="88">
        <v>45897</v>
      </c>
      <c r="E74" s="89">
        <v>3673488</v>
      </c>
      <c r="F74" s="644">
        <f>E74</f>
        <v>3673488</v>
      </c>
      <c r="G74" s="645"/>
    </row>
    <row r="75" spans="1:7" ht="16.5" x14ac:dyDescent="0.25">
      <c r="A75" s="175">
        <v>4</v>
      </c>
      <c r="B75" s="104" t="s">
        <v>72</v>
      </c>
      <c r="C75" s="136" t="s">
        <v>163</v>
      </c>
      <c r="D75" s="88">
        <v>45908</v>
      </c>
      <c r="E75" s="89">
        <v>30616404</v>
      </c>
      <c r="F75" s="644">
        <f>E75</f>
        <v>30616404</v>
      </c>
      <c r="G75" s="645"/>
    </row>
    <row r="76" spans="1:7" ht="16.5" x14ac:dyDescent="0.25">
      <c r="A76" s="175">
        <v>5</v>
      </c>
      <c r="B76" s="104" t="s">
        <v>72</v>
      </c>
      <c r="C76" s="136" t="s">
        <v>213</v>
      </c>
      <c r="D76" s="88">
        <v>45929</v>
      </c>
      <c r="E76" s="89">
        <v>1701336</v>
      </c>
      <c r="F76" s="646">
        <v>1669392</v>
      </c>
      <c r="G76" s="645"/>
    </row>
    <row r="77" spans="1:7" ht="16.5" x14ac:dyDescent="0.25">
      <c r="A77" s="175">
        <v>6</v>
      </c>
      <c r="B77" s="104" t="s">
        <v>72</v>
      </c>
      <c r="C77" s="136" t="s">
        <v>212</v>
      </c>
      <c r="D77" s="88">
        <v>45929</v>
      </c>
      <c r="E77" s="89">
        <v>28652988</v>
      </c>
      <c r="F77" s="644">
        <v>26983596</v>
      </c>
      <c r="G77" s="645"/>
    </row>
    <row r="78" spans="1:7" ht="16.5" x14ac:dyDescent="0.25">
      <c r="A78" s="175">
        <v>7</v>
      </c>
      <c r="B78" s="104" t="s">
        <v>228</v>
      </c>
      <c r="C78" s="136" t="s">
        <v>229</v>
      </c>
      <c r="D78" s="88">
        <v>45959</v>
      </c>
      <c r="E78" s="89">
        <v>15250872</v>
      </c>
      <c r="F78" s="644">
        <v>15250872</v>
      </c>
      <c r="G78" s="645"/>
    </row>
    <row r="79" spans="1:7" ht="16.5" x14ac:dyDescent="0.25">
      <c r="A79" s="175">
        <v>8</v>
      </c>
      <c r="B79" s="104" t="s">
        <v>228</v>
      </c>
      <c r="C79" s="136" t="s">
        <v>253</v>
      </c>
      <c r="D79" s="88">
        <v>45965</v>
      </c>
      <c r="E79" s="89">
        <v>16637712</v>
      </c>
      <c r="F79" s="641">
        <v>16637712</v>
      </c>
      <c r="G79" s="642"/>
    </row>
    <row r="80" spans="1:7" ht="27" customHeight="1" x14ac:dyDescent="0.25">
      <c r="A80" s="311">
        <v>9</v>
      </c>
      <c r="B80" s="104" t="s">
        <v>228</v>
      </c>
      <c r="C80" s="136" t="s">
        <v>266</v>
      </c>
      <c r="D80" s="88">
        <v>46000</v>
      </c>
      <c r="E80" s="89">
        <v>7220304</v>
      </c>
      <c r="F80" s="647">
        <f>E80</f>
        <v>7220304</v>
      </c>
      <c r="G80" s="648"/>
    </row>
    <row r="81" spans="1:7" ht="16.5" x14ac:dyDescent="0.3">
      <c r="A81" s="571" t="s">
        <v>53</v>
      </c>
      <c r="B81" s="572"/>
      <c r="C81" s="572"/>
      <c r="D81" s="572"/>
      <c r="E81" s="572"/>
      <c r="F81" s="298">
        <f>D56/C63</f>
        <v>0.94985247027741082</v>
      </c>
      <c r="G81" s="91">
        <f>F72+F73+F74+F75+F76+F77+F78+F79+F80</f>
        <v>151027968</v>
      </c>
    </row>
    <row r="82" spans="1:7" ht="16.5" x14ac:dyDescent="0.3">
      <c r="A82" s="11" t="s">
        <v>54</v>
      </c>
      <c r="B82" s="20"/>
      <c r="C82" s="20"/>
      <c r="D82" s="20"/>
      <c r="E82" s="20"/>
      <c r="F82" s="20"/>
      <c r="G82" s="21"/>
    </row>
    <row r="83" spans="1:7" x14ac:dyDescent="0.25">
      <c r="A83" s="562" t="s">
        <v>115</v>
      </c>
      <c r="B83" s="613"/>
      <c r="C83" s="613"/>
      <c r="D83" s="613"/>
      <c r="E83" s="613"/>
      <c r="F83" s="613"/>
      <c r="G83" s="564"/>
    </row>
    <row r="84" spans="1:7" x14ac:dyDescent="0.25">
      <c r="A84" s="562" t="s">
        <v>55</v>
      </c>
      <c r="B84" s="613"/>
      <c r="C84" s="613"/>
      <c r="D84" s="613"/>
      <c r="E84" s="613"/>
      <c r="F84" s="613"/>
      <c r="G84" s="564"/>
    </row>
    <row r="85" spans="1:7" x14ac:dyDescent="0.25">
      <c r="A85" s="562" t="s">
        <v>56</v>
      </c>
      <c r="B85" s="613"/>
      <c r="C85" s="613"/>
      <c r="D85" s="613"/>
      <c r="E85" s="613"/>
      <c r="F85" s="613"/>
      <c r="G85" s="564"/>
    </row>
    <row r="86" spans="1:7" x14ac:dyDescent="0.25">
      <c r="A86" s="562" t="s">
        <v>57</v>
      </c>
      <c r="B86" s="613"/>
      <c r="C86" s="613"/>
      <c r="D86" s="613"/>
      <c r="E86" s="613"/>
      <c r="F86" s="613"/>
      <c r="G86" s="564"/>
    </row>
    <row r="87" spans="1:7" x14ac:dyDescent="0.25">
      <c r="A87" s="562" t="s">
        <v>71</v>
      </c>
      <c r="B87" s="613"/>
      <c r="C87" s="613"/>
      <c r="D87" s="613"/>
      <c r="E87" s="613"/>
      <c r="F87" s="613"/>
      <c r="G87" s="564"/>
    </row>
    <row r="88" spans="1:7" x14ac:dyDescent="0.25">
      <c r="A88" s="562" t="s">
        <v>58</v>
      </c>
      <c r="B88" s="613"/>
      <c r="C88" s="613"/>
      <c r="D88" s="613"/>
      <c r="E88" s="613"/>
      <c r="F88" s="613"/>
      <c r="G88" s="564"/>
    </row>
    <row r="89" spans="1:7" x14ac:dyDescent="0.25">
      <c r="A89" s="562" t="s">
        <v>59</v>
      </c>
      <c r="B89" s="613"/>
      <c r="C89" s="613"/>
      <c r="D89" s="613"/>
      <c r="E89" s="613"/>
      <c r="F89" s="613"/>
      <c r="G89" s="564"/>
    </row>
    <row r="90" spans="1:7" x14ac:dyDescent="0.25">
      <c r="A90" s="562" t="s">
        <v>60</v>
      </c>
      <c r="B90" s="613"/>
      <c r="C90" s="613"/>
      <c r="D90" s="613"/>
      <c r="E90" s="613"/>
      <c r="F90" s="613"/>
      <c r="G90" s="564"/>
    </row>
    <row r="91" spans="1:7" x14ac:dyDescent="0.25">
      <c r="A91" s="562" t="s">
        <v>70</v>
      </c>
      <c r="B91" s="613"/>
      <c r="C91" s="613"/>
      <c r="D91" s="613"/>
      <c r="E91" s="613"/>
      <c r="F91" s="613"/>
      <c r="G91" s="564"/>
    </row>
    <row r="92" spans="1:7" x14ac:dyDescent="0.25">
      <c r="A92" s="562" t="s">
        <v>61</v>
      </c>
      <c r="B92" s="613"/>
      <c r="C92" s="613"/>
      <c r="D92" s="613"/>
      <c r="E92" s="613"/>
      <c r="F92" s="613"/>
      <c r="G92" s="564"/>
    </row>
    <row r="93" spans="1:7" x14ac:dyDescent="0.25">
      <c r="A93" s="562" t="s">
        <v>116</v>
      </c>
      <c r="B93" s="613"/>
      <c r="C93" s="613"/>
      <c r="D93" s="613"/>
      <c r="E93" s="613"/>
      <c r="F93" s="613"/>
      <c r="G93" s="564"/>
    </row>
    <row r="94" spans="1:7" x14ac:dyDescent="0.25">
      <c r="A94" s="562" t="s">
        <v>267</v>
      </c>
      <c r="B94" s="613"/>
      <c r="C94" s="613"/>
      <c r="D94" s="613"/>
      <c r="E94" s="613"/>
      <c r="F94" s="613"/>
      <c r="G94" s="564"/>
    </row>
    <row r="95" spans="1:7" x14ac:dyDescent="0.25">
      <c r="A95" s="609" t="s">
        <v>117</v>
      </c>
      <c r="B95" s="610"/>
      <c r="C95" s="610"/>
      <c r="D95" s="610"/>
      <c r="E95" s="610"/>
      <c r="F95" s="610"/>
      <c r="G95" s="611"/>
    </row>
    <row r="96" spans="1:7" ht="15.75" thickBot="1" x14ac:dyDescent="0.3">
      <c r="A96" s="581"/>
      <c r="B96" s="612"/>
      <c r="C96" s="612"/>
      <c r="D96" s="612"/>
      <c r="E96" s="612"/>
      <c r="F96" s="612"/>
      <c r="G96" s="583"/>
    </row>
    <row r="97" spans="1:7" x14ac:dyDescent="0.25">
      <c r="A97" s="96" t="s">
        <v>62</v>
      </c>
      <c r="B97" s="1"/>
      <c r="C97" s="1"/>
      <c r="D97" s="1"/>
      <c r="E97" s="1"/>
      <c r="F97" s="1"/>
      <c r="G97" s="2"/>
    </row>
    <row r="98" spans="1:7" ht="15.75" thickBot="1" x14ac:dyDescent="0.3">
      <c r="A98" s="97" t="s">
        <v>63</v>
      </c>
      <c r="B98" s="98">
        <f>D56/C56</f>
        <v>0.94985247027741082</v>
      </c>
      <c r="C98" s="584" t="s">
        <v>64</v>
      </c>
      <c r="D98" s="585"/>
      <c r="E98" s="99">
        <f>E56/C56</f>
        <v>4.7690250990752969E-2</v>
      </c>
      <c r="F98" s="99"/>
      <c r="G98" s="100"/>
    </row>
    <row r="99" spans="1:7" ht="15.75" thickBot="1" x14ac:dyDescent="0.3">
      <c r="A99" s="3"/>
      <c r="B99" s="173"/>
      <c r="C99" s="173"/>
      <c r="D99" s="173"/>
      <c r="E99" s="173"/>
      <c r="F99" s="173"/>
      <c r="G99" s="5"/>
    </row>
    <row r="100" spans="1:7" x14ac:dyDescent="0.25">
      <c r="A100" s="96" t="s">
        <v>65</v>
      </c>
      <c r="B100" s="1"/>
      <c r="C100" s="1"/>
      <c r="D100" s="1"/>
      <c r="E100" s="1"/>
      <c r="F100" s="1"/>
      <c r="G100" s="2"/>
    </row>
    <row r="101" spans="1:7" x14ac:dyDescent="0.25">
      <c r="A101" s="586"/>
      <c r="B101" s="608"/>
      <c r="C101" s="608"/>
      <c r="D101" s="608"/>
      <c r="E101" s="608"/>
      <c r="F101" s="608"/>
      <c r="G101" s="588"/>
    </row>
    <row r="102" spans="1:7" x14ac:dyDescent="0.25">
      <c r="A102" s="586"/>
      <c r="B102" s="608"/>
      <c r="C102" s="608"/>
      <c r="D102" s="608"/>
      <c r="E102" s="608"/>
      <c r="F102" s="608"/>
      <c r="G102" s="588"/>
    </row>
    <row r="103" spans="1:7" ht="15.75" thickBot="1" x14ac:dyDescent="0.3">
      <c r="A103" s="3"/>
      <c r="B103" s="173"/>
      <c r="C103" s="173"/>
      <c r="D103" s="173"/>
      <c r="E103" s="173"/>
      <c r="F103" s="173"/>
      <c r="G103" s="5"/>
    </row>
    <row r="104" spans="1:7" ht="15.75" x14ac:dyDescent="0.25">
      <c r="A104" s="101" t="s">
        <v>66</v>
      </c>
      <c r="B104" s="134" t="s">
        <v>268</v>
      </c>
      <c r="C104" s="173"/>
      <c r="D104" s="173"/>
      <c r="E104" s="173"/>
      <c r="F104" s="173"/>
      <c r="G104" s="5"/>
    </row>
    <row r="105" spans="1:7" ht="15.75" thickBot="1" x14ac:dyDescent="0.3">
      <c r="A105" s="101"/>
      <c r="B105" s="174" t="s">
        <v>269</v>
      </c>
      <c r="C105" s="173"/>
      <c r="D105" s="173"/>
      <c r="E105" s="173"/>
      <c r="F105" s="173"/>
      <c r="G105" s="5"/>
    </row>
    <row r="106" spans="1:7" ht="15.75" thickBot="1" x14ac:dyDescent="0.3">
      <c r="A106" s="102"/>
      <c r="B106" s="173"/>
      <c r="C106" s="173"/>
      <c r="D106" s="173"/>
      <c r="E106" s="173"/>
      <c r="F106" s="173"/>
      <c r="G106" s="5"/>
    </row>
    <row r="107" spans="1:7" x14ac:dyDescent="0.25">
      <c r="A107" s="103"/>
      <c r="B107" s="1"/>
      <c r="C107" s="1"/>
      <c r="D107" s="1"/>
      <c r="E107" s="1"/>
      <c r="F107" s="1"/>
      <c r="G107" s="2"/>
    </row>
    <row r="108" spans="1:7" ht="15.75" thickBot="1" x14ac:dyDescent="0.3">
      <c r="A108" s="589" t="s">
        <v>137</v>
      </c>
      <c r="B108" s="590"/>
      <c r="C108" s="590"/>
      <c r="D108" s="590"/>
      <c r="E108" s="590"/>
      <c r="F108" s="590"/>
      <c r="G108" s="591"/>
    </row>
    <row r="109" spans="1:7" ht="15.75" thickBot="1" x14ac:dyDescent="0.3">
      <c r="A109" s="574" t="s">
        <v>130</v>
      </c>
      <c r="B109" s="575"/>
      <c r="C109" s="575"/>
      <c r="D109" s="575"/>
      <c r="E109" s="575"/>
      <c r="F109" s="575"/>
      <c r="G109" s="576"/>
    </row>
  </sheetData>
  <mergeCells count="93">
    <mergeCell ref="A108:G108"/>
    <mergeCell ref="A109:G109"/>
    <mergeCell ref="A93:G93"/>
    <mergeCell ref="A94:G94"/>
    <mergeCell ref="A95:G95"/>
    <mergeCell ref="A96:G96"/>
    <mergeCell ref="C98:D98"/>
    <mergeCell ref="A101:G102"/>
    <mergeCell ref="A92:G92"/>
    <mergeCell ref="F80:G80"/>
    <mergeCell ref="A81:E81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F79:G79"/>
    <mergeCell ref="A66:B66"/>
    <mergeCell ref="A67:B67"/>
    <mergeCell ref="A68:B68"/>
    <mergeCell ref="F71:G71"/>
    <mergeCell ref="F72:G72"/>
    <mergeCell ref="F73:G73"/>
    <mergeCell ref="F74:G74"/>
    <mergeCell ref="F75:G75"/>
    <mergeCell ref="F76:G76"/>
    <mergeCell ref="F77:G77"/>
    <mergeCell ref="F78:G78"/>
    <mergeCell ref="D57:E57"/>
    <mergeCell ref="D60:E60"/>
    <mergeCell ref="A62:D62"/>
    <mergeCell ref="A63:B63"/>
    <mergeCell ref="A64:B64"/>
    <mergeCell ref="A65:B65"/>
    <mergeCell ref="A52:B52"/>
    <mergeCell ref="A53:B53"/>
    <mergeCell ref="A54:B54"/>
    <mergeCell ref="A55:B55"/>
    <mergeCell ref="A56:B56"/>
    <mergeCell ref="A57:B57"/>
    <mergeCell ref="A51:B51"/>
    <mergeCell ref="B41:C41"/>
    <mergeCell ref="E41:F41"/>
    <mergeCell ref="A42:C42"/>
    <mergeCell ref="D42:G42"/>
    <mergeCell ref="A44:G44"/>
    <mergeCell ref="A45:B45"/>
    <mergeCell ref="A46:B46"/>
    <mergeCell ref="A47:B47"/>
    <mergeCell ref="A48:B48"/>
    <mergeCell ref="A49:B49"/>
    <mergeCell ref="A50:B50"/>
    <mergeCell ref="B38:C38"/>
    <mergeCell ref="E38:F38"/>
    <mergeCell ref="B39:C39"/>
    <mergeCell ref="E39:F39"/>
    <mergeCell ref="B40:C40"/>
    <mergeCell ref="E40:F40"/>
    <mergeCell ref="B37:C37"/>
    <mergeCell ref="E37:F37"/>
    <mergeCell ref="A18:B18"/>
    <mergeCell ref="C18:D18"/>
    <mergeCell ref="E18:G18"/>
    <mergeCell ref="A19:B19"/>
    <mergeCell ref="C19:D19"/>
    <mergeCell ref="E19:G19"/>
    <mergeCell ref="C22:G22"/>
    <mergeCell ref="C23:G23"/>
    <mergeCell ref="A35:C36"/>
    <mergeCell ref="D35:G35"/>
    <mergeCell ref="D36:G36"/>
    <mergeCell ref="B13:C13"/>
    <mergeCell ref="D13:G13"/>
    <mergeCell ref="A14:G14"/>
    <mergeCell ref="A17:B17"/>
    <mergeCell ref="C17:D17"/>
    <mergeCell ref="E17:G17"/>
    <mergeCell ref="A8:G8"/>
    <mergeCell ref="A9:G10"/>
    <mergeCell ref="A11:D11"/>
    <mergeCell ref="E11:G11"/>
    <mergeCell ref="B12:C12"/>
    <mergeCell ref="E12:G12"/>
    <mergeCell ref="A1:C1"/>
    <mergeCell ref="A2:C2"/>
    <mergeCell ref="A6:C6"/>
    <mergeCell ref="D6:G6"/>
    <mergeCell ref="A7:C7"/>
    <mergeCell ref="D7:G7"/>
  </mergeCells>
  <pageMargins left="0.7" right="0.7" top="0.75" bottom="0.75" header="0.3" footer="0.3"/>
  <pageSetup scale="60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08"/>
  <sheetViews>
    <sheetView view="pageBreakPreview" topLeftCell="A16" zoomScaleNormal="100" zoomScaleSheetLayoutView="100" workbookViewId="0">
      <selection activeCell="E28" sqref="E28"/>
    </sheetView>
  </sheetViews>
  <sheetFormatPr baseColWidth="10" defaultRowHeight="15" x14ac:dyDescent="0.25"/>
  <cols>
    <col min="1" max="1" width="30.42578125" style="314" customWidth="1"/>
    <col min="2" max="2" width="21.7109375" style="314" customWidth="1"/>
    <col min="3" max="3" width="22.28515625" style="314" customWidth="1"/>
    <col min="4" max="4" width="19.28515625" style="314" customWidth="1"/>
    <col min="5" max="5" width="22.140625" style="314" customWidth="1"/>
    <col min="6" max="6" width="22.5703125" style="314" customWidth="1"/>
    <col min="7" max="7" width="19.28515625" style="314" customWidth="1"/>
    <col min="8" max="16384" width="11.42578125" style="314"/>
  </cols>
  <sheetData>
    <row r="1" spans="1:7" x14ac:dyDescent="0.25">
      <c r="A1" s="649" t="s">
        <v>0</v>
      </c>
      <c r="B1" s="650"/>
      <c r="C1" s="651"/>
      <c r="D1" s="312"/>
      <c r="E1" s="312"/>
      <c r="F1" s="312"/>
      <c r="G1" s="313"/>
    </row>
    <row r="2" spans="1:7" x14ac:dyDescent="0.25">
      <c r="A2" s="652" t="s">
        <v>1</v>
      </c>
      <c r="B2" s="653"/>
      <c r="C2" s="653"/>
      <c r="D2" s="315"/>
      <c r="E2" s="316"/>
      <c r="F2" s="316"/>
      <c r="G2" s="317"/>
    </row>
    <row r="3" spans="1:7" ht="16.5" x14ac:dyDescent="0.25">
      <c r="A3" s="318" t="s">
        <v>2</v>
      </c>
      <c r="B3" s="319"/>
      <c r="C3" s="320"/>
      <c r="D3" s="321" t="s">
        <v>271</v>
      </c>
      <c r="E3" s="322"/>
      <c r="F3" s="322"/>
      <c r="G3" s="323"/>
    </row>
    <row r="4" spans="1:7" ht="16.5" x14ac:dyDescent="0.25">
      <c r="A4" s="318"/>
      <c r="B4" s="319"/>
      <c r="C4" s="320"/>
      <c r="D4" s="321"/>
      <c r="E4" s="322"/>
      <c r="F4" s="322"/>
      <c r="G4" s="323"/>
    </row>
    <row r="5" spans="1:7" ht="17.25" thickBot="1" x14ac:dyDescent="0.35">
      <c r="A5" s="324"/>
      <c r="B5" s="325"/>
      <c r="C5" s="326"/>
      <c r="D5" s="327"/>
      <c r="E5" s="328"/>
      <c r="F5" s="328"/>
      <c r="G5" s="329"/>
    </row>
    <row r="6" spans="1:7" ht="17.25" thickBot="1" x14ac:dyDescent="0.35">
      <c r="A6" s="654" t="s">
        <v>73</v>
      </c>
      <c r="B6" s="655"/>
      <c r="C6" s="656"/>
      <c r="D6" s="657" t="s">
        <v>272</v>
      </c>
      <c r="E6" s="658"/>
      <c r="F6" s="658"/>
      <c r="G6" s="659"/>
    </row>
    <row r="7" spans="1:7" ht="17.25" thickBot="1" x14ac:dyDescent="0.35">
      <c r="A7" s="660" t="s">
        <v>76</v>
      </c>
      <c r="B7" s="661"/>
      <c r="C7" s="661"/>
      <c r="D7" s="662" t="s">
        <v>77</v>
      </c>
      <c r="E7" s="663"/>
      <c r="F7" s="663"/>
      <c r="G7" s="664"/>
    </row>
    <row r="8" spans="1:7" ht="16.5" x14ac:dyDescent="0.25">
      <c r="A8" s="665" t="s">
        <v>3</v>
      </c>
      <c r="B8" s="666"/>
      <c r="C8" s="666"/>
      <c r="D8" s="666"/>
      <c r="E8" s="666"/>
      <c r="F8" s="667"/>
      <c r="G8" s="668"/>
    </row>
    <row r="9" spans="1:7" x14ac:dyDescent="0.25">
      <c r="A9" s="669" t="s">
        <v>78</v>
      </c>
      <c r="B9" s="670"/>
      <c r="C9" s="670"/>
      <c r="D9" s="670"/>
      <c r="E9" s="670"/>
      <c r="F9" s="671"/>
      <c r="G9" s="672"/>
    </row>
    <row r="10" spans="1:7" x14ac:dyDescent="0.25">
      <c r="A10" s="669"/>
      <c r="B10" s="670"/>
      <c r="C10" s="670"/>
      <c r="D10" s="670"/>
      <c r="E10" s="670"/>
      <c r="F10" s="671"/>
      <c r="G10" s="672"/>
    </row>
    <row r="11" spans="1:7" ht="16.5" x14ac:dyDescent="0.25">
      <c r="A11" s="673" t="s">
        <v>79</v>
      </c>
      <c r="B11" s="674"/>
      <c r="C11" s="674"/>
      <c r="D11" s="675"/>
      <c r="E11" s="676" t="s">
        <v>80</v>
      </c>
      <c r="F11" s="674"/>
      <c r="G11" s="677"/>
    </row>
    <row r="12" spans="1:7" ht="33" x14ac:dyDescent="0.25">
      <c r="A12" s="330" t="s">
        <v>4</v>
      </c>
      <c r="B12" s="678" t="s">
        <v>81</v>
      </c>
      <c r="C12" s="674"/>
      <c r="D12" s="331" t="s">
        <v>5</v>
      </c>
      <c r="E12" s="679" t="s">
        <v>6</v>
      </c>
      <c r="F12" s="679"/>
      <c r="G12" s="680"/>
    </row>
    <row r="13" spans="1:7" ht="16.5" x14ac:dyDescent="0.25">
      <c r="A13" s="332" t="s">
        <v>7</v>
      </c>
      <c r="B13" s="681">
        <v>127600000</v>
      </c>
      <c r="C13" s="681"/>
      <c r="D13" s="682" t="s">
        <v>82</v>
      </c>
      <c r="E13" s="682"/>
      <c r="F13" s="682"/>
      <c r="G13" s="683"/>
    </row>
    <row r="14" spans="1:7" ht="16.5" x14ac:dyDescent="0.25">
      <c r="A14" s="684" t="s">
        <v>8</v>
      </c>
      <c r="B14" s="685"/>
      <c r="C14" s="685"/>
      <c r="D14" s="685"/>
      <c r="E14" s="685"/>
      <c r="F14" s="685"/>
      <c r="G14" s="686"/>
    </row>
    <row r="15" spans="1:7" ht="16.5" x14ac:dyDescent="0.3">
      <c r="A15" s="324" t="s">
        <v>9</v>
      </c>
      <c r="B15" s="333"/>
      <c r="C15" s="333"/>
      <c r="D15" s="333"/>
      <c r="E15" s="333"/>
      <c r="F15" s="333"/>
      <c r="G15" s="334"/>
    </row>
    <row r="16" spans="1:7" ht="16.5" x14ac:dyDescent="0.3">
      <c r="A16" s="324"/>
      <c r="B16" s="333"/>
      <c r="C16" s="333"/>
      <c r="D16" s="333"/>
      <c r="E16" s="333"/>
      <c r="F16" s="333"/>
      <c r="G16" s="334"/>
    </row>
    <row r="17" spans="1:15" ht="16.5" x14ac:dyDescent="0.3">
      <c r="A17" s="687" t="s">
        <v>83</v>
      </c>
      <c r="B17" s="688"/>
      <c r="C17" s="689" t="s">
        <v>84</v>
      </c>
      <c r="D17" s="690"/>
      <c r="E17" s="691">
        <v>127600000</v>
      </c>
      <c r="F17" s="692"/>
      <c r="G17" s="693"/>
    </row>
    <row r="18" spans="1:15" ht="16.5" x14ac:dyDescent="0.3">
      <c r="A18" s="687" t="s">
        <v>85</v>
      </c>
      <c r="B18" s="688"/>
      <c r="C18" s="696" t="s">
        <v>86</v>
      </c>
      <c r="D18" s="696"/>
      <c r="E18" s="691">
        <v>127600000</v>
      </c>
      <c r="F18" s="692"/>
      <c r="G18" s="693"/>
    </row>
    <row r="19" spans="1:15" ht="16.5" x14ac:dyDescent="0.3">
      <c r="A19" s="687" t="s">
        <v>217</v>
      </c>
      <c r="B19" s="688"/>
      <c r="C19" s="696" t="s">
        <v>218</v>
      </c>
      <c r="D19" s="696"/>
      <c r="E19" s="691">
        <v>23800000</v>
      </c>
      <c r="F19" s="692"/>
      <c r="G19" s="693"/>
    </row>
    <row r="20" spans="1:15" ht="16.5" x14ac:dyDescent="0.25">
      <c r="A20" s="335"/>
      <c r="B20" s="336"/>
      <c r="C20" s="336"/>
      <c r="D20" s="336"/>
      <c r="E20" s="336"/>
      <c r="F20" s="337" t="s">
        <v>10</v>
      </c>
      <c r="G20" s="338">
        <f>E18+E19</f>
        <v>151400000</v>
      </c>
    </row>
    <row r="21" spans="1:15" ht="16.5" x14ac:dyDescent="0.25">
      <c r="A21" s="318" t="s">
        <v>11</v>
      </c>
      <c r="B21" s="339"/>
      <c r="C21" s="339"/>
      <c r="D21" s="339"/>
      <c r="E21" s="339"/>
      <c r="F21" s="339"/>
      <c r="G21" s="340"/>
    </row>
    <row r="22" spans="1:15" ht="16.5" x14ac:dyDescent="0.3">
      <c r="A22" s="341" t="s">
        <v>12</v>
      </c>
      <c r="B22" s="342" t="s">
        <v>13</v>
      </c>
      <c r="C22" s="697" t="s">
        <v>14</v>
      </c>
      <c r="D22" s="697"/>
      <c r="E22" s="697"/>
      <c r="F22" s="697"/>
      <c r="G22" s="698"/>
    </row>
    <row r="23" spans="1:15" ht="50.25" customHeight="1" x14ac:dyDescent="0.25">
      <c r="A23" s="427" t="s">
        <v>15</v>
      </c>
      <c r="B23" s="343">
        <v>45932</v>
      </c>
      <c r="C23" s="699" t="s">
        <v>290</v>
      </c>
      <c r="D23" s="699"/>
      <c r="E23" s="699"/>
      <c r="F23" s="699"/>
      <c r="G23" s="700"/>
    </row>
    <row r="24" spans="1:15" ht="16.5" x14ac:dyDescent="0.3">
      <c r="A24" s="344"/>
      <c r="B24" s="345"/>
      <c r="C24" s="346"/>
      <c r="D24" s="346"/>
      <c r="E24" s="346"/>
      <c r="F24" s="346"/>
      <c r="G24" s="347"/>
    </row>
    <row r="25" spans="1:15" ht="15.75" thickBot="1" x14ac:dyDescent="0.3">
      <c r="A25" s="348"/>
      <c r="B25" s="349"/>
      <c r="C25" s="350"/>
      <c r="D25" s="350"/>
      <c r="E25" s="350"/>
      <c r="F25" s="350"/>
      <c r="G25" s="351"/>
    </row>
    <row r="26" spans="1:15" ht="15.75" thickBot="1" x14ac:dyDescent="0.3">
      <c r="A26" s="352" t="s">
        <v>17</v>
      </c>
      <c r="B26" s="312"/>
      <c r="C26" s="312"/>
      <c r="D26" s="312"/>
      <c r="E26" s="312"/>
      <c r="F26" s="312"/>
      <c r="G26" s="313"/>
    </row>
    <row r="27" spans="1:15" ht="15.75" thickBot="1" x14ac:dyDescent="0.3">
      <c r="A27" s="353" t="s">
        <v>18</v>
      </c>
      <c r="B27" s="354" t="s">
        <v>19</v>
      </c>
      <c r="C27" s="355" t="s">
        <v>87</v>
      </c>
      <c r="D27" s="355" t="s">
        <v>20</v>
      </c>
      <c r="E27" s="355" t="s">
        <v>21</v>
      </c>
      <c r="F27" s="356" t="s">
        <v>22</v>
      </c>
      <c r="G27" s="357" t="s">
        <v>69</v>
      </c>
      <c r="J27" s="314" t="s">
        <v>235</v>
      </c>
    </row>
    <row r="28" spans="1:15" x14ac:dyDescent="0.25">
      <c r="A28" s="358">
        <v>1</v>
      </c>
      <c r="B28" s="428" t="s">
        <v>273</v>
      </c>
      <c r="C28" s="428" t="s">
        <v>274</v>
      </c>
      <c r="D28" s="429">
        <v>370800</v>
      </c>
      <c r="E28" s="359">
        <v>0</v>
      </c>
      <c r="F28" s="360">
        <v>0</v>
      </c>
      <c r="G28" s="430">
        <v>370800</v>
      </c>
      <c r="J28" s="314" t="s">
        <v>236</v>
      </c>
    </row>
    <row r="29" spans="1:15" x14ac:dyDescent="0.25">
      <c r="A29" s="361"/>
      <c r="B29" s="362"/>
      <c r="C29" s="362" t="s">
        <v>10</v>
      </c>
      <c r="D29" s="363">
        <f>SUM(D28:D28)</f>
        <v>370800</v>
      </c>
      <c r="E29" s="363">
        <v>0</v>
      </c>
      <c r="F29" s="363">
        <f>SUM(F28:F28)</f>
        <v>0</v>
      </c>
      <c r="G29" s="468">
        <f>SUM(G28:G28)</f>
        <v>370800</v>
      </c>
    </row>
    <row r="30" spans="1:15" ht="16.5" x14ac:dyDescent="0.3">
      <c r="A30" s="324" t="s">
        <v>23</v>
      </c>
      <c r="B30" s="333"/>
      <c r="C30" s="333"/>
      <c r="D30" s="333"/>
      <c r="E30" s="333"/>
      <c r="F30" s="333"/>
      <c r="G30" s="334"/>
    </row>
    <row r="31" spans="1:15" ht="17.25" thickBot="1" x14ac:dyDescent="0.35">
      <c r="A31" s="364"/>
      <c r="B31" s="365"/>
      <c r="C31" s="365"/>
      <c r="D31" s="365"/>
      <c r="E31" s="365"/>
      <c r="F31" s="365"/>
      <c r="G31" s="366"/>
      <c r="I31" s="766" t="s">
        <v>362</v>
      </c>
      <c r="J31" s="766" t="s">
        <v>363</v>
      </c>
      <c r="K31" s="766" t="s">
        <v>364</v>
      </c>
      <c r="L31" s="766" t="s">
        <v>365</v>
      </c>
      <c r="M31" s="766" t="s">
        <v>366</v>
      </c>
      <c r="N31" s="766" t="s">
        <v>367</v>
      </c>
      <c r="O31" s="766" t="s">
        <v>368</v>
      </c>
    </row>
    <row r="32" spans="1:15" ht="17.25" thickBot="1" x14ac:dyDescent="0.35">
      <c r="A32" s="701" t="s">
        <v>104</v>
      </c>
      <c r="B32" s="702"/>
      <c r="C32" s="703"/>
      <c r="D32" s="707" t="s">
        <v>103</v>
      </c>
      <c r="E32" s="708"/>
      <c r="F32" s="709"/>
      <c r="G32" s="710"/>
      <c r="I32" s="767" t="s">
        <v>424</v>
      </c>
      <c r="J32" s="767" t="s">
        <v>370</v>
      </c>
      <c r="K32" s="767" t="s">
        <v>425</v>
      </c>
      <c r="L32" s="767" t="s">
        <v>426</v>
      </c>
      <c r="M32" s="768" t="s">
        <v>427</v>
      </c>
      <c r="N32" s="768" t="s">
        <v>428</v>
      </c>
      <c r="O32" s="768" t="s">
        <v>429</v>
      </c>
    </row>
    <row r="33" spans="1:7" ht="16.5" x14ac:dyDescent="0.3">
      <c r="A33" s="704"/>
      <c r="B33" s="705"/>
      <c r="C33" s="706"/>
      <c r="D33" s="711"/>
      <c r="E33" s="712"/>
      <c r="F33" s="713"/>
      <c r="G33" s="714"/>
    </row>
    <row r="34" spans="1:7" ht="16.5" x14ac:dyDescent="0.3">
      <c r="A34" s="367" t="s">
        <v>24</v>
      </c>
      <c r="B34" s="694" t="s">
        <v>25</v>
      </c>
      <c r="C34" s="694"/>
      <c r="D34" s="368" t="s">
        <v>26</v>
      </c>
      <c r="E34" s="694" t="s">
        <v>27</v>
      </c>
      <c r="F34" s="695"/>
      <c r="G34" s="369" t="s">
        <v>28</v>
      </c>
    </row>
    <row r="35" spans="1:7" ht="16.5" x14ac:dyDescent="0.3">
      <c r="A35" s="367" t="s">
        <v>105</v>
      </c>
      <c r="B35" s="715" t="s">
        <v>107</v>
      </c>
      <c r="C35" s="715"/>
      <c r="D35" s="370">
        <v>25520000</v>
      </c>
      <c r="E35" s="716">
        <v>45779</v>
      </c>
      <c r="F35" s="717"/>
      <c r="G35" s="371">
        <v>46188</v>
      </c>
    </row>
    <row r="36" spans="1:7" ht="16.5" x14ac:dyDescent="0.3">
      <c r="A36" s="367" t="s">
        <v>106</v>
      </c>
      <c r="B36" s="715" t="s">
        <v>109</v>
      </c>
      <c r="C36" s="718"/>
      <c r="D36" s="370">
        <v>38280000</v>
      </c>
      <c r="E36" s="716">
        <v>45779</v>
      </c>
      <c r="F36" s="717"/>
      <c r="G36" s="371">
        <v>46371</v>
      </c>
    </row>
    <row r="37" spans="1:7" ht="16.5" x14ac:dyDescent="0.3">
      <c r="A37" s="367" t="s">
        <v>108</v>
      </c>
      <c r="B37" s="715" t="s">
        <v>111</v>
      </c>
      <c r="C37" s="718"/>
      <c r="D37" s="370">
        <v>6380000</v>
      </c>
      <c r="E37" s="716">
        <v>45779</v>
      </c>
      <c r="F37" s="717"/>
      <c r="G37" s="371">
        <v>47102</v>
      </c>
    </row>
    <row r="38" spans="1:7" ht="30" customHeight="1" x14ac:dyDescent="0.25">
      <c r="A38" s="372" t="s">
        <v>110</v>
      </c>
      <c r="B38" s="715" t="s">
        <v>109</v>
      </c>
      <c r="C38" s="718"/>
      <c r="D38" s="370">
        <v>38280000</v>
      </c>
      <c r="E38" s="716">
        <v>45779</v>
      </c>
      <c r="F38" s="717"/>
      <c r="G38" s="371">
        <v>47102</v>
      </c>
    </row>
    <row r="39" spans="1:7" ht="17.25" thickBot="1" x14ac:dyDescent="0.35">
      <c r="A39" s="719" t="s">
        <v>29</v>
      </c>
      <c r="B39" s="720"/>
      <c r="C39" s="721"/>
      <c r="D39" s="719"/>
      <c r="E39" s="720"/>
      <c r="F39" s="722"/>
      <c r="G39" s="721"/>
    </row>
    <row r="40" spans="1:7" ht="16.5" x14ac:dyDescent="0.3">
      <c r="A40" s="373"/>
      <c r="B40" s="333"/>
      <c r="C40" s="333"/>
      <c r="D40" s="333"/>
      <c r="E40" s="333"/>
      <c r="F40" s="333"/>
      <c r="G40" s="334"/>
    </row>
    <row r="41" spans="1:7" ht="16.5" x14ac:dyDescent="0.3">
      <c r="A41" s="603" t="s">
        <v>30</v>
      </c>
      <c r="B41" s="604"/>
      <c r="C41" s="604"/>
      <c r="D41" s="604"/>
      <c r="E41" s="604"/>
      <c r="F41" s="604"/>
      <c r="G41" s="606"/>
    </row>
    <row r="42" spans="1:7" ht="16.5" x14ac:dyDescent="0.3">
      <c r="A42" s="615" t="s">
        <v>31</v>
      </c>
      <c r="B42" s="552"/>
      <c r="C42" s="310" t="s">
        <v>32</v>
      </c>
      <c r="D42" s="50" t="s">
        <v>33</v>
      </c>
      <c r="E42" s="51" t="s">
        <v>34</v>
      </c>
      <c r="F42" s="51" t="s">
        <v>35</v>
      </c>
      <c r="G42" s="190" t="s">
        <v>36</v>
      </c>
    </row>
    <row r="43" spans="1:7" ht="16.5" x14ac:dyDescent="0.3">
      <c r="A43" s="615" t="s">
        <v>37</v>
      </c>
      <c r="B43" s="552"/>
      <c r="C43" s="374">
        <v>151400000</v>
      </c>
      <c r="D43" s="50"/>
      <c r="E43" s="51"/>
      <c r="F43" s="51"/>
      <c r="G43" s="190"/>
    </row>
    <row r="44" spans="1:7" ht="16.5" x14ac:dyDescent="0.25">
      <c r="A44" s="627" t="s">
        <v>275</v>
      </c>
      <c r="B44" s="628"/>
      <c r="C44" s="375"/>
      <c r="D44" s="376">
        <v>23491104</v>
      </c>
      <c r="E44" s="377"/>
      <c r="F44" s="376">
        <v>0</v>
      </c>
      <c r="G44" s="378">
        <v>23491104</v>
      </c>
    </row>
    <row r="45" spans="1:7" ht="16.5" x14ac:dyDescent="0.25">
      <c r="A45" s="627" t="s">
        <v>276</v>
      </c>
      <c r="B45" s="628"/>
      <c r="C45" s="375"/>
      <c r="D45" s="379">
        <v>25485096</v>
      </c>
      <c r="E45" s="379"/>
      <c r="F45" s="376">
        <v>0</v>
      </c>
      <c r="G45" s="380">
        <v>25485096</v>
      </c>
    </row>
    <row r="46" spans="1:7" ht="16.5" x14ac:dyDescent="0.3">
      <c r="A46" s="561" t="s">
        <v>277</v>
      </c>
      <c r="B46" s="553"/>
      <c r="C46" s="375"/>
      <c r="D46" s="376">
        <v>3673488</v>
      </c>
      <c r="E46" s="376"/>
      <c r="F46" s="376">
        <v>0</v>
      </c>
      <c r="G46" s="376">
        <v>3673488</v>
      </c>
    </row>
    <row r="47" spans="1:7" ht="16.5" x14ac:dyDescent="0.3">
      <c r="A47" s="629" t="s">
        <v>278</v>
      </c>
      <c r="B47" s="630"/>
      <c r="C47" s="381"/>
      <c r="D47" s="382">
        <v>30616404</v>
      </c>
      <c r="E47" s="383"/>
      <c r="F47" s="376">
        <v>0</v>
      </c>
      <c r="G47" s="382">
        <v>30616404</v>
      </c>
    </row>
    <row r="48" spans="1:7" ht="16.5" x14ac:dyDescent="0.3">
      <c r="A48" s="629" t="s">
        <v>279</v>
      </c>
      <c r="B48" s="630"/>
      <c r="C48" s="384"/>
      <c r="D48" s="382">
        <v>1669392</v>
      </c>
      <c r="E48" s="382"/>
      <c r="F48" s="376">
        <v>0</v>
      </c>
      <c r="G48" s="378">
        <v>1669392</v>
      </c>
    </row>
    <row r="49" spans="1:7" ht="16.5" x14ac:dyDescent="0.3">
      <c r="A49" s="561" t="s">
        <v>280</v>
      </c>
      <c r="B49" s="553"/>
      <c r="C49" s="375"/>
      <c r="D49" s="385">
        <v>26983596</v>
      </c>
      <c r="E49" s="385"/>
      <c r="F49" s="376">
        <v>0</v>
      </c>
      <c r="G49" s="378">
        <v>26983596</v>
      </c>
    </row>
    <row r="50" spans="1:7" ht="16.5" x14ac:dyDescent="0.3">
      <c r="A50" s="561" t="s">
        <v>281</v>
      </c>
      <c r="B50" s="553"/>
      <c r="C50" s="375"/>
      <c r="D50" s="385">
        <v>15250872</v>
      </c>
      <c r="E50" s="385"/>
      <c r="F50" s="376">
        <v>0</v>
      </c>
      <c r="G50" s="378">
        <v>15250872</v>
      </c>
    </row>
    <row r="51" spans="1:7" ht="16.5" x14ac:dyDescent="0.3">
      <c r="A51" s="559" t="s">
        <v>282</v>
      </c>
      <c r="B51" s="560"/>
      <c r="C51" s="375"/>
      <c r="D51" s="385">
        <v>16637712</v>
      </c>
      <c r="E51" s="385"/>
      <c r="F51" s="376">
        <v>0</v>
      </c>
      <c r="G51" s="378">
        <v>16637712</v>
      </c>
    </row>
    <row r="52" spans="1:7" ht="16.5" x14ac:dyDescent="0.3">
      <c r="A52" s="559" t="s">
        <v>283</v>
      </c>
      <c r="B52" s="560"/>
      <c r="C52" s="375"/>
      <c r="D52" s="385">
        <v>7220304</v>
      </c>
      <c r="E52" s="386"/>
      <c r="F52" s="376"/>
      <c r="G52" s="378">
        <v>7220304</v>
      </c>
    </row>
    <row r="53" spans="1:7" ht="16.5" x14ac:dyDescent="0.3">
      <c r="A53" s="559" t="s">
        <v>284</v>
      </c>
      <c r="B53" s="560"/>
      <c r="C53" s="375"/>
      <c r="D53" s="385"/>
      <c r="E53" s="385">
        <v>370800</v>
      </c>
      <c r="F53" s="376"/>
      <c r="G53" s="378">
        <v>370800</v>
      </c>
    </row>
    <row r="54" spans="1:7" ht="16.5" x14ac:dyDescent="0.3">
      <c r="A54" s="615" t="s">
        <v>10</v>
      </c>
      <c r="B54" s="552"/>
      <c r="C54" s="387">
        <f>+C43</f>
        <v>151400000</v>
      </c>
      <c r="D54" s="385">
        <f>SUM(D43:D53)</f>
        <v>151027968</v>
      </c>
      <c r="E54" s="385">
        <f t="shared" ref="E54:F54" si="0">SUM(E43:E53)</f>
        <v>370800</v>
      </c>
      <c r="F54" s="385">
        <f t="shared" si="0"/>
        <v>0</v>
      </c>
      <c r="G54" s="385">
        <f>SUM(G43:G53)</f>
        <v>151398768</v>
      </c>
    </row>
    <row r="55" spans="1:7" ht="16.5" x14ac:dyDescent="0.3">
      <c r="A55" s="561" t="s">
        <v>38</v>
      </c>
      <c r="B55" s="553"/>
      <c r="C55" s="388">
        <f>D54/C54</f>
        <v>0.99754272126816379</v>
      </c>
      <c r="D55" s="553" t="s">
        <v>39</v>
      </c>
      <c r="E55" s="553"/>
      <c r="F55" s="389"/>
      <c r="G55" s="390">
        <f>E54/C54</f>
        <v>2.4491413474240424E-3</v>
      </c>
    </row>
    <row r="56" spans="1:7" ht="17.25" thickBot="1" x14ac:dyDescent="0.35">
      <c r="A56" s="62"/>
      <c r="B56" s="63"/>
      <c r="C56" s="63"/>
      <c r="D56" s="180"/>
      <c r="E56" s="65"/>
      <c r="F56" s="65"/>
      <c r="G56" s="334"/>
    </row>
    <row r="57" spans="1:7" ht="16.5" x14ac:dyDescent="0.3">
      <c r="A57" s="66" t="s">
        <v>40</v>
      </c>
      <c r="B57" s="67"/>
      <c r="C57" s="67"/>
      <c r="D57" s="68"/>
      <c r="E57" s="69"/>
      <c r="F57" s="69"/>
      <c r="G57" s="391"/>
    </row>
    <row r="58" spans="1:7" ht="27.75" customHeight="1" x14ac:dyDescent="0.25">
      <c r="A58" s="224" t="s">
        <v>41</v>
      </c>
      <c r="B58" s="223" t="s">
        <v>285</v>
      </c>
      <c r="C58" s="222">
        <v>46072</v>
      </c>
      <c r="D58" s="624" t="s">
        <v>42</v>
      </c>
      <c r="E58" s="624"/>
      <c r="F58" s="725">
        <f>E54</f>
        <v>370800</v>
      </c>
      <c r="G58" s="726"/>
    </row>
    <row r="59" spans="1:7" ht="17.25" thickBot="1" x14ac:dyDescent="0.35">
      <c r="A59" s="72"/>
      <c r="B59" s="178"/>
      <c r="C59" s="178"/>
      <c r="D59" s="178"/>
      <c r="E59" s="308"/>
      <c r="F59" s="308"/>
      <c r="G59" s="309"/>
    </row>
    <row r="60" spans="1:7" ht="16.5" x14ac:dyDescent="0.3">
      <c r="A60" s="727" t="s">
        <v>43</v>
      </c>
      <c r="B60" s="728"/>
      <c r="C60" s="728"/>
      <c r="D60" s="729"/>
      <c r="E60" s="76"/>
      <c r="F60" s="76"/>
      <c r="G60" s="334"/>
    </row>
    <row r="61" spans="1:7" ht="16.5" x14ac:dyDescent="0.3">
      <c r="A61" s="557" t="s">
        <v>67</v>
      </c>
      <c r="B61" s="558"/>
      <c r="C61" s="392">
        <f>G20</f>
        <v>151400000</v>
      </c>
      <c r="D61" s="393"/>
      <c r="E61" s="76"/>
      <c r="F61" s="76"/>
      <c r="G61" s="334"/>
    </row>
    <row r="62" spans="1:7" ht="16.5" x14ac:dyDescent="0.3">
      <c r="A62" s="559" t="s">
        <v>68</v>
      </c>
      <c r="B62" s="560"/>
      <c r="C62" s="394">
        <f>D54</f>
        <v>151027968</v>
      </c>
      <c r="D62" s="393"/>
      <c r="E62" s="76"/>
      <c r="F62" s="76"/>
      <c r="G62" s="334"/>
    </row>
    <row r="63" spans="1:7" ht="16.5" x14ac:dyDescent="0.3">
      <c r="A63" s="561" t="s">
        <v>44</v>
      </c>
      <c r="B63" s="553"/>
      <c r="C63" s="394">
        <f>+F54</f>
        <v>0</v>
      </c>
      <c r="D63" s="395"/>
      <c r="E63" s="81"/>
      <c r="F63" s="81"/>
      <c r="G63" s="334"/>
    </row>
    <row r="64" spans="1:7" ht="16.5" x14ac:dyDescent="0.3">
      <c r="A64" s="561" t="s">
        <v>45</v>
      </c>
      <c r="B64" s="553"/>
      <c r="C64" s="396">
        <f>C61-(C62+C65)</f>
        <v>1232</v>
      </c>
      <c r="D64" s="395"/>
      <c r="E64" s="81"/>
      <c r="F64" s="81"/>
      <c r="G64" s="334"/>
    </row>
    <row r="65" spans="1:7" ht="16.5" x14ac:dyDescent="0.3">
      <c r="A65" s="561" t="s">
        <v>46</v>
      </c>
      <c r="B65" s="553"/>
      <c r="C65" s="394">
        <f>+E54</f>
        <v>370800</v>
      </c>
      <c r="D65" s="395"/>
      <c r="E65" s="81"/>
      <c r="F65" s="81"/>
      <c r="G65" s="334"/>
    </row>
    <row r="66" spans="1:7" ht="17.25" thickBot="1" x14ac:dyDescent="0.35">
      <c r="A66" s="565" t="s">
        <v>47</v>
      </c>
      <c r="B66" s="566"/>
      <c r="C66" s="397">
        <f>C62+C64+C65</f>
        <v>151400000</v>
      </c>
      <c r="D66" s="398"/>
      <c r="E66" s="65"/>
      <c r="F66" s="65"/>
      <c r="G66" s="334"/>
    </row>
    <row r="67" spans="1:7" ht="16.5" x14ac:dyDescent="0.3">
      <c r="A67" s="373"/>
      <c r="B67" s="333"/>
      <c r="C67" s="333"/>
      <c r="D67" s="333"/>
      <c r="E67" s="333"/>
      <c r="F67" s="333"/>
      <c r="G67" s="334"/>
    </row>
    <row r="68" spans="1:7" ht="17.25" thickBot="1" x14ac:dyDescent="0.35">
      <c r="A68" s="324" t="s">
        <v>48</v>
      </c>
      <c r="B68" s="333"/>
      <c r="C68" s="333"/>
      <c r="D68" s="333"/>
      <c r="E68" s="333"/>
      <c r="F68" s="333"/>
      <c r="G68" s="334"/>
    </row>
    <row r="69" spans="1:7" ht="33" x14ac:dyDescent="0.25">
      <c r="A69" s="399" t="s">
        <v>18</v>
      </c>
      <c r="B69" s="400" t="s">
        <v>49</v>
      </c>
      <c r="C69" s="401" t="s">
        <v>50</v>
      </c>
      <c r="D69" s="400" t="s">
        <v>13</v>
      </c>
      <c r="E69" s="401" t="s">
        <v>51</v>
      </c>
      <c r="F69" s="723" t="s">
        <v>52</v>
      </c>
      <c r="G69" s="724"/>
    </row>
    <row r="70" spans="1:7" ht="16.5" x14ac:dyDescent="0.25">
      <c r="A70" s="402">
        <v>1</v>
      </c>
      <c r="B70" s="403" t="s">
        <v>72</v>
      </c>
      <c r="C70" s="404" t="s">
        <v>123</v>
      </c>
      <c r="D70" s="405">
        <v>45834</v>
      </c>
      <c r="E70" s="406">
        <v>23491104</v>
      </c>
      <c r="F70" s="733">
        <f>E70</f>
        <v>23491104</v>
      </c>
      <c r="G70" s="734"/>
    </row>
    <row r="71" spans="1:7" ht="16.5" x14ac:dyDescent="0.25">
      <c r="A71" s="402">
        <v>2</v>
      </c>
      <c r="B71" s="403" t="s">
        <v>72</v>
      </c>
      <c r="C71" s="404" t="s">
        <v>136</v>
      </c>
      <c r="D71" s="405">
        <v>45863</v>
      </c>
      <c r="E71" s="406">
        <v>25485096</v>
      </c>
      <c r="F71" s="733">
        <f>E71</f>
        <v>25485096</v>
      </c>
      <c r="G71" s="734"/>
    </row>
    <row r="72" spans="1:7" ht="16.5" x14ac:dyDescent="0.25">
      <c r="A72" s="402">
        <v>3</v>
      </c>
      <c r="B72" s="403" t="s">
        <v>72</v>
      </c>
      <c r="C72" s="404" t="s">
        <v>153</v>
      </c>
      <c r="D72" s="405">
        <v>45897</v>
      </c>
      <c r="E72" s="406">
        <v>3673488</v>
      </c>
      <c r="F72" s="733">
        <f>E72</f>
        <v>3673488</v>
      </c>
      <c r="G72" s="734"/>
    </row>
    <row r="73" spans="1:7" ht="16.5" x14ac:dyDescent="0.25">
      <c r="A73" s="402">
        <v>4</v>
      </c>
      <c r="B73" s="403" t="s">
        <v>72</v>
      </c>
      <c r="C73" s="404" t="s">
        <v>163</v>
      </c>
      <c r="D73" s="405">
        <v>45908</v>
      </c>
      <c r="E73" s="406">
        <v>30616404</v>
      </c>
      <c r="F73" s="733">
        <f>E73</f>
        <v>30616404</v>
      </c>
      <c r="G73" s="734"/>
    </row>
    <row r="74" spans="1:7" ht="16.5" x14ac:dyDescent="0.25">
      <c r="A74" s="402">
        <v>5</v>
      </c>
      <c r="B74" s="403" t="s">
        <v>72</v>
      </c>
      <c r="C74" s="404" t="s">
        <v>213</v>
      </c>
      <c r="D74" s="405">
        <v>45929</v>
      </c>
      <c r="E74" s="406">
        <v>1701336</v>
      </c>
      <c r="F74" s="735">
        <v>1669392</v>
      </c>
      <c r="G74" s="734"/>
    </row>
    <row r="75" spans="1:7" ht="16.5" x14ac:dyDescent="0.25">
      <c r="A75" s="402">
        <v>6</v>
      </c>
      <c r="B75" s="403" t="s">
        <v>72</v>
      </c>
      <c r="C75" s="404" t="s">
        <v>212</v>
      </c>
      <c r="D75" s="405">
        <v>45929</v>
      </c>
      <c r="E75" s="406">
        <v>28652988</v>
      </c>
      <c r="F75" s="733">
        <v>26983596</v>
      </c>
      <c r="G75" s="734"/>
    </row>
    <row r="76" spans="1:7" ht="16.5" x14ac:dyDescent="0.25">
      <c r="A76" s="402">
        <v>7</v>
      </c>
      <c r="B76" s="403" t="s">
        <v>228</v>
      </c>
      <c r="C76" s="404" t="s">
        <v>229</v>
      </c>
      <c r="D76" s="405">
        <v>45959</v>
      </c>
      <c r="E76" s="406">
        <v>15250872</v>
      </c>
      <c r="F76" s="733">
        <v>15250872</v>
      </c>
      <c r="G76" s="734"/>
    </row>
    <row r="77" spans="1:7" ht="16.5" x14ac:dyDescent="0.25">
      <c r="A77" s="402">
        <v>8</v>
      </c>
      <c r="B77" s="403" t="s">
        <v>228</v>
      </c>
      <c r="C77" s="404" t="s">
        <v>253</v>
      </c>
      <c r="D77" s="405">
        <v>45965</v>
      </c>
      <c r="E77" s="406">
        <v>16637712</v>
      </c>
      <c r="F77" s="736">
        <v>16637712</v>
      </c>
      <c r="G77" s="737"/>
    </row>
    <row r="78" spans="1:7" ht="16.5" x14ac:dyDescent="0.25">
      <c r="A78" s="407">
        <v>9</v>
      </c>
      <c r="B78" s="403" t="s">
        <v>228</v>
      </c>
      <c r="C78" s="404" t="s">
        <v>266</v>
      </c>
      <c r="D78" s="405">
        <v>46000</v>
      </c>
      <c r="E78" s="406">
        <v>7220304</v>
      </c>
      <c r="F78" s="738">
        <f>E78</f>
        <v>7220304</v>
      </c>
      <c r="G78" s="739"/>
    </row>
    <row r="79" spans="1:7" ht="16.5" x14ac:dyDescent="0.25">
      <c r="A79" s="407">
        <v>10</v>
      </c>
      <c r="B79" s="403" t="s">
        <v>228</v>
      </c>
      <c r="C79" s="404" t="s">
        <v>286</v>
      </c>
      <c r="D79" s="405">
        <v>46072</v>
      </c>
      <c r="E79" s="406">
        <v>370800</v>
      </c>
      <c r="F79" s="738">
        <f>E79</f>
        <v>370800</v>
      </c>
      <c r="G79" s="739"/>
    </row>
    <row r="80" spans="1:7" ht="16.5" x14ac:dyDescent="0.3">
      <c r="A80" s="740" t="s">
        <v>53</v>
      </c>
      <c r="B80" s="741"/>
      <c r="C80" s="741"/>
      <c r="D80" s="741"/>
      <c r="E80" s="741"/>
      <c r="F80" s="408">
        <f>D54/C61</f>
        <v>0.99754272126816379</v>
      </c>
      <c r="G80" s="409">
        <f>F70+F71+F72+F73+F74+F75+F76+F77+F78+F79</f>
        <v>151398768</v>
      </c>
    </row>
    <row r="81" spans="1:7" ht="16.5" x14ac:dyDescent="0.3">
      <c r="A81" s="324" t="s">
        <v>54</v>
      </c>
      <c r="B81" s="333"/>
      <c r="C81" s="333"/>
      <c r="D81" s="333"/>
      <c r="E81" s="333"/>
      <c r="F81" s="333"/>
      <c r="G81" s="334"/>
    </row>
    <row r="82" spans="1:7" x14ac:dyDescent="0.25">
      <c r="A82" s="730" t="s">
        <v>115</v>
      </c>
      <c r="B82" s="731"/>
      <c r="C82" s="731"/>
      <c r="D82" s="731"/>
      <c r="E82" s="731"/>
      <c r="F82" s="731"/>
      <c r="G82" s="732"/>
    </row>
    <row r="83" spans="1:7" x14ac:dyDescent="0.25">
      <c r="A83" s="730" t="s">
        <v>55</v>
      </c>
      <c r="B83" s="731"/>
      <c r="C83" s="731"/>
      <c r="D83" s="731"/>
      <c r="E83" s="731"/>
      <c r="F83" s="731"/>
      <c r="G83" s="732"/>
    </row>
    <row r="84" spans="1:7" x14ac:dyDescent="0.25">
      <c r="A84" s="730" t="s">
        <v>56</v>
      </c>
      <c r="B84" s="731"/>
      <c r="C84" s="731"/>
      <c r="D84" s="731"/>
      <c r="E84" s="731"/>
      <c r="F84" s="731"/>
      <c r="G84" s="732"/>
    </row>
    <row r="85" spans="1:7" x14ac:dyDescent="0.25">
      <c r="A85" s="730" t="s">
        <v>57</v>
      </c>
      <c r="B85" s="731"/>
      <c r="C85" s="731"/>
      <c r="D85" s="731"/>
      <c r="E85" s="731"/>
      <c r="F85" s="731"/>
      <c r="G85" s="732"/>
    </row>
    <row r="86" spans="1:7" x14ac:dyDescent="0.25">
      <c r="A86" s="730" t="s">
        <v>71</v>
      </c>
      <c r="B86" s="731"/>
      <c r="C86" s="731"/>
      <c r="D86" s="731"/>
      <c r="E86" s="731"/>
      <c r="F86" s="731"/>
      <c r="G86" s="732"/>
    </row>
    <row r="87" spans="1:7" x14ac:dyDescent="0.25">
      <c r="A87" s="730" t="s">
        <v>58</v>
      </c>
      <c r="B87" s="731"/>
      <c r="C87" s="731"/>
      <c r="D87" s="731"/>
      <c r="E87" s="731"/>
      <c r="F87" s="731"/>
      <c r="G87" s="732"/>
    </row>
    <row r="88" spans="1:7" x14ac:dyDescent="0.25">
      <c r="A88" s="730" t="s">
        <v>59</v>
      </c>
      <c r="B88" s="731"/>
      <c r="C88" s="731"/>
      <c r="D88" s="731"/>
      <c r="E88" s="731"/>
      <c r="F88" s="731"/>
      <c r="G88" s="732"/>
    </row>
    <row r="89" spans="1:7" x14ac:dyDescent="0.25">
      <c r="A89" s="730" t="s">
        <v>60</v>
      </c>
      <c r="B89" s="731"/>
      <c r="C89" s="731"/>
      <c r="D89" s="731"/>
      <c r="E89" s="731"/>
      <c r="F89" s="731"/>
      <c r="G89" s="732"/>
    </row>
    <row r="90" spans="1:7" x14ac:dyDescent="0.25">
      <c r="A90" s="730" t="s">
        <v>70</v>
      </c>
      <c r="B90" s="731"/>
      <c r="C90" s="731"/>
      <c r="D90" s="731"/>
      <c r="E90" s="731"/>
      <c r="F90" s="731"/>
      <c r="G90" s="732"/>
    </row>
    <row r="91" spans="1:7" x14ac:dyDescent="0.25">
      <c r="A91" s="730" t="s">
        <v>61</v>
      </c>
      <c r="B91" s="731"/>
      <c r="C91" s="731"/>
      <c r="D91" s="731"/>
      <c r="E91" s="731"/>
      <c r="F91" s="731"/>
      <c r="G91" s="732"/>
    </row>
    <row r="92" spans="1:7" x14ac:dyDescent="0.25">
      <c r="A92" s="730" t="s">
        <v>116</v>
      </c>
      <c r="B92" s="731"/>
      <c r="C92" s="731"/>
      <c r="D92" s="731"/>
      <c r="E92" s="731"/>
      <c r="F92" s="731"/>
      <c r="G92" s="732"/>
    </row>
    <row r="93" spans="1:7" x14ac:dyDescent="0.25">
      <c r="A93" s="730" t="s">
        <v>287</v>
      </c>
      <c r="B93" s="731"/>
      <c r="C93" s="731"/>
      <c r="D93" s="731"/>
      <c r="E93" s="731"/>
      <c r="F93" s="731"/>
      <c r="G93" s="732"/>
    </row>
    <row r="94" spans="1:7" x14ac:dyDescent="0.25">
      <c r="A94" s="742" t="s">
        <v>117</v>
      </c>
      <c r="B94" s="743"/>
      <c r="C94" s="743"/>
      <c r="D94" s="743"/>
      <c r="E94" s="743"/>
      <c r="F94" s="743"/>
      <c r="G94" s="744"/>
    </row>
    <row r="95" spans="1:7" ht="15.75" thickBot="1" x14ac:dyDescent="0.3">
      <c r="A95" s="745"/>
      <c r="B95" s="746"/>
      <c r="C95" s="746"/>
      <c r="D95" s="746"/>
      <c r="E95" s="746"/>
      <c r="F95" s="746"/>
      <c r="G95" s="747"/>
    </row>
    <row r="96" spans="1:7" x14ac:dyDescent="0.25">
      <c r="A96" s="352" t="s">
        <v>62</v>
      </c>
      <c r="B96" s="312"/>
      <c r="C96" s="312"/>
      <c r="D96" s="312"/>
      <c r="E96" s="312"/>
      <c r="F96" s="312"/>
      <c r="G96" s="313"/>
    </row>
    <row r="97" spans="1:7" ht="15.75" thickBot="1" x14ac:dyDescent="0.3">
      <c r="A97" s="410" t="s">
        <v>63</v>
      </c>
      <c r="B97" s="411">
        <f>D54/C54</f>
        <v>0.99754272126816379</v>
      </c>
      <c r="C97" s="748" t="s">
        <v>64</v>
      </c>
      <c r="D97" s="749"/>
      <c r="E97" s="412">
        <f>E54/C54</f>
        <v>2.4491413474240424E-3</v>
      </c>
      <c r="F97" s="412"/>
      <c r="G97" s="413"/>
    </row>
    <row r="98" spans="1:7" ht="15.75" thickBot="1" x14ac:dyDescent="0.3">
      <c r="A98" s="315"/>
      <c r="B98" s="316"/>
      <c r="C98" s="316"/>
      <c r="D98" s="316"/>
      <c r="E98" s="316"/>
      <c r="F98" s="316"/>
      <c r="G98" s="317"/>
    </row>
    <row r="99" spans="1:7" x14ac:dyDescent="0.25">
      <c r="A99" s="352" t="s">
        <v>65</v>
      </c>
      <c r="B99" s="312"/>
      <c r="C99" s="312"/>
      <c r="D99" s="312"/>
      <c r="E99" s="312"/>
      <c r="F99" s="312"/>
      <c r="G99" s="313"/>
    </row>
    <row r="100" spans="1:7" x14ac:dyDescent="0.25">
      <c r="A100" s="750"/>
      <c r="B100" s="751"/>
      <c r="C100" s="751"/>
      <c r="D100" s="751"/>
      <c r="E100" s="751"/>
      <c r="F100" s="751"/>
      <c r="G100" s="752"/>
    </row>
    <row r="101" spans="1:7" x14ac:dyDescent="0.25">
      <c r="A101" s="750"/>
      <c r="B101" s="751"/>
      <c r="C101" s="751"/>
      <c r="D101" s="751"/>
      <c r="E101" s="751"/>
      <c r="F101" s="751"/>
      <c r="G101" s="752"/>
    </row>
    <row r="102" spans="1:7" ht="15.75" thickBot="1" x14ac:dyDescent="0.3">
      <c r="A102" s="315"/>
      <c r="B102" s="316"/>
      <c r="C102" s="316"/>
      <c r="D102" s="316"/>
      <c r="E102" s="316"/>
      <c r="F102" s="316"/>
      <c r="G102" s="317"/>
    </row>
    <row r="103" spans="1:7" ht="15.75" x14ac:dyDescent="0.25">
      <c r="A103" s="414" t="s">
        <v>66</v>
      </c>
      <c r="B103" s="415" t="s">
        <v>288</v>
      </c>
      <c r="C103" s="316"/>
      <c r="D103" s="316"/>
      <c r="E103" s="316"/>
      <c r="F103" s="316"/>
      <c r="G103" s="317"/>
    </row>
    <row r="104" spans="1:7" ht="15.75" thickBot="1" x14ac:dyDescent="0.3">
      <c r="A104" s="414"/>
      <c r="B104" s="416" t="s">
        <v>289</v>
      </c>
      <c r="C104" s="316"/>
      <c r="D104" s="316"/>
      <c r="E104" s="316"/>
      <c r="F104" s="316"/>
      <c r="G104" s="317"/>
    </row>
    <row r="105" spans="1:7" ht="15.75" thickBot="1" x14ac:dyDescent="0.3">
      <c r="A105" s="417"/>
      <c r="B105" s="316"/>
      <c r="C105" s="316"/>
      <c r="D105" s="316"/>
      <c r="E105" s="316"/>
      <c r="F105" s="316"/>
      <c r="G105" s="317"/>
    </row>
    <row r="106" spans="1:7" ht="49.5" customHeight="1" x14ac:dyDescent="0.25">
      <c r="A106" s="418"/>
      <c r="B106" s="312"/>
      <c r="C106" s="312"/>
      <c r="D106" s="312"/>
      <c r="E106" s="312"/>
      <c r="F106" s="312"/>
      <c r="G106" s="313"/>
    </row>
    <row r="107" spans="1:7" ht="15.75" thickBot="1" x14ac:dyDescent="0.3">
      <c r="A107" s="753" t="s">
        <v>137</v>
      </c>
      <c r="B107" s="754"/>
      <c r="C107" s="754"/>
      <c r="D107" s="754"/>
      <c r="E107" s="754"/>
      <c r="F107" s="754"/>
      <c r="G107" s="755"/>
    </row>
    <row r="108" spans="1:7" ht="15.75" thickBot="1" x14ac:dyDescent="0.3">
      <c r="A108" s="574" t="s">
        <v>130</v>
      </c>
      <c r="B108" s="756"/>
      <c r="C108" s="756"/>
      <c r="D108" s="756"/>
      <c r="E108" s="756"/>
      <c r="F108" s="756"/>
      <c r="G108" s="757"/>
    </row>
  </sheetData>
  <mergeCells count="96">
    <mergeCell ref="A95:G95"/>
    <mergeCell ref="C97:D97"/>
    <mergeCell ref="A100:G101"/>
    <mergeCell ref="A107:G107"/>
    <mergeCell ref="A108:G108"/>
    <mergeCell ref="A94:G94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82:G82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A80:E80"/>
    <mergeCell ref="F69:G69"/>
    <mergeCell ref="A55:B55"/>
    <mergeCell ref="D55:E55"/>
    <mergeCell ref="D58:E58"/>
    <mergeCell ref="F58:G58"/>
    <mergeCell ref="A60:D60"/>
    <mergeCell ref="A61:B61"/>
    <mergeCell ref="A62:B62"/>
    <mergeCell ref="A63:B63"/>
    <mergeCell ref="A64:B64"/>
    <mergeCell ref="A65:B65"/>
    <mergeCell ref="A66:B66"/>
    <mergeCell ref="A54:B54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42:B42"/>
    <mergeCell ref="B35:C35"/>
    <mergeCell ref="E35:F35"/>
    <mergeCell ref="B36:C36"/>
    <mergeCell ref="E36:F36"/>
    <mergeCell ref="B37:C37"/>
    <mergeCell ref="E37:F37"/>
    <mergeCell ref="B38:C38"/>
    <mergeCell ref="E38:F38"/>
    <mergeCell ref="A39:C39"/>
    <mergeCell ref="D39:G39"/>
    <mergeCell ref="A41:G41"/>
    <mergeCell ref="B34:C34"/>
    <mergeCell ref="E34:F34"/>
    <mergeCell ref="A18:B18"/>
    <mergeCell ref="C18:D18"/>
    <mergeCell ref="E18:G18"/>
    <mergeCell ref="A19:B19"/>
    <mergeCell ref="C19:D19"/>
    <mergeCell ref="E19:G19"/>
    <mergeCell ref="C22:G22"/>
    <mergeCell ref="C23:G23"/>
    <mergeCell ref="A32:C33"/>
    <mergeCell ref="D32:G32"/>
    <mergeCell ref="D33:G33"/>
    <mergeCell ref="B13:C13"/>
    <mergeCell ref="D13:G13"/>
    <mergeCell ref="A14:G14"/>
    <mergeCell ref="A17:B17"/>
    <mergeCell ref="C17:D17"/>
    <mergeCell ref="E17:G17"/>
    <mergeCell ref="A8:G8"/>
    <mergeCell ref="A9:G10"/>
    <mergeCell ref="A11:D11"/>
    <mergeCell ref="E11:G11"/>
    <mergeCell ref="B12:C12"/>
    <mergeCell ref="E12:G12"/>
    <mergeCell ref="A1:C1"/>
    <mergeCell ref="A2:C2"/>
    <mergeCell ref="A6:C6"/>
    <mergeCell ref="D6:G6"/>
    <mergeCell ref="A7:C7"/>
    <mergeCell ref="D7:G7"/>
  </mergeCells>
  <pageMargins left="0.7" right="0.7" top="0.75" bottom="0.75" header="0.3" footer="0.3"/>
  <pageSetup scale="57" fitToHeight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136"/>
  <sheetViews>
    <sheetView view="pageBreakPreview" topLeftCell="A35" zoomScale="85" zoomScaleNormal="100" zoomScaleSheetLayoutView="85" workbookViewId="0">
      <selection activeCell="K48" sqref="K48"/>
    </sheetView>
  </sheetViews>
  <sheetFormatPr baseColWidth="10" defaultRowHeight="15" x14ac:dyDescent="0.25"/>
  <cols>
    <col min="1" max="1" width="30.42578125" style="314" customWidth="1"/>
    <col min="2" max="2" width="21.7109375" style="314" customWidth="1"/>
    <col min="3" max="3" width="22.28515625" style="314" customWidth="1"/>
    <col min="4" max="4" width="19.28515625" style="314" customWidth="1"/>
    <col min="5" max="5" width="22.140625" style="314" customWidth="1"/>
    <col min="6" max="6" width="22.5703125" style="314" customWidth="1"/>
    <col min="7" max="7" width="19.28515625" style="314" customWidth="1"/>
    <col min="8" max="9" width="11.42578125" style="314"/>
    <col min="10" max="10" width="15.7109375" style="314" customWidth="1"/>
    <col min="11" max="11" width="13.85546875" style="314" customWidth="1"/>
    <col min="12" max="12" width="16.140625" style="314" customWidth="1"/>
    <col min="13" max="16384" width="11.42578125" style="314"/>
  </cols>
  <sheetData>
    <row r="1" spans="1:7" x14ac:dyDescent="0.25">
      <c r="A1" s="649" t="s">
        <v>0</v>
      </c>
      <c r="B1" s="650"/>
      <c r="C1" s="651"/>
      <c r="D1" s="312"/>
      <c r="E1" s="312"/>
      <c r="F1" s="312"/>
      <c r="G1" s="313"/>
    </row>
    <row r="2" spans="1:7" x14ac:dyDescent="0.25">
      <c r="A2" s="652" t="s">
        <v>1</v>
      </c>
      <c r="B2" s="653"/>
      <c r="C2" s="653"/>
      <c r="D2" s="315"/>
      <c r="E2" s="316"/>
      <c r="F2" s="316"/>
      <c r="G2" s="317"/>
    </row>
    <row r="3" spans="1:7" ht="16.5" x14ac:dyDescent="0.25">
      <c r="A3" s="318" t="s">
        <v>2</v>
      </c>
      <c r="B3" s="319"/>
      <c r="C3" s="320"/>
      <c r="D3" s="321" t="s">
        <v>293</v>
      </c>
      <c r="E3" s="322"/>
      <c r="F3" s="322"/>
      <c r="G3" s="323"/>
    </row>
    <row r="4" spans="1:7" ht="16.5" x14ac:dyDescent="0.25">
      <c r="A4" s="318"/>
      <c r="B4" s="319"/>
      <c r="C4" s="320"/>
      <c r="D4" s="321"/>
      <c r="E4" s="322"/>
      <c r="F4" s="322"/>
      <c r="G4" s="323"/>
    </row>
    <row r="5" spans="1:7" ht="17.25" thickBot="1" x14ac:dyDescent="0.35">
      <c r="A5" s="324"/>
      <c r="B5" s="325"/>
      <c r="C5" s="326"/>
      <c r="D5" s="327"/>
      <c r="E5" s="328"/>
      <c r="F5" s="328"/>
      <c r="G5" s="329"/>
    </row>
    <row r="6" spans="1:7" ht="17.25" thickBot="1" x14ac:dyDescent="0.35">
      <c r="A6" s="654" t="s">
        <v>73</v>
      </c>
      <c r="B6" s="655"/>
      <c r="C6" s="656"/>
      <c r="D6" s="657" t="s">
        <v>294</v>
      </c>
      <c r="E6" s="658"/>
      <c r="F6" s="658"/>
      <c r="G6" s="659"/>
    </row>
    <row r="7" spans="1:7" ht="17.25" thickBot="1" x14ac:dyDescent="0.35">
      <c r="A7" s="660" t="s">
        <v>76</v>
      </c>
      <c r="B7" s="661"/>
      <c r="C7" s="661"/>
      <c r="D7" s="662" t="s">
        <v>77</v>
      </c>
      <c r="E7" s="663"/>
      <c r="F7" s="663"/>
      <c r="G7" s="664"/>
    </row>
    <row r="8" spans="1:7" ht="16.5" x14ac:dyDescent="0.25">
      <c r="A8" s="665" t="s">
        <v>3</v>
      </c>
      <c r="B8" s="666"/>
      <c r="C8" s="666"/>
      <c r="D8" s="666"/>
      <c r="E8" s="666"/>
      <c r="F8" s="667"/>
      <c r="G8" s="668"/>
    </row>
    <row r="9" spans="1:7" x14ac:dyDescent="0.25">
      <c r="A9" s="669" t="s">
        <v>78</v>
      </c>
      <c r="B9" s="670"/>
      <c r="C9" s="670"/>
      <c r="D9" s="670"/>
      <c r="E9" s="670"/>
      <c r="F9" s="671"/>
      <c r="G9" s="672"/>
    </row>
    <row r="10" spans="1:7" x14ac:dyDescent="0.25">
      <c r="A10" s="669"/>
      <c r="B10" s="670"/>
      <c r="C10" s="670"/>
      <c r="D10" s="670"/>
      <c r="E10" s="670"/>
      <c r="F10" s="671"/>
      <c r="G10" s="672"/>
    </row>
    <row r="11" spans="1:7" ht="16.5" x14ac:dyDescent="0.25">
      <c r="A11" s="673" t="s">
        <v>79</v>
      </c>
      <c r="B11" s="674"/>
      <c r="C11" s="674"/>
      <c r="D11" s="675"/>
      <c r="E11" s="676" t="s">
        <v>80</v>
      </c>
      <c r="F11" s="674"/>
      <c r="G11" s="677"/>
    </row>
    <row r="12" spans="1:7" ht="33" x14ac:dyDescent="0.25">
      <c r="A12" s="330" t="s">
        <v>4</v>
      </c>
      <c r="B12" s="678" t="s">
        <v>295</v>
      </c>
      <c r="C12" s="674"/>
      <c r="D12" s="426" t="s">
        <v>5</v>
      </c>
      <c r="E12" s="679" t="s">
        <v>6</v>
      </c>
      <c r="F12" s="679"/>
      <c r="G12" s="680"/>
    </row>
    <row r="13" spans="1:7" ht="16.5" x14ac:dyDescent="0.25">
      <c r="A13" s="332" t="s">
        <v>7</v>
      </c>
      <c r="B13" s="681">
        <v>127600000</v>
      </c>
      <c r="C13" s="681"/>
      <c r="D13" s="682" t="s">
        <v>82</v>
      </c>
      <c r="E13" s="682"/>
      <c r="F13" s="682"/>
      <c r="G13" s="683"/>
    </row>
    <row r="14" spans="1:7" ht="16.5" x14ac:dyDescent="0.25">
      <c r="A14" s="684" t="s">
        <v>8</v>
      </c>
      <c r="B14" s="685"/>
      <c r="C14" s="685"/>
      <c r="D14" s="685"/>
      <c r="E14" s="685"/>
      <c r="F14" s="685"/>
      <c r="G14" s="686"/>
    </row>
    <row r="15" spans="1:7" ht="16.5" x14ac:dyDescent="0.3">
      <c r="A15" s="324" t="s">
        <v>9</v>
      </c>
      <c r="B15" s="333"/>
      <c r="C15" s="333"/>
      <c r="D15" s="333"/>
      <c r="E15" s="333"/>
      <c r="F15" s="333"/>
      <c r="G15" s="334"/>
    </row>
    <row r="16" spans="1:7" ht="16.5" x14ac:dyDescent="0.3">
      <c r="A16" s="324"/>
      <c r="B16" s="333"/>
      <c r="C16" s="333"/>
      <c r="D16" s="333"/>
      <c r="E16" s="333"/>
      <c r="F16" s="333"/>
      <c r="G16" s="334"/>
    </row>
    <row r="17" spans="1:10" ht="16.5" x14ac:dyDescent="0.3">
      <c r="A17" s="687" t="s">
        <v>83</v>
      </c>
      <c r="B17" s="688"/>
      <c r="C17" s="689" t="s">
        <v>84</v>
      </c>
      <c r="D17" s="690"/>
      <c r="E17" s="758">
        <v>127600000</v>
      </c>
      <c r="F17" s="759"/>
      <c r="G17" s="760"/>
    </row>
    <row r="18" spans="1:10" ht="16.5" x14ac:dyDescent="0.3">
      <c r="A18" s="687" t="s">
        <v>85</v>
      </c>
      <c r="B18" s="688"/>
      <c r="C18" s="696" t="s">
        <v>86</v>
      </c>
      <c r="D18" s="696"/>
      <c r="E18" s="758">
        <v>127600000</v>
      </c>
      <c r="F18" s="759"/>
      <c r="G18" s="760"/>
    </row>
    <row r="19" spans="1:10" ht="16.5" x14ac:dyDescent="0.3">
      <c r="A19" s="687" t="s">
        <v>217</v>
      </c>
      <c r="B19" s="688"/>
      <c r="C19" s="696" t="s">
        <v>218</v>
      </c>
      <c r="D19" s="696"/>
      <c r="E19" s="758">
        <v>23800000</v>
      </c>
      <c r="F19" s="759"/>
      <c r="G19" s="760"/>
    </row>
    <row r="20" spans="1:10" ht="16.5" x14ac:dyDescent="0.3">
      <c r="A20" s="687" t="s">
        <v>296</v>
      </c>
      <c r="B20" s="688"/>
      <c r="C20" s="689" t="s">
        <v>298</v>
      </c>
      <c r="D20" s="690"/>
      <c r="E20" s="758">
        <v>40000000</v>
      </c>
      <c r="F20" s="759"/>
      <c r="G20" s="760"/>
    </row>
    <row r="21" spans="1:10" ht="16.5" x14ac:dyDescent="0.3">
      <c r="A21" s="687" t="s">
        <v>297</v>
      </c>
      <c r="B21" s="688"/>
      <c r="C21" s="689" t="s">
        <v>298</v>
      </c>
      <c r="D21" s="690"/>
      <c r="E21" s="758">
        <v>40000000</v>
      </c>
      <c r="F21" s="759"/>
      <c r="G21" s="760"/>
    </row>
    <row r="22" spans="1:10" ht="16.5" x14ac:dyDescent="0.25">
      <c r="A22" s="335"/>
      <c r="B22" s="336"/>
      <c r="C22" s="336"/>
      <c r="D22" s="336"/>
      <c r="E22" s="336"/>
      <c r="F22" s="337" t="s">
        <v>10</v>
      </c>
      <c r="G22" s="441">
        <f>E18+E19+E20</f>
        <v>191400000</v>
      </c>
    </row>
    <row r="23" spans="1:10" ht="16.5" x14ac:dyDescent="0.25">
      <c r="A23" s="318" t="s">
        <v>11</v>
      </c>
      <c r="B23" s="339"/>
      <c r="C23" s="339"/>
      <c r="D23" s="339"/>
      <c r="E23" s="339"/>
      <c r="F23" s="339"/>
      <c r="G23" s="340"/>
    </row>
    <row r="24" spans="1:10" ht="16.5" x14ac:dyDescent="0.3">
      <c r="A24" s="341" t="s">
        <v>12</v>
      </c>
      <c r="B24" s="342" t="s">
        <v>13</v>
      </c>
      <c r="C24" s="697" t="s">
        <v>14</v>
      </c>
      <c r="D24" s="697"/>
      <c r="E24" s="697"/>
      <c r="F24" s="697"/>
      <c r="G24" s="698"/>
    </row>
    <row r="25" spans="1:10" ht="50.25" customHeight="1" x14ac:dyDescent="0.25">
      <c r="A25" s="427" t="s">
        <v>15</v>
      </c>
      <c r="B25" s="343">
        <v>45932</v>
      </c>
      <c r="C25" s="699" t="s">
        <v>290</v>
      </c>
      <c r="D25" s="699"/>
      <c r="E25" s="699"/>
      <c r="F25" s="699"/>
      <c r="G25" s="700"/>
    </row>
    <row r="26" spans="1:10" ht="68.25" customHeight="1" x14ac:dyDescent="0.25">
      <c r="A26" s="439" t="s">
        <v>291</v>
      </c>
      <c r="B26" s="343">
        <v>46002</v>
      </c>
      <c r="C26" s="761" t="s">
        <v>292</v>
      </c>
      <c r="D26" s="761"/>
      <c r="E26" s="761"/>
      <c r="F26" s="761"/>
      <c r="G26" s="761"/>
    </row>
    <row r="27" spans="1:10" ht="15.75" thickBot="1" x14ac:dyDescent="0.3">
      <c r="A27" s="348"/>
      <c r="B27" s="349"/>
      <c r="C27" s="350"/>
      <c r="D27" s="350"/>
      <c r="E27" s="350"/>
      <c r="F27" s="350"/>
      <c r="G27" s="351"/>
    </row>
    <row r="28" spans="1:10" ht="15.75" thickBot="1" x14ac:dyDescent="0.3">
      <c r="A28" s="352" t="s">
        <v>17</v>
      </c>
      <c r="B28" s="312"/>
      <c r="C28" s="312"/>
      <c r="D28" s="312"/>
      <c r="E28" s="312"/>
      <c r="F28" s="312"/>
      <c r="G28" s="313"/>
    </row>
    <row r="29" spans="1:10" ht="15.75" thickBot="1" x14ac:dyDescent="0.3">
      <c r="A29" s="353" t="s">
        <v>18</v>
      </c>
      <c r="B29" s="354" t="s">
        <v>19</v>
      </c>
      <c r="C29" s="355" t="s">
        <v>87</v>
      </c>
      <c r="D29" s="355" t="s">
        <v>20</v>
      </c>
      <c r="E29" s="355" t="s">
        <v>21</v>
      </c>
      <c r="F29" s="451" t="s">
        <v>300</v>
      </c>
      <c r="G29" s="357" t="s">
        <v>69</v>
      </c>
      <c r="J29" s="314" t="s">
        <v>235</v>
      </c>
    </row>
    <row r="30" spans="1:10" x14ac:dyDescent="0.25">
      <c r="A30" s="449">
        <v>1</v>
      </c>
      <c r="B30" s="450" t="s">
        <v>301</v>
      </c>
      <c r="C30" s="428" t="s">
        <v>324</v>
      </c>
      <c r="D30" s="288">
        <v>1701336</v>
      </c>
      <c r="E30" s="452">
        <v>0</v>
      </c>
      <c r="F30" s="288"/>
      <c r="G30" s="453">
        <v>1701336</v>
      </c>
      <c r="J30" s="314" t="s">
        <v>236</v>
      </c>
    </row>
    <row r="31" spans="1:10" x14ac:dyDescent="0.25">
      <c r="A31" s="449">
        <v>2</v>
      </c>
      <c r="B31" s="450" t="s">
        <v>302</v>
      </c>
      <c r="C31" s="448" t="s">
        <v>324</v>
      </c>
      <c r="D31" s="454">
        <v>788424</v>
      </c>
      <c r="E31" s="455">
        <v>0</v>
      </c>
      <c r="F31" s="454"/>
      <c r="G31" s="456">
        <v>788424</v>
      </c>
      <c r="J31" s="314" t="s">
        <v>236</v>
      </c>
    </row>
    <row r="32" spans="1:10" x14ac:dyDescent="0.25">
      <c r="A32" s="449">
        <v>3</v>
      </c>
      <c r="B32" s="450" t="s">
        <v>303</v>
      </c>
      <c r="C32" s="448" t="s">
        <v>325</v>
      </c>
      <c r="D32" s="454">
        <v>248976</v>
      </c>
      <c r="E32" s="455">
        <v>0</v>
      </c>
      <c r="F32" s="454"/>
      <c r="G32" s="456">
        <v>248976</v>
      </c>
      <c r="J32" s="314" t="s">
        <v>236</v>
      </c>
    </row>
    <row r="33" spans="1:10" x14ac:dyDescent="0.25">
      <c r="A33" s="449">
        <v>4</v>
      </c>
      <c r="B33" s="450" t="s">
        <v>304</v>
      </c>
      <c r="C33" s="448" t="s">
        <v>325</v>
      </c>
      <c r="D33" s="454">
        <v>1327872</v>
      </c>
      <c r="E33" s="455">
        <v>0</v>
      </c>
      <c r="F33" s="454"/>
      <c r="G33" s="456">
        <v>1327872</v>
      </c>
      <c r="J33" s="314" t="s">
        <v>236</v>
      </c>
    </row>
    <row r="34" spans="1:10" x14ac:dyDescent="0.25">
      <c r="A34" s="449">
        <v>5</v>
      </c>
      <c r="B34" s="450" t="s">
        <v>305</v>
      </c>
      <c r="C34" s="448" t="s">
        <v>325</v>
      </c>
      <c r="D34" s="454">
        <v>788424</v>
      </c>
      <c r="E34" s="455">
        <v>0</v>
      </c>
      <c r="F34" s="454"/>
      <c r="G34" s="456">
        <v>788424</v>
      </c>
      <c r="J34" s="314" t="s">
        <v>236</v>
      </c>
    </row>
    <row r="35" spans="1:10" x14ac:dyDescent="0.25">
      <c r="A35" s="449">
        <v>6</v>
      </c>
      <c r="B35" s="450" t="s">
        <v>306</v>
      </c>
      <c r="C35" s="448" t="s">
        <v>325</v>
      </c>
      <c r="D35" s="454">
        <v>4556916</v>
      </c>
      <c r="E35" s="455">
        <v>0</v>
      </c>
      <c r="F35" s="454"/>
      <c r="G35" s="456">
        <v>4556916</v>
      </c>
      <c r="J35" s="314" t="s">
        <v>236</v>
      </c>
    </row>
    <row r="36" spans="1:10" x14ac:dyDescent="0.25">
      <c r="A36" s="449">
        <v>7</v>
      </c>
      <c r="B36" s="450" t="s">
        <v>307</v>
      </c>
      <c r="C36" s="448" t="s">
        <v>325</v>
      </c>
      <c r="D36" s="454">
        <v>539448</v>
      </c>
      <c r="E36" s="455">
        <v>0</v>
      </c>
      <c r="F36" s="454"/>
      <c r="G36" s="456">
        <v>539448</v>
      </c>
      <c r="J36" s="314" t="s">
        <v>236</v>
      </c>
    </row>
    <row r="37" spans="1:10" x14ac:dyDescent="0.25">
      <c r="A37" s="449">
        <v>8</v>
      </c>
      <c r="B37" s="450" t="s">
        <v>308</v>
      </c>
      <c r="C37" s="448" t="s">
        <v>325</v>
      </c>
      <c r="D37" s="454">
        <v>331968</v>
      </c>
      <c r="E37" s="455">
        <v>0</v>
      </c>
      <c r="F37" s="454"/>
      <c r="G37" s="456">
        <v>331968</v>
      </c>
      <c r="J37" s="314" t="s">
        <v>236</v>
      </c>
    </row>
    <row r="38" spans="1:10" x14ac:dyDescent="0.25">
      <c r="A38" s="449">
        <v>9</v>
      </c>
      <c r="B38" s="450" t="s">
        <v>309</v>
      </c>
      <c r="C38" s="448" t="s">
        <v>325</v>
      </c>
      <c r="D38" s="454">
        <v>1410864</v>
      </c>
      <c r="E38" s="455">
        <v>0</v>
      </c>
      <c r="F38" s="454"/>
      <c r="G38" s="456">
        <v>1410864</v>
      </c>
      <c r="J38" s="314" t="s">
        <v>236</v>
      </c>
    </row>
    <row r="39" spans="1:10" x14ac:dyDescent="0.25">
      <c r="A39" s="449">
        <v>10</v>
      </c>
      <c r="B39" s="450" t="s">
        <v>310</v>
      </c>
      <c r="C39" s="448" t="s">
        <v>324</v>
      </c>
      <c r="D39" s="454">
        <v>2240784</v>
      </c>
      <c r="E39" s="455">
        <v>0</v>
      </c>
      <c r="F39" s="454"/>
      <c r="G39" s="456">
        <v>2240784</v>
      </c>
      <c r="J39" s="314" t="s">
        <v>236</v>
      </c>
    </row>
    <row r="40" spans="1:10" x14ac:dyDescent="0.25">
      <c r="A40" s="449">
        <v>11</v>
      </c>
      <c r="B40" s="450" t="s">
        <v>311</v>
      </c>
      <c r="C40" s="448" t="s">
        <v>326</v>
      </c>
      <c r="D40" s="454">
        <v>373464</v>
      </c>
      <c r="E40" s="455">
        <v>0</v>
      </c>
      <c r="F40" s="454"/>
      <c r="G40" s="456">
        <v>373464</v>
      </c>
      <c r="J40" s="314" t="s">
        <v>337</v>
      </c>
    </row>
    <row r="41" spans="1:10" x14ac:dyDescent="0.25">
      <c r="A41" s="449">
        <v>12</v>
      </c>
      <c r="B41" s="450" t="s">
        <v>312</v>
      </c>
      <c r="C41" s="448" t="s">
        <v>327</v>
      </c>
      <c r="D41" s="454">
        <v>207480</v>
      </c>
      <c r="E41" s="455">
        <v>0</v>
      </c>
      <c r="F41" s="454"/>
      <c r="G41" s="456">
        <v>207480</v>
      </c>
      <c r="J41" s="314" t="s">
        <v>337</v>
      </c>
    </row>
    <row r="42" spans="1:10" x14ac:dyDescent="0.25">
      <c r="A42" s="449">
        <v>13</v>
      </c>
      <c r="B42" s="450" t="s">
        <v>313</v>
      </c>
      <c r="C42" s="448" t="s">
        <v>326</v>
      </c>
      <c r="D42" s="454">
        <v>599508</v>
      </c>
      <c r="E42" s="455">
        <v>0</v>
      </c>
      <c r="F42" s="454"/>
      <c r="G42" s="456">
        <v>599508</v>
      </c>
      <c r="J42" s="314" t="s">
        <v>337</v>
      </c>
    </row>
    <row r="43" spans="1:10" x14ac:dyDescent="0.25">
      <c r="A43" s="449">
        <v>14</v>
      </c>
      <c r="B43" s="450" t="s">
        <v>314</v>
      </c>
      <c r="C43" s="448" t="s">
        <v>326</v>
      </c>
      <c r="D43" s="454">
        <v>2074800</v>
      </c>
      <c r="E43" s="455">
        <v>663936</v>
      </c>
      <c r="F43" s="454"/>
      <c r="G43" s="456">
        <v>1410864</v>
      </c>
      <c r="J43" s="314" t="s">
        <v>337</v>
      </c>
    </row>
    <row r="44" spans="1:10" x14ac:dyDescent="0.25">
      <c r="A44" s="449">
        <v>15</v>
      </c>
      <c r="B44" s="450" t="s">
        <v>315</v>
      </c>
      <c r="C44" s="448" t="s">
        <v>326</v>
      </c>
      <c r="D44" s="454">
        <v>2365272</v>
      </c>
      <c r="E44" s="455">
        <v>0</v>
      </c>
      <c r="F44" s="454"/>
      <c r="G44" s="456">
        <v>2365272</v>
      </c>
      <c r="J44" s="314" t="s">
        <v>337</v>
      </c>
    </row>
    <row r="45" spans="1:10" x14ac:dyDescent="0.25">
      <c r="A45" s="449">
        <v>16</v>
      </c>
      <c r="B45" s="450" t="s">
        <v>316</v>
      </c>
      <c r="C45" s="448" t="s">
        <v>328</v>
      </c>
      <c r="D45" s="454">
        <v>1761396</v>
      </c>
      <c r="E45" s="455">
        <v>0</v>
      </c>
      <c r="F45" s="454"/>
      <c r="G45" s="456">
        <v>1761396</v>
      </c>
      <c r="J45" s="314" t="s">
        <v>337</v>
      </c>
    </row>
    <row r="46" spans="1:10" x14ac:dyDescent="0.25">
      <c r="A46" s="449">
        <v>17</v>
      </c>
      <c r="B46" s="450" t="s">
        <v>317</v>
      </c>
      <c r="C46" s="448" t="s">
        <v>326</v>
      </c>
      <c r="D46" s="454">
        <v>2157792</v>
      </c>
      <c r="E46" s="455">
        <v>0</v>
      </c>
      <c r="F46" s="454"/>
      <c r="G46" s="456">
        <v>2157792</v>
      </c>
      <c r="J46" s="314" t="s">
        <v>337</v>
      </c>
    </row>
    <row r="47" spans="1:10" x14ac:dyDescent="0.25">
      <c r="A47" s="449">
        <v>18</v>
      </c>
      <c r="B47" s="450" t="s">
        <v>318</v>
      </c>
      <c r="C47" s="448" t="s">
        <v>326</v>
      </c>
      <c r="D47" s="454">
        <v>1078896</v>
      </c>
      <c r="E47" s="455">
        <v>0</v>
      </c>
      <c r="F47" s="454"/>
      <c r="G47" s="456">
        <v>1078896</v>
      </c>
      <c r="J47" s="314" t="s">
        <v>337</v>
      </c>
    </row>
    <row r="48" spans="1:10" x14ac:dyDescent="0.25">
      <c r="A48" s="449">
        <v>19</v>
      </c>
      <c r="B48" s="450" t="s">
        <v>319</v>
      </c>
      <c r="C48" s="448" t="s">
        <v>326</v>
      </c>
      <c r="D48" s="454">
        <v>497952</v>
      </c>
      <c r="E48" s="455">
        <v>0</v>
      </c>
      <c r="F48" s="454"/>
      <c r="G48" s="456">
        <v>497952</v>
      </c>
      <c r="J48" s="314" t="s">
        <v>337</v>
      </c>
    </row>
    <row r="49" spans="1:14" x14ac:dyDescent="0.25">
      <c r="A49" s="449">
        <v>20</v>
      </c>
      <c r="B49" s="450" t="s">
        <v>320</v>
      </c>
      <c r="C49" s="448" t="s">
        <v>326</v>
      </c>
      <c r="D49" s="454">
        <v>995904</v>
      </c>
      <c r="E49" s="455">
        <v>0</v>
      </c>
      <c r="F49" s="454"/>
      <c r="G49" s="456">
        <v>995904</v>
      </c>
      <c r="J49" s="314" t="s">
        <v>337</v>
      </c>
    </row>
    <row r="50" spans="1:14" x14ac:dyDescent="0.25">
      <c r="A50" s="449">
        <v>21</v>
      </c>
      <c r="B50" s="450" t="s">
        <v>321</v>
      </c>
      <c r="C50" s="448" t="s">
        <v>326</v>
      </c>
      <c r="D50" s="454">
        <v>4595136</v>
      </c>
      <c r="E50" s="455">
        <v>125580</v>
      </c>
      <c r="F50" s="454"/>
      <c r="G50" s="456">
        <v>4469556</v>
      </c>
      <c r="J50" s="314" t="s">
        <v>236</v>
      </c>
    </row>
    <row r="51" spans="1:14" x14ac:dyDescent="0.25">
      <c r="A51" s="449">
        <v>22</v>
      </c>
      <c r="B51" s="450" t="s">
        <v>322</v>
      </c>
      <c r="C51" s="448" t="s">
        <v>329</v>
      </c>
      <c r="D51" s="454">
        <v>4690140</v>
      </c>
      <c r="E51" s="455">
        <v>124488</v>
      </c>
      <c r="F51" s="454"/>
      <c r="G51" s="456">
        <v>4565652</v>
      </c>
      <c r="J51" s="314" t="s">
        <v>337</v>
      </c>
    </row>
    <row r="52" spans="1:14" x14ac:dyDescent="0.25">
      <c r="A52" s="449">
        <v>23</v>
      </c>
      <c r="B52" s="450" t="s">
        <v>323</v>
      </c>
      <c r="C52" s="448" t="s">
        <v>326</v>
      </c>
      <c r="D52" s="454">
        <v>663936</v>
      </c>
      <c r="E52" s="455">
        <v>0</v>
      </c>
      <c r="F52" s="454">
        <v>82684</v>
      </c>
      <c r="G52" s="456">
        <v>581252</v>
      </c>
      <c r="J52" s="314" t="s">
        <v>337</v>
      </c>
    </row>
    <row r="53" spans="1:14" x14ac:dyDescent="0.25">
      <c r="A53" s="361"/>
      <c r="B53" s="362"/>
      <c r="C53" s="362" t="s">
        <v>10</v>
      </c>
      <c r="D53" s="363">
        <f>SUM(D30:D52)</f>
        <v>35996688</v>
      </c>
      <c r="E53" s="363">
        <f t="shared" ref="E53:G53" si="0">SUM(E30:E52)</f>
        <v>914004</v>
      </c>
      <c r="F53" s="363">
        <f t="shared" si="0"/>
        <v>82684</v>
      </c>
      <c r="G53" s="457">
        <f t="shared" si="0"/>
        <v>35000000</v>
      </c>
    </row>
    <row r="54" spans="1:14" ht="16.5" x14ac:dyDescent="0.3">
      <c r="A54" s="324" t="s">
        <v>23</v>
      </c>
      <c r="B54" s="333"/>
      <c r="C54" s="333"/>
      <c r="D54" s="333"/>
      <c r="E54" s="333"/>
      <c r="F54" s="333"/>
      <c r="G54" s="334"/>
      <c r="I54" s="766" t="s">
        <v>363</v>
      </c>
      <c r="J54" s="766" t="s">
        <v>364</v>
      </c>
      <c r="K54" s="766" t="s">
        <v>365</v>
      </c>
      <c r="L54" s="766" t="s">
        <v>366</v>
      </c>
      <c r="M54" s="766" t="s">
        <v>367</v>
      </c>
      <c r="N54" s="766" t="s">
        <v>368</v>
      </c>
    </row>
    <row r="55" spans="1:14" ht="17.25" thickBot="1" x14ac:dyDescent="0.35">
      <c r="A55" s="364"/>
      <c r="B55" s="365"/>
      <c r="C55" s="365"/>
      <c r="D55" s="365"/>
      <c r="E55" s="365"/>
      <c r="F55" s="365"/>
      <c r="G55" s="366"/>
      <c r="I55" s="767" t="s">
        <v>370</v>
      </c>
      <c r="J55" s="769">
        <v>23972676</v>
      </c>
      <c r="K55" s="769">
        <v>1054798</v>
      </c>
      <c r="L55" s="770">
        <v>22917878</v>
      </c>
      <c r="M55" s="768" t="s">
        <v>430</v>
      </c>
      <c r="N55" s="768" t="s">
        <v>431</v>
      </c>
    </row>
    <row r="56" spans="1:14" ht="17.25" thickBot="1" x14ac:dyDescent="0.35">
      <c r="A56" s="701" t="s">
        <v>104</v>
      </c>
      <c r="B56" s="702"/>
      <c r="C56" s="703"/>
      <c r="D56" s="707" t="s">
        <v>103</v>
      </c>
      <c r="E56" s="708"/>
      <c r="F56" s="709"/>
      <c r="G56" s="710"/>
      <c r="I56" s="767" t="s">
        <v>370</v>
      </c>
      <c r="J56" s="769">
        <v>11027324</v>
      </c>
      <c r="K56" s="769">
        <v>485202</v>
      </c>
      <c r="L56" s="770">
        <v>10542122</v>
      </c>
      <c r="M56" s="768" t="s">
        <v>432</v>
      </c>
      <c r="N56" s="768" t="s">
        <v>433</v>
      </c>
    </row>
    <row r="57" spans="1:14" ht="16.5" x14ac:dyDescent="0.3">
      <c r="A57" s="704"/>
      <c r="B57" s="705"/>
      <c r="C57" s="706"/>
      <c r="D57" s="711"/>
      <c r="E57" s="712"/>
      <c r="F57" s="713"/>
      <c r="G57" s="714"/>
    </row>
    <row r="58" spans="1:14" ht="16.5" x14ac:dyDescent="0.3">
      <c r="A58" s="367" t="s">
        <v>24</v>
      </c>
      <c r="B58" s="694" t="s">
        <v>25</v>
      </c>
      <c r="C58" s="694"/>
      <c r="D58" s="425" t="s">
        <v>26</v>
      </c>
      <c r="E58" s="694" t="s">
        <v>27</v>
      </c>
      <c r="F58" s="695"/>
      <c r="G58" s="369" t="s">
        <v>28</v>
      </c>
    </row>
    <row r="59" spans="1:14" ht="16.5" x14ac:dyDescent="0.3">
      <c r="A59" s="367" t="s">
        <v>105</v>
      </c>
      <c r="B59" s="715" t="s">
        <v>107</v>
      </c>
      <c r="C59" s="715"/>
      <c r="D59" s="370">
        <v>25520000</v>
      </c>
      <c r="E59" s="716">
        <v>45779</v>
      </c>
      <c r="F59" s="717"/>
      <c r="G59" s="371">
        <v>46188</v>
      </c>
    </row>
    <row r="60" spans="1:14" ht="16.5" x14ac:dyDescent="0.3">
      <c r="A60" s="367" t="s">
        <v>106</v>
      </c>
      <c r="B60" s="715" t="s">
        <v>109</v>
      </c>
      <c r="C60" s="718"/>
      <c r="D60" s="370">
        <v>38280000</v>
      </c>
      <c r="E60" s="716">
        <v>45779</v>
      </c>
      <c r="F60" s="717"/>
      <c r="G60" s="371">
        <v>46371</v>
      </c>
    </row>
    <row r="61" spans="1:14" ht="16.5" x14ac:dyDescent="0.3">
      <c r="A61" s="367" t="s">
        <v>108</v>
      </c>
      <c r="B61" s="715" t="s">
        <v>111</v>
      </c>
      <c r="C61" s="718"/>
      <c r="D61" s="370">
        <v>6380000</v>
      </c>
      <c r="E61" s="716">
        <v>45779</v>
      </c>
      <c r="F61" s="717"/>
      <c r="G61" s="371">
        <v>47102</v>
      </c>
    </row>
    <row r="62" spans="1:14" ht="30" customHeight="1" x14ac:dyDescent="0.25">
      <c r="A62" s="372" t="s">
        <v>110</v>
      </c>
      <c r="B62" s="715" t="s">
        <v>109</v>
      </c>
      <c r="C62" s="718"/>
      <c r="D62" s="370">
        <v>38280000</v>
      </c>
      <c r="E62" s="716">
        <v>45779</v>
      </c>
      <c r="F62" s="717"/>
      <c r="G62" s="371">
        <v>47102</v>
      </c>
    </row>
    <row r="63" spans="1:14" ht="17.25" thickBot="1" x14ac:dyDescent="0.35">
      <c r="A63" s="719" t="s">
        <v>29</v>
      </c>
      <c r="B63" s="720"/>
      <c r="C63" s="721"/>
      <c r="D63" s="719"/>
      <c r="E63" s="720"/>
      <c r="F63" s="722"/>
      <c r="G63" s="721"/>
    </row>
    <row r="64" spans="1:14" ht="16.5" x14ac:dyDescent="0.3">
      <c r="A64" s="373"/>
      <c r="B64" s="333"/>
      <c r="C64" s="333"/>
      <c r="D64" s="333"/>
      <c r="E64" s="333"/>
      <c r="F64" s="333"/>
      <c r="G64" s="334"/>
    </row>
    <row r="65" spans="1:7" ht="16.5" x14ac:dyDescent="0.3">
      <c r="A65" s="603" t="s">
        <v>30</v>
      </c>
      <c r="B65" s="604"/>
      <c r="C65" s="604"/>
      <c r="D65" s="604"/>
      <c r="E65" s="604"/>
      <c r="F65" s="604"/>
      <c r="G65" s="606"/>
    </row>
    <row r="66" spans="1:7" ht="16.5" x14ac:dyDescent="0.3">
      <c r="A66" s="615" t="s">
        <v>31</v>
      </c>
      <c r="B66" s="552"/>
      <c r="C66" s="421" t="s">
        <v>32</v>
      </c>
      <c r="D66" s="50" t="s">
        <v>33</v>
      </c>
      <c r="E66" s="51" t="s">
        <v>34</v>
      </c>
      <c r="F66" s="51" t="s">
        <v>35</v>
      </c>
      <c r="G66" s="190" t="s">
        <v>36</v>
      </c>
    </row>
    <row r="67" spans="1:7" ht="16.5" x14ac:dyDescent="0.3">
      <c r="A67" s="561" t="s">
        <v>37</v>
      </c>
      <c r="B67" s="553"/>
      <c r="C67" s="443">
        <v>151400000</v>
      </c>
      <c r="D67" s="50"/>
      <c r="E67" s="51"/>
      <c r="F67" s="51"/>
      <c r="G67" s="190"/>
    </row>
    <row r="68" spans="1:7" ht="16.5" x14ac:dyDescent="0.3">
      <c r="A68" s="559" t="s">
        <v>299</v>
      </c>
      <c r="B68" s="560"/>
      <c r="C68" s="443">
        <v>40000000</v>
      </c>
      <c r="D68" s="50"/>
      <c r="E68" s="442"/>
      <c r="F68" s="51"/>
      <c r="G68" s="190"/>
    </row>
    <row r="69" spans="1:7" ht="16.5" x14ac:dyDescent="0.25">
      <c r="A69" s="627" t="s">
        <v>275</v>
      </c>
      <c r="B69" s="628"/>
      <c r="C69" s="306"/>
      <c r="D69" s="376">
        <v>23491104</v>
      </c>
      <c r="E69" s="377"/>
      <c r="F69" s="376">
        <v>0</v>
      </c>
      <c r="G69" s="378">
        <v>23491104</v>
      </c>
    </row>
    <row r="70" spans="1:7" ht="16.5" x14ac:dyDescent="0.25">
      <c r="A70" s="627" t="s">
        <v>276</v>
      </c>
      <c r="B70" s="628"/>
      <c r="C70" s="306"/>
      <c r="D70" s="379">
        <v>25485096</v>
      </c>
      <c r="E70" s="379"/>
      <c r="F70" s="376">
        <v>0</v>
      </c>
      <c r="G70" s="380">
        <v>25485096</v>
      </c>
    </row>
    <row r="71" spans="1:7" ht="16.5" x14ac:dyDescent="0.3">
      <c r="A71" s="561" t="s">
        <v>277</v>
      </c>
      <c r="B71" s="553"/>
      <c r="C71" s="306"/>
      <c r="D71" s="376">
        <v>3673488</v>
      </c>
      <c r="E71" s="376"/>
      <c r="F71" s="376">
        <v>0</v>
      </c>
      <c r="G71" s="376">
        <v>3673488</v>
      </c>
    </row>
    <row r="72" spans="1:7" ht="16.5" x14ac:dyDescent="0.3">
      <c r="A72" s="629" t="s">
        <v>278</v>
      </c>
      <c r="B72" s="630"/>
      <c r="C72" s="444"/>
      <c r="D72" s="382">
        <v>30616404</v>
      </c>
      <c r="E72" s="383"/>
      <c r="F72" s="376">
        <v>0</v>
      </c>
      <c r="G72" s="382">
        <v>30616404</v>
      </c>
    </row>
    <row r="73" spans="1:7" ht="16.5" x14ac:dyDescent="0.3">
      <c r="A73" s="629" t="s">
        <v>279</v>
      </c>
      <c r="B73" s="630"/>
      <c r="C73" s="445"/>
      <c r="D73" s="382">
        <v>1669392</v>
      </c>
      <c r="E73" s="382"/>
      <c r="F73" s="376">
        <v>0</v>
      </c>
      <c r="G73" s="378">
        <v>1669392</v>
      </c>
    </row>
    <row r="74" spans="1:7" ht="16.5" x14ac:dyDescent="0.3">
      <c r="A74" s="561" t="s">
        <v>280</v>
      </c>
      <c r="B74" s="553"/>
      <c r="C74" s="306"/>
      <c r="D74" s="385">
        <v>26983596</v>
      </c>
      <c r="E74" s="385"/>
      <c r="F74" s="376">
        <v>0</v>
      </c>
      <c r="G74" s="378">
        <v>26983596</v>
      </c>
    </row>
    <row r="75" spans="1:7" ht="16.5" x14ac:dyDescent="0.3">
      <c r="A75" s="561" t="s">
        <v>281</v>
      </c>
      <c r="B75" s="553"/>
      <c r="C75" s="306"/>
      <c r="D75" s="385">
        <v>15250872</v>
      </c>
      <c r="E75" s="385"/>
      <c r="F75" s="376">
        <v>0</v>
      </c>
      <c r="G75" s="378">
        <v>15250872</v>
      </c>
    </row>
    <row r="76" spans="1:7" ht="16.5" x14ac:dyDescent="0.3">
      <c r="A76" s="559" t="s">
        <v>282</v>
      </c>
      <c r="B76" s="560"/>
      <c r="C76" s="306"/>
      <c r="D76" s="385">
        <v>16637712</v>
      </c>
      <c r="E76" s="385"/>
      <c r="F76" s="376">
        <v>0</v>
      </c>
      <c r="G76" s="378">
        <v>16637712</v>
      </c>
    </row>
    <row r="77" spans="1:7" ht="16.5" x14ac:dyDescent="0.3">
      <c r="A77" s="559" t="s">
        <v>283</v>
      </c>
      <c r="B77" s="560"/>
      <c r="C77" s="306"/>
      <c r="D77" s="385">
        <v>7220304</v>
      </c>
      <c r="E77" s="386"/>
      <c r="F77" s="376"/>
      <c r="G77" s="378">
        <v>7220304</v>
      </c>
    </row>
    <row r="78" spans="1:7" ht="16.5" x14ac:dyDescent="0.3">
      <c r="A78" s="559" t="s">
        <v>284</v>
      </c>
      <c r="B78" s="560"/>
      <c r="C78" s="306"/>
      <c r="D78" s="385">
        <v>370800</v>
      </c>
      <c r="E78" s="385"/>
      <c r="F78" s="376"/>
      <c r="G78" s="378">
        <v>370800</v>
      </c>
    </row>
    <row r="79" spans="1:7" ht="16.5" x14ac:dyDescent="0.3">
      <c r="A79" s="559" t="s">
        <v>330</v>
      </c>
      <c r="B79" s="560"/>
      <c r="C79" s="306"/>
      <c r="D79" s="385"/>
      <c r="E79" s="385">
        <v>35000000</v>
      </c>
      <c r="F79" s="376">
        <v>914004</v>
      </c>
      <c r="G79" s="447">
        <v>35996688</v>
      </c>
    </row>
    <row r="80" spans="1:7" ht="16.5" x14ac:dyDescent="0.3">
      <c r="A80" s="422"/>
      <c r="B80" s="423"/>
      <c r="C80" s="306"/>
      <c r="D80" s="385"/>
      <c r="E80" s="385"/>
      <c r="F80" s="376"/>
      <c r="G80" s="447"/>
    </row>
    <row r="81" spans="1:7" ht="16.5" x14ac:dyDescent="0.3">
      <c r="A81" s="615" t="s">
        <v>10</v>
      </c>
      <c r="B81" s="552"/>
      <c r="C81" s="446">
        <f>+C67+C68</f>
        <v>191400000</v>
      </c>
      <c r="D81" s="385">
        <f>SUM(D67:D79)</f>
        <v>151398768</v>
      </c>
      <c r="E81" s="385">
        <f t="shared" ref="E81:G81" si="1">SUM(E67:E79)</f>
        <v>35000000</v>
      </c>
      <c r="F81" s="385">
        <f t="shared" si="1"/>
        <v>914004</v>
      </c>
      <c r="G81" s="385">
        <f t="shared" si="1"/>
        <v>187395456</v>
      </c>
    </row>
    <row r="82" spans="1:7" ht="16.5" x14ac:dyDescent="0.3">
      <c r="A82" s="561" t="s">
        <v>38</v>
      </c>
      <c r="B82" s="553"/>
      <c r="C82" s="388">
        <f>D81/C81</f>
        <v>0.79100714733542321</v>
      </c>
      <c r="D82" s="553" t="s">
        <v>39</v>
      </c>
      <c r="E82" s="553"/>
      <c r="F82" s="389"/>
      <c r="G82" s="390">
        <f>E81/C81</f>
        <v>0.18286311389759666</v>
      </c>
    </row>
    <row r="83" spans="1:7" ht="17.25" thickBot="1" x14ac:dyDescent="0.35">
      <c r="A83" s="62"/>
      <c r="B83" s="63"/>
      <c r="C83" s="63"/>
      <c r="D83" s="180"/>
      <c r="E83" s="65"/>
      <c r="F83" s="65"/>
      <c r="G83" s="334"/>
    </row>
    <row r="84" spans="1:7" ht="16.5" x14ac:dyDescent="0.3">
      <c r="A84" s="66" t="s">
        <v>40</v>
      </c>
      <c r="B84" s="67"/>
      <c r="C84" s="67"/>
      <c r="D84" s="68"/>
      <c r="E84" s="69"/>
      <c r="F84" s="69"/>
      <c r="G84" s="391"/>
    </row>
    <row r="85" spans="1:7" ht="27.75" customHeight="1" x14ac:dyDescent="0.25">
      <c r="A85" s="224" t="s">
        <v>41</v>
      </c>
      <c r="B85" s="223" t="s">
        <v>331</v>
      </c>
      <c r="C85" s="222">
        <v>46119</v>
      </c>
      <c r="D85" s="624" t="s">
        <v>42</v>
      </c>
      <c r="E85" s="624"/>
      <c r="F85" s="725">
        <f>E81</f>
        <v>35000000</v>
      </c>
      <c r="G85" s="726"/>
    </row>
    <row r="86" spans="1:7" ht="17.25" thickBot="1" x14ac:dyDescent="0.35">
      <c r="A86" s="72"/>
      <c r="B86" s="178"/>
      <c r="C86" s="178"/>
      <c r="D86" s="178"/>
      <c r="E86" s="419"/>
      <c r="F86" s="419"/>
      <c r="G86" s="420"/>
    </row>
    <row r="87" spans="1:7" ht="16.5" x14ac:dyDescent="0.3">
      <c r="A87" s="727" t="s">
        <v>43</v>
      </c>
      <c r="B87" s="728"/>
      <c r="C87" s="728"/>
      <c r="D87" s="729"/>
      <c r="E87" s="76"/>
      <c r="F87" s="76"/>
      <c r="G87" s="334"/>
    </row>
    <row r="88" spans="1:7" ht="16.5" x14ac:dyDescent="0.3">
      <c r="A88" s="557" t="s">
        <v>67</v>
      </c>
      <c r="B88" s="558"/>
      <c r="C88" s="392">
        <f>G22</f>
        <v>191400000</v>
      </c>
      <c r="D88" s="393"/>
      <c r="E88" s="76"/>
      <c r="F88" s="76"/>
      <c r="G88" s="334"/>
    </row>
    <row r="89" spans="1:7" ht="16.5" x14ac:dyDescent="0.3">
      <c r="A89" s="559" t="s">
        <v>68</v>
      </c>
      <c r="B89" s="560"/>
      <c r="C89" s="394">
        <f>D81</f>
        <v>151398768</v>
      </c>
      <c r="D89" s="393"/>
      <c r="E89" s="76"/>
      <c r="F89" s="76"/>
      <c r="G89" s="334"/>
    </row>
    <row r="90" spans="1:7" ht="16.5" x14ac:dyDescent="0.3">
      <c r="A90" s="561" t="s">
        <v>44</v>
      </c>
      <c r="B90" s="553"/>
      <c r="C90" s="394">
        <f>+F81</f>
        <v>914004</v>
      </c>
      <c r="D90" s="395"/>
      <c r="E90" s="81"/>
      <c r="F90" s="81"/>
      <c r="G90" s="334"/>
    </row>
    <row r="91" spans="1:7" ht="16.5" x14ac:dyDescent="0.3">
      <c r="A91" s="561" t="s">
        <v>45</v>
      </c>
      <c r="B91" s="553"/>
      <c r="C91" s="394">
        <f>C88-(C89+C92)</f>
        <v>5001232</v>
      </c>
      <c r="D91" s="395"/>
      <c r="E91" s="81"/>
      <c r="F91" s="81"/>
      <c r="G91" s="334"/>
    </row>
    <row r="92" spans="1:7" ht="16.5" x14ac:dyDescent="0.3">
      <c r="A92" s="561" t="s">
        <v>46</v>
      </c>
      <c r="B92" s="553"/>
      <c r="C92" s="394">
        <f>+E81</f>
        <v>35000000</v>
      </c>
      <c r="D92" s="395"/>
      <c r="E92" s="81"/>
      <c r="F92" s="81"/>
      <c r="G92" s="334"/>
    </row>
    <row r="93" spans="1:7" ht="17.25" thickBot="1" x14ac:dyDescent="0.35">
      <c r="A93" s="565" t="s">
        <v>47</v>
      </c>
      <c r="B93" s="566"/>
      <c r="C93" s="397">
        <f>C89+C91+C92</f>
        <v>191400000</v>
      </c>
      <c r="D93" s="398"/>
      <c r="E93" s="65"/>
      <c r="F93" s="65"/>
      <c r="G93" s="334"/>
    </row>
    <row r="94" spans="1:7" ht="16.5" x14ac:dyDescent="0.3">
      <c r="A94" s="373"/>
      <c r="B94" s="333"/>
      <c r="C94" s="333"/>
      <c r="D94" s="333"/>
      <c r="E94" s="333"/>
      <c r="F94" s="333"/>
      <c r="G94" s="334"/>
    </row>
    <row r="95" spans="1:7" ht="17.25" thickBot="1" x14ac:dyDescent="0.35">
      <c r="A95" s="324" t="s">
        <v>48</v>
      </c>
      <c r="B95" s="333"/>
      <c r="C95" s="333"/>
      <c r="D95" s="333"/>
      <c r="E95" s="333"/>
      <c r="F95" s="333"/>
      <c r="G95" s="334"/>
    </row>
    <row r="96" spans="1:7" ht="33" x14ac:dyDescent="0.25">
      <c r="A96" s="399" t="s">
        <v>18</v>
      </c>
      <c r="B96" s="400" t="s">
        <v>49</v>
      </c>
      <c r="C96" s="424" t="s">
        <v>50</v>
      </c>
      <c r="D96" s="400" t="s">
        <v>13</v>
      </c>
      <c r="E96" s="424" t="s">
        <v>51</v>
      </c>
      <c r="F96" s="723" t="s">
        <v>52</v>
      </c>
      <c r="G96" s="724"/>
    </row>
    <row r="97" spans="1:7" ht="16.5" x14ac:dyDescent="0.25">
      <c r="A97" s="402">
        <v>1</v>
      </c>
      <c r="B97" s="403" t="s">
        <v>72</v>
      </c>
      <c r="C97" s="404" t="s">
        <v>123</v>
      </c>
      <c r="D97" s="405">
        <v>45834</v>
      </c>
      <c r="E97" s="406">
        <v>23491104</v>
      </c>
      <c r="F97" s="733">
        <f>E97</f>
        <v>23491104</v>
      </c>
      <c r="G97" s="734"/>
    </row>
    <row r="98" spans="1:7" ht="16.5" x14ac:dyDescent="0.25">
      <c r="A98" s="402">
        <v>2</v>
      </c>
      <c r="B98" s="403" t="s">
        <v>72</v>
      </c>
      <c r="C98" s="404" t="s">
        <v>136</v>
      </c>
      <c r="D98" s="405">
        <v>45863</v>
      </c>
      <c r="E98" s="406">
        <v>25485096</v>
      </c>
      <c r="F98" s="733">
        <f>E98</f>
        <v>25485096</v>
      </c>
      <c r="G98" s="734"/>
    </row>
    <row r="99" spans="1:7" ht="16.5" x14ac:dyDescent="0.25">
      <c r="A99" s="402">
        <v>3</v>
      </c>
      <c r="B99" s="403" t="s">
        <v>72</v>
      </c>
      <c r="C99" s="404" t="s">
        <v>153</v>
      </c>
      <c r="D99" s="405">
        <v>45897</v>
      </c>
      <c r="E99" s="406">
        <v>3673488</v>
      </c>
      <c r="F99" s="733">
        <f>E99</f>
        <v>3673488</v>
      </c>
      <c r="G99" s="734"/>
    </row>
    <row r="100" spans="1:7" ht="16.5" x14ac:dyDescent="0.25">
      <c r="A100" s="402">
        <v>4</v>
      </c>
      <c r="B100" s="403" t="s">
        <v>72</v>
      </c>
      <c r="C100" s="404" t="s">
        <v>163</v>
      </c>
      <c r="D100" s="405">
        <v>45908</v>
      </c>
      <c r="E100" s="406">
        <v>30616404</v>
      </c>
      <c r="F100" s="733">
        <f>E100</f>
        <v>30616404</v>
      </c>
      <c r="G100" s="734"/>
    </row>
    <row r="101" spans="1:7" ht="16.5" x14ac:dyDescent="0.25">
      <c r="A101" s="402">
        <v>5</v>
      </c>
      <c r="B101" s="403" t="s">
        <v>72</v>
      </c>
      <c r="C101" s="404" t="s">
        <v>213</v>
      </c>
      <c r="D101" s="405">
        <v>45929</v>
      </c>
      <c r="E101" s="406">
        <v>1701336</v>
      </c>
      <c r="F101" s="735">
        <v>1669392</v>
      </c>
      <c r="G101" s="734"/>
    </row>
    <row r="102" spans="1:7" ht="16.5" x14ac:dyDescent="0.25">
      <c r="A102" s="402">
        <v>6</v>
      </c>
      <c r="B102" s="403" t="s">
        <v>72</v>
      </c>
      <c r="C102" s="404" t="s">
        <v>212</v>
      </c>
      <c r="D102" s="405">
        <v>45929</v>
      </c>
      <c r="E102" s="406">
        <v>28652988</v>
      </c>
      <c r="F102" s="733">
        <v>26983596</v>
      </c>
      <c r="G102" s="734"/>
    </row>
    <row r="103" spans="1:7" ht="16.5" x14ac:dyDescent="0.25">
      <c r="A103" s="402">
        <v>7</v>
      </c>
      <c r="B103" s="403" t="s">
        <v>228</v>
      </c>
      <c r="C103" s="404" t="s">
        <v>229</v>
      </c>
      <c r="D103" s="405">
        <v>45959</v>
      </c>
      <c r="E103" s="406">
        <v>15250872</v>
      </c>
      <c r="F103" s="733">
        <v>15250872</v>
      </c>
      <c r="G103" s="734"/>
    </row>
    <row r="104" spans="1:7" ht="16.5" x14ac:dyDescent="0.25">
      <c r="A104" s="402">
        <v>8</v>
      </c>
      <c r="B104" s="403" t="s">
        <v>228</v>
      </c>
      <c r="C104" s="404" t="s">
        <v>253</v>
      </c>
      <c r="D104" s="405">
        <v>45965</v>
      </c>
      <c r="E104" s="406">
        <v>16637712</v>
      </c>
      <c r="F104" s="736">
        <v>16637712</v>
      </c>
      <c r="G104" s="737"/>
    </row>
    <row r="105" spans="1:7" ht="16.5" x14ac:dyDescent="0.25">
      <c r="A105" s="407">
        <v>9</v>
      </c>
      <c r="B105" s="403" t="s">
        <v>228</v>
      </c>
      <c r="C105" s="404" t="s">
        <v>266</v>
      </c>
      <c r="D105" s="405">
        <v>46000</v>
      </c>
      <c r="E105" s="406">
        <v>7220304</v>
      </c>
      <c r="F105" s="738">
        <f>E105</f>
        <v>7220304</v>
      </c>
      <c r="G105" s="739"/>
    </row>
    <row r="106" spans="1:7" ht="16.5" x14ac:dyDescent="0.25">
      <c r="A106" s="407">
        <v>10</v>
      </c>
      <c r="B106" s="403" t="s">
        <v>228</v>
      </c>
      <c r="C106" s="404" t="s">
        <v>286</v>
      </c>
      <c r="D106" s="405">
        <v>46072</v>
      </c>
      <c r="E106" s="406">
        <v>370800</v>
      </c>
      <c r="F106" s="738">
        <f>E106</f>
        <v>370800</v>
      </c>
      <c r="G106" s="739"/>
    </row>
    <row r="107" spans="1:7" ht="16.5" x14ac:dyDescent="0.25">
      <c r="A107" s="407">
        <v>11</v>
      </c>
      <c r="B107" s="403" t="s">
        <v>228</v>
      </c>
      <c r="C107" s="404" t="s">
        <v>332</v>
      </c>
      <c r="D107" s="405">
        <v>46119</v>
      </c>
      <c r="E107" s="406">
        <v>35996688</v>
      </c>
      <c r="F107" s="762">
        <v>35000000</v>
      </c>
      <c r="G107" s="763"/>
    </row>
    <row r="108" spans="1:7" ht="16.5" x14ac:dyDescent="0.3">
      <c r="A108" s="740" t="s">
        <v>53</v>
      </c>
      <c r="B108" s="741"/>
      <c r="C108" s="741"/>
      <c r="D108" s="741"/>
      <c r="E108" s="741"/>
      <c r="F108" s="408">
        <f>D81/C88</f>
        <v>0.79100714733542321</v>
      </c>
      <c r="G108" s="409">
        <f>SUM(F97:G107)</f>
        <v>186398768</v>
      </c>
    </row>
    <row r="109" spans="1:7" ht="16.5" x14ac:dyDescent="0.3">
      <c r="A109" s="324" t="s">
        <v>54</v>
      </c>
      <c r="B109" s="333"/>
      <c r="C109" s="333"/>
      <c r="D109" s="333"/>
      <c r="E109" s="333"/>
      <c r="F109" s="333"/>
      <c r="G109" s="334"/>
    </row>
    <row r="110" spans="1:7" x14ac:dyDescent="0.25">
      <c r="A110" s="730" t="s">
        <v>115</v>
      </c>
      <c r="B110" s="731"/>
      <c r="C110" s="731"/>
      <c r="D110" s="731"/>
      <c r="E110" s="731"/>
      <c r="F110" s="731"/>
      <c r="G110" s="732"/>
    </row>
    <row r="111" spans="1:7" x14ac:dyDescent="0.25">
      <c r="A111" s="730" t="s">
        <v>55</v>
      </c>
      <c r="B111" s="731"/>
      <c r="C111" s="731"/>
      <c r="D111" s="731"/>
      <c r="E111" s="731"/>
      <c r="F111" s="731"/>
      <c r="G111" s="732"/>
    </row>
    <row r="112" spans="1:7" x14ac:dyDescent="0.25">
      <c r="A112" s="730" t="s">
        <v>56</v>
      </c>
      <c r="B112" s="731"/>
      <c r="C112" s="731"/>
      <c r="D112" s="731"/>
      <c r="E112" s="731"/>
      <c r="F112" s="731"/>
      <c r="G112" s="732"/>
    </row>
    <row r="113" spans="1:7" x14ac:dyDescent="0.25">
      <c r="A113" s="730" t="s">
        <v>57</v>
      </c>
      <c r="B113" s="731"/>
      <c r="C113" s="731"/>
      <c r="D113" s="731"/>
      <c r="E113" s="731"/>
      <c r="F113" s="731"/>
      <c r="G113" s="732"/>
    </row>
    <row r="114" spans="1:7" x14ac:dyDescent="0.25">
      <c r="A114" s="730" t="s">
        <v>71</v>
      </c>
      <c r="B114" s="731"/>
      <c r="C114" s="731"/>
      <c r="D114" s="731"/>
      <c r="E114" s="731"/>
      <c r="F114" s="731"/>
      <c r="G114" s="732"/>
    </row>
    <row r="115" spans="1:7" x14ac:dyDescent="0.25">
      <c r="A115" s="730" t="s">
        <v>58</v>
      </c>
      <c r="B115" s="731"/>
      <c r="C115" s="731"/>
      <c r="D115" s="731"/>
      <c r="E115" s="731"/>
      <c r="F115" s="731"/>
      <c r="G115" s="732"/>
    </row>
    <row r="116" spans="1:7" x14ac:dyDescent="0.25">
      <c r="A116" s="730" t="s">
        <v>59</v>
      </c>
      <c r="B116" s="731"/>
      <c r="C116" s="731"/>
      <c r="D116" s="731"/>
      <c r="E116" s="731"/>
      <c r="F116" s="731"/>
      <c r="G116" s="732"/>
    </row>
    <row r="117" spans="1:7" x14ac:dyDescent="0.25">
      <c r="A117" s="730" t="s">
        <v>60</v>
      </c>
      <c r="B117" s="731"/>
      <c r="C117" s="731"/>
      <c r="D117" s="731"/>
      <c r="E117" s="731"/>
      <c r="F117" s="731"/>
      <c r="G117" s="732"/>
    </row>
    <row r="118" spans="1:7" x14ac:dyDescent="0.25">
      <c r="A118" s="730" t="s">
        <v>70</v>
      </c>
      <c r="B118" s="731"/>
      <c r="C118" s="731"/>
      <c r="D118" s="731"/>
      <c r="E118" s="731"/>
      <c r="F118" s="731"/>
      <c r="G118" s="732"/>
    </row>
    <row r="119" spans="1:7" x14ac:dyDescent="0.25">
      <c r="A119" s="730" t="s">
        <v>61</v>
      </c>
      <c r="B119" s="731"/>
      <c r="C119" s="731"/>
      <c r="D119" s="731"/>
      <c r="E119" s="731"/>
      <c r="F119" s="731"/>
      <c r="G119" s="732"/>
    </row>
    <row r="120" spans="1:7" x14ac:dyDescent="0.25">
      <c r="A120" s="730" t="s">
        <v>333</v>
      </c>
      <c r="B120" s="731"/>
      <c r="C120" s="731"/>
      <c r="D120" s="731"/>
      <c r="E120" s="731"/>
      <c r="F120" s="731"/>
      <c r="G120" s="732"/>
    </row>
    <row r="121" spans="1:7" x14ac:dyDescent="0.25">
      <c r="A121" s="730" t="s">
        <v>334</v>
      </c>
      <c r="B121" s="731"/>
      <c r="C121" s="731"/>
      <c r="D121" s="731"/>
      <c r="E121" s="731"/>
      <c r="F121" s="731"/>
      <c r="G121" s="732"/>
    </row>
    <row r="122" spans="1:7" x14ac:dyDescent="0.25">
      <c r="A122" s="742" t="s">
        <v>117</v>
      </c>
      <c r="B122" s="743"/>
      <c r="C122" s="743"/>
      <c r="D122" s="743"/>
      <c r="E122" s="743"/>
      <c r="F122" s="743"/>
      <c r="G122" s="744"/>
    </row>
    <row r="123" spans="1:7" ht="15.75" thickBot="1" x14ac:dyDescent="0.3">
      <c r="A123" s="745"/>
      <c r="B123" s="746"/>
      <c r="C123" s="746"/>
      <c r="D123" s="746"/>
      <c r="E123" s="746"/>
      <c r="F123" s="746"/>
      <c r="G123" s="747"/>
    </row>
    <row r="124" spans="1:7" x14ac:dyDescent="0.25">
      <c r="A124" s="352" t="s">
        <v>62</v>
      </c>
      <c r="B124" s="312"/>
      <c r="C124" s="312"/>
      <c r="D124" s="312"/>
      <c r="E124" s="312"/>
      <c r="F124" s="312"/>
      <c r="G124" s="313"/>
    </row>
    <row r="125" spans="1:7" ht="15.75" thickBot="1" x14ac:dyDescent="0.3">
      <c r="A125" s="410" t="s">
        <v>63</v>
      </c>
      <c r="B125" s="411">
        <f>D81/C81</f>
        <v>0.79100714733542321</v>
      </c>
      <c r="C125" s="748" t="s">
        <v>64</v>
      </c>
      <c r="D125" s="749"/>
      <c r="E125" s="412">
        <f>E81/C81</f>
        <v>0.18286311389759666</v>
      </c>
      <c r="F125" s="412"/>
      <c r="G125" s="413"/>
    </row>
    <row r="126" spans="1:7" ht="15.75" thickBot="1" x14ac:dyDescent="0.3">
      <c r="A126" s="315"/>
      <c r="B126" s="316"/>
      <c r="C126" s="316"/>
      <c r="D126" s="316"/>
      <c r="E126" s="316"/>
      <c r="F126" s="316"/>
      <c r="G126" s="317"/>
    </row>
    <row r="127" spans="1:7" x14ac:dyDescent="0.25">
      <c r="A127" s="352" t="s">
        <v>65</v>
      </c>
      <c r="B127" s="312"/>
      <c r="C127" s="312"/>
      <c r="D127" s="312"/>
      <c r="E127" s="312"/>
      <c r="F127" s="312"/>
      <c r="G127" s="313"/>
    </row>
    <row r="128" spans="1:7" x14ac:dyDescent="0.25">
      <c r="A128" s="750"/>
      <c r="B128" s="751"/>
      <c r="C128" s="751"/>
      <c r="D128" s="751"/>
      <c r="E128" s="751"/>
      <c r="F128" s="751"/>
      <c r="G128" s="752"/>
    </row>
    <row r="129" spans="1:7" x14ac:dyDescent="0.25">
      <c r="A129" s="750"/>
      <c r="B129" s="751"/>
      <c r="C129" s="751"/>
      <c r="D129" s="751"/>
      <c r="E129" s="751"/>
      <c r="F129" s="751"/>
      <c r="G129" s="752"/>
    </row>
    <row r="130" spans="1:7" ht="15.75" thickBot="1" x14ac:dyDescent="0.3">
      <c r="A130" s="315"/>
      <c r="B130" s="316"/>
      <c r="C130" s="316"/>
      <c r="D130" s="316"/>
      <c r="E130" s="316"/>
      <c r="F130" s="316"/>
      <c r="G130" s="317"/>
    </row>
    <row r="131" spans="1:7" ht="15.75" x14ac:dyDescent="0.25">
      <c r="A131" s="414" t="s">
        <v>66</v>
      </c>
      <c r="B131" s="415" t="s">
        <v>335</v>
      </c>
      <c r="C131" s="316"/>
      <c r="D131" s="316"/>
      <c r="E131" s="316"/>
      <c r="F131" s="316"/>
      <c r="G131" s="317"/>
    </row>
    <row r="132" spans="1:7" ht="15.75" thickBot="1" x14ac:dyDescent="0.3">
      <c r="A132" s="414"/>
      <c r="B132" s="416" t="s">
        <v>336</v>
      </c>
      <c r="C132" s="316"/>
      <c r="D132" s="316"/>
      <c r="E132" s="316"/>
      <c r="F132" s="316"/>
      <c r="G132" s="317"/>
    </row>
    <row r="133" spans="1:7" ht="15.75" thickBot="1" x14ac:dyDescent="0.3">
      <c r="A133" s="417"/>
      <c r="B133" s="316"/>
      <c r="C133" s="316"/>
      <c r="D133" s="316"/>
      <c r="E133" s="316"/>
      <c r="F133" s="316"/>
      <c r="G133" s="317"/>
    </row>
    <row r="134" spans="1:7" ht="49.5" customHeight="1" x14ac:dyDescent="0.25">
      <c r="A134" s="418"/>
      <c r="B134" s="312"/>
      <c r="C134" s="312"/>
      <c r="D134" s="312"/>
      <c r="E134" s="312"/>
      <c r="F134" s="312"/>
      <c r="G134" s="313"/>
    </row>
    <row r="135" spans="1:7" ht="15.75" thickBot="1" x14ac:dyDescent="0.3">
      <c r="A135" s="753" t="s">
        <v>137</v>
      </c>
      <c r="B135" s="754"/>
      <c r="C135" s="754"/>
      <c r="D135" s="754"/>
      <c r="E135" s="754"/>
      <c r="F135" s="754"/>
      <c r="G135" s="755"/>
    </row>
    <row r="136" spans="1:7" ht="15.75" thickBot="1" x14ac:dyDescent="0.3">
      <c r="A136" s="574" t="s">
        <v>130</v>
      </c>
      <c r="B136" s="756"/>
      <c r="C136" s="756"/>
      <c r="D136" s="756"/>
      <c r="E136" s="756"/>
      <c r="F136" s="756"/>
      <c r="G136" s="757"/>
    </row>
  </sheetData>
  <mergeCells count="106">
    <mergeCell ref="A20:B20"/>
    <mergeCell ref="C20:D20"/>
    <mergeCell ref="E20:G20"/>
    <mergeCell ref="A21:B21"/>
    <mergeCell ref="C21:D21"/>
    <mergeCell ref="E21:G21"/>
    <mergeCell ref="A123:G123"/>
    <mergeCell ref="C125:D125"/>
    <mergeCell ref="A128:G129"/>
    <mergeCell ref="F97:G97"/>
    <mergeCell ref="F98:G98"/>
    <mergeCell ref="F99:G99"/>
    <mergeCell ref="F100:G100"/>
    <mergeCell ref="F101:G101"/>
    <mergeCell ref="F102:G102"/>
    <mergeCell ref="A89:B89"/>
    <mergeCell ref="A90:B90"/>
    <mergeCell ref="A91:B91"/>
    <mergeCell ref="A92:B92"/>
    <mergeCell ref="A93:B93"/>
    <mergeCell ref="F96:G96"/>
    <mergeCell ref="A82:B82"/>
    <mergeCell ref="D82:E82"/>
    <mergeCell ref="D85:E85"/>
    <mergeCell ref="A135:G135"/>
    <mergeCell ref="A136:G136"/>
    <mergeCell ref="C26:G26"/>
    <mergeCell ref="A68:B68"/>
    <mergeCell ref="A79:B79"/>
    <mergeCell ref="F107:G107"/>
    <mergeCell ref="A117:G117"/>
    <mergeCell ref="A118:G118"/>
    <mergeCell ref="A119:G119"/>
    <mergeCell ref="A120:G120"/>
    <mergeCell ref="A121:G121"/>
    <mergeCell ref="A122:G122"/>
    <mergeCell ref="A111:G111"/>
    <mergeCell ref="A112:G112"/>
    <mergeCell ref="A113:G113"/>
    <mergeCell ref="A114:G114"/>
    <mergeCell ref="A115:G115"/>
    <mergeCell ref="A116:G116"/>
    <mergeCell ref="F103:G103"/>
    <mergeCell ref="F104:G104"/>
    <mergeCell ref="F105:G105"/>
    <mergeCell ref="F106:G106"/>
    <mergeCell ref="A108:E108"/>
    <mergeCell ref="A110:G110"/>
    <mergeCell ref="F85:G85"/>
    <mergeCell ref="A87:D87"/>
    <mergeCell ref="A88:B88"/>
    <mergeCell ref="A74:B74"/>
    <mergeCell ref="A75:B75"/>
    <mergeCell ref="A76:B76"/>
    <mergeCell ref="A77:B77"/>
    <mergeCell ref="A78:B78"/>
    <mergeCell ref="A81:B81"/>
    <mergeCell ref="A67:B67"/>
    <mergeCell ref="A69:B69"/>
    <mergeCell ref="A70:B70"/>
    <mergeCell ref="A71:B71"/>
    <mergeCell ref="A72:B72"/>
    <mergeCell ref="A73:B73"/>
    <mergeCell ref="B62:C62"/>
    <mergeCell ref="E62:F62"/>
    <mergeCell ref="A63:C63"/>
    <mergeCell ref="D63:G63"/>
    <mergeCell ref="A65:G65"/>
    <mergeCell ref="A66:B66"/>
    <mergeCell ref="B59:C59"/>
    <mergeCell ref="E59:F59"/>
    <mergeCell ref="B60:C60"/>
    <mergeCell ref="E60:F60"/>
    <mergeCell ref="B61:C61"/>
    <mergeCell ref="E61:F61"/>
    <mergeCell ref="C24:G24"/>
    <mergeCell ref="C25:G25"/>
    <mergeCell ref="A56:C57"/>
    <mergeCell ref="D56:G56"/>
    <mergeCell ref="D57:G57"/>
    <mergeCell ref="B58:C58"/>
    <mergeCell ref="E58:F58"/>
    <mergeCell ref="A18:B18"/>
    <mergeCell ref="C18:D18"/>
    <mergeCell ref="E18:G18"/>
    <mergeCell ref="A19:B19"/>
    <mergeCell ref="C19:D19"/>
    <mergeCell ref="E19:G19"/>
    <mergeCell ref="B13:C13"/>
    <mergeCell ref="D13:G13"/>
    <mergeCell ref="A14:G14"/>
    <mergeCell ref="A17:B17"/>
    <mergeCell ref="C17:D17"/>
    <mergeCell ref="E17:G17"/>
    <mergeCell ref="A8:G8"/>
    <mergeCell ref="A9:G10"/>
    <mergeCell ref="A11:D11"/>
    <mergeCell ref="E11:G11"/>
    <mergeCell ref="B12:C12"/>
    <mergeCell ref="E12:G12"/>
    <mergeCell ref="A1:C1"/>
    <mergeCell ref="A2:C2"/>
    <mergeCell ref="A6:C6"/>
    <mergeCell ref="D6:G6"/>
    <mergeCell ref="A7:C7"/>
    <mergeCell ref="D7:G7"/>
  </mergeCells>
  <pageMargins left="0.7" right="0.7" top="0.75" bottom="0.75" header="0.3" footer="0.3"/>
  <pageSetup scale="57" fitToHeight="0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118"/>
  <sheetViews>
    <sheetView view="pageBreakPreview" topLeftCell="A23" zoomScale="85" zoomScaleNormal="100" zoomScaleSheetLayoutView="85" workbookViewId="0">
      <selection activeCell="I36" sqref="I36:N36"/>
    </sheetView>
  </sheetViews>
  <sheetFormatPr baseColWidth="10" defaultRowHeight="15" x14ac:dyDescent="0.25"/>
  <cols>
    <col min="1" max="1" width="30.42578125" style="314" customWidth="1"/>
    <col min="2" max="2" width="21.7109375" style="314" customWidth="1"/>
    <col min="3" max="3" width="22.28515625" style="314" customWidth="1"/>
    <col min="4" max="4" width="19.28515625" style="314" customWidth="1"/>
    <col min="5" max="5" width="22.140625" style="314" customWidth="1"/>
    <col min="6" max="6" width="22.5703125" style="314" customWidth="1"/>
    <col min="7" max="7" width="19.28515625" style="314" customWidth="1"/>
    <col min="8" max="8" width="11.42578125" style="314"/>
    <col min="9" max="9" width="11" style="314" customWidth="1"/>
    <col min="10" max="10" width="13.85546875" style="314" customWidth="1"/>
    <col min="11" max="11" width="14.5703125" style="314" customWidth="1"/>
    <col min="12" max="12" width="14" style="314" customWidth="1"/>
    <col min="13" max="16384" width="11.42578125" style="314"/>
  </cols>
  <sheetData>
    <row r="1" spans="1:7" x14ac:dyDescent="0.25">
      <c r="A1" s="649" t="s">
        <v>0</v>
      </c>
      <c r="B1" s="650"/>
      <c r="C1" s="651"/>
      <c r="D1" s="312"/>
      <c r="E1" s="312"/>
      <c r="F1" s="312"/>
      <c r="G1" s="313"/>
    </row>
    <row r="2" spans="1:7" x14ac:dyDescent="0.25">
      <c r="A2" s="652" t="s">
        <v>1</v>
      </c>
      <c r="B2" s="653"/>
      <c r="C2" s="653"/>
      <c r="D2" s="315"/>
      <c r="E2" s="316"/>
      <c r="F2" s="316"/>
      <c r="G2" s="317"/>
    </row>
    <row r="3" spans="1:7" ht="16.5" x14ac:dyDescent="0.25">
      <c r="A3" s="318" t="s">
        <v>2</v>
      </c>
      <c r="B3" s="319"/>
      <c r="C3" s="320"/>
      <c r="D3" s="321" t="s">
        <v>338</v>
      </c>
      <c r="E3" s="322"/>
      <c r="F3" s="322"/>
      <c r="G3" s="323"/>
    </row>
    <row r="4" spans="1:7" ht="16.5" x14ac:dyDescent="0.25">
      <c r="A4" s="318"/>
      <c r="B4" s="319"/>
      <c r="C4" s="320"/>
      <c r="D4" s="321"/>
      <c r="E4" s="322"/>
      <c r="F4" s="322"/>
      <c r="G4" s="323"/>
    </row>
    <row r="5" spans="1:7" ht="17.25" thickBot="1" x14ac:dyDescent="0.35">
      <c r="A5" s="324"/>
      <c r="B5" s="325"/>
      <c r="C5" s="326"/>
      <c r="D5" s="327"/>
      <c r="E5" s="328"/>
      <c r="F5" s="328"/>
      <c r="G5" s="329"/>
    </row>
    <row r="6" spans="1:7" ht="17.25" thickBot="1" x14ac:dyDescent="0.35">
      <c r="A6" s="654" t="s">
        <v>73</v>
      </c>
      <c r="B6" s="655"/>
      <c r="C6" s="656"/>
      <c r="D6" s="657" t="s">
        <v>294</v>
      </c>
      <c r="E6" s="658"/>
      <c r="F6" s="658"/>
      <c r="G6" s="659"/>
    </row>
    <row r="7" spans="1:7" ht="17.25" thickBot="1" x14ac:dyDescent="0.35">
      <c r="A7" s="660" t="s">
        <v>76</v>
      </c>
      <c r="B7" s="661"/>
      <c r="C7" s="661"/>
      <c r="D7" s="662" t="s">
        <v>77</v>
      </c>
      <c r="E7" s="663"/>
      <c r="F7" s="663"/>
      <c r="G7" s="664"/>
    </row>
    <row r="8" spans="1:7" ht="16.5" x14ac:dyDescent="0.25">
      <c r="A8" s="665" t="s">
        <v>3</v>
      </c>
      <c r="B8" s="666"/>
      <c r="C8" s="666"/>
      <c r="D8" s="666"/>
      <c r="E8" s="666"/>
      <c r="F8" s="667"/>
      <c r="G8" s="668"/>
    </row>
    <row r="9" spans="1:7" x14ac:dyDescent="0.25">
      <c r="A9" s="669" t="s">
        <v>78</v>
      </c>
      <c r="B9" s="670"/>
      <c r="C9" s="670"/>
      <c r="D9" s="670"/>
      <c r="E9" s="670"/>
      <c r="F9" s="671"/>
      <c r="G9" s="672"/>
    </row>
    <row r="10" spans="1:7" ht="22.5" customHeight="1" x14ac:dyDescent="0.25">
      <c r="A10" s="669"/>
      <c r="B10" s="670"/>
      <c r="C10" s="670"/>
      <c r="D10" s="670"/>
      <c r="E10" s="670"/>
      <c r="F10" s="671"/>
      <c r="G10" s="672"/>
    </row>
    <row r="11" spans="1:7" ht="16.5" x14ac:dyDescent="0.25">
      <c r="A11" s="673" t="s">
        <v>79</v>
      </c>
      <c r="B11" s="674"/>
      <c r="C11" s="674"/>
      <c r="D11" s="675"/>
      <c r="E11" s="676" t="s">
        <v>80</v>
      </c>
      <c r="F11" s="674"/>
      <c r="G11" s="677"/>
    </row>
    <row r="12" spans="1:7" ht="33" x14ac:dyDescent="0.25">
      <c r="A12" s="330" t="s">
        <v>4</v>
      </c>
      <c r="B12" s="678" t="s">
        <v>295</v>
      </c>
      <c r="C12" s="674"/>
      <c r="D12" s="436" t="s">
        <v>5</v>
      </c>
      <c r="E12" s="679" t="s">
        <v>6</v>
      </c>
      <c r="F12" s="679"/>
      <c r="G12" s="680"/>
    </row>
    <row r="13" spans="1:7" ht="16.5" x14ac:dyDescent="0.25">
      <c r="A13" s="332" t="s">
        <v>7</v>
      </c>
      <c r="B13" s="681">
        <v>127600000</v>
      </c>
      <c r="C13" s="681"/>
      <c r="D13" s="682" t="s">
        <v>82</v>
      </c>
      <c r="E13" s="682"/>
      <c r="F13" s="682"/>
      <c r="G13" s="683"/>
    </row>
    <row r="14" spans="1:7" ht="16.5" x14ac:dyDescent="0.25">
      <c r="A14" s="684" t="s">
        <v>8</v>
      </c>
      <c r="B14" s="685"/>
      <c r="C14" s="685"/>
      <c r="D14" s="685"/>
      <c r="E14" s="685"/>
      <c r="F14" s="685"/>
      <c r="G14" s="686"/>
    </row>
    <row r="15" spans="1:7" ht="16.5" x14ac:dyDescent="0.3">
      <c r="A15" s="324" t="s">
        <v>9</v>
      </c>
      <c r="B15" s="333"/>
      <c r="C15" s="333"/>
      <c r="D15" s="333"/>
      <c r="E15" s="333"/>
      <c r="F15" s="333"/>
      <c r="G15" s="334"/>
    </row>
    <row r="16" spans="1:7" ht="16.5" x14ac:dyDescent="0.3">
      <c r="A16" s="324"/>
      <c r="B16" s="333"/>
      <c r="C16" s="333"/>
      <c r="D16" s="333"/>
      <c r="E16" s="333"/>
      <c r="F16" s="333"/>
      <c r="G16" s="334"/>
    </row>
    <row r="17" spans="1:10" ht="16.5" x14ac:dyDescent="0.3">
      <c r="A17" s="687" t="s">
        <v>83</v>
      </c>
      <c r="B17" s="688"/>
      <c r="C17" s="689" t="s">
        <v>84</v>
      </c>
      <c r="D17" s="690"/>
      <c r="E17" s="758">
        <v>127600000</v>
      </c>
      <c r="F17" s="759"/>
      <c r="G17" s="760"/>
    </row>
    <row r="18" spans="1:10" ht="16.5" x14ac:dyDescent="0.3">
      <c r="A18" s="687" t="s">
        <v>85</v>
      </c>
      <c r="B18" s="688"/>
      <c r="C18" s="696" t="s">
        <v>86</v>
      </c>
      <c r="D18" s="696"/>
      <c r="E18" s="758">
        <v>127600000</v>
      </c>
      <c r="F18" s="759"/>
      <c r="G18" s="760"/>
    </row>
    <row r="19" spans="1:10" ht="16.5" x14ac:dyDescent="0.3">
      <c r="A19" s="687" t="s">
        <v>217</v>
      </c>
      <c r="B19" s="688"/>
      <c r="C19" s="696" t="s">
        <v>218</v>
      </c>
      <c r="D19" s="696"/>
      <c r="E19" s="758">
        <v>23800000</v>
      </c>
      <c r="F19" s="759"/>
      <c r="G19" s="760"/>
    </row>
    <row r="20" spans="1:10" ht="16.5" x14ac:dyDescent="0.3">
      <c r="A20" s="687" t="s">
        <v>296</v>
      </c>
      <c r="B20" s="688"/>
      <c r="C20" s="689" t="s">
        <v>298</v>
      </c>
      <c r="D20" s="690"/>
      <c r="E20" s="758">
        <v>40000000</v>
      </c>
      <c r="F20" s="759"/>
      <c r="G20" s="760"/>
    </row>
    <row r="21" spans="1:10" ht="16.5" x14ac:dyDescent="0.3">
      <c r="A21" s="687" t="s">
        <v>297</v>
      </c>
      <c r="B21" s="688"/>
      <c r="C21" s="689" t="s">
        <v>298</v>
      </c>
      <c r="D21" s="690"/>
      <c r="E21" s="758">
        <v>40000000</v>
      </c>
      <c r="F21" s="759"/>
      <c r="G21" s="760"/>
    </row>
    <row r="22" spans="1:10" ht="16.5" x14ac:dyDescent="0.25">
      <c r="A22" s="335"/>
      <c r="B22" s="336"/>
      <c r="C22" s="336"/>
      <c r="D22" s="336"/>
      <c r="E22" s="336"/>
      <c r="F22" s="337" t="s">
        <v>10</v>
      </c>
      <c r="G22" s="441">
        <f>E18+E19+E20</f>
        <v>191400000</v>
      </c>
    </row>
    <row r="23" spans="1:10" ht="16.5" x14ac:dyDescent="0.25">
      <c r="A23" s="318" t="s">
        <v>11</v>
      </c>
      <c r="B23" s="339"/>
      <c r="C23" s="339"/>
      <c r="D23" s="339"/>
      <c r="E23" s="339"/>
      <c r="F23" s="339"/>
      <c r="G23" s="340"/>
    </row>
    <row r="24" spans="1:10" ht="16.5" x14ac:dyDescent="0.3">
      <c r="A24" s="341" t="s">
        <v>12</v>
      </c>
      <c r="B24" s="342" t="s">
        <v>13</v>
      </c>
      <c r="C24" s="697" t="s">
        <v>14</v>
      </c>
      <c r="D24" s="697"/>
      <c r="E24" s="697"/>
      <c r="F24" s="697"/>
      <c r="G24" s="698"/>
    </row>
    <row r="25" spans="1:10" ht="50.25" customHeight="1" x14ac:dyDescent="0.25">
      <c r="A25" s="427" t="s">
        <v>15</v>
      </c>
      <c r="B25" s="343">
        <v>45932</v>
      </c>
      <c r="C25" s="699" t="s">
        <v>290</v>
      </c>
      <c r="D25" s="699"/>
      <c r="E25" s="699"/>
      <c r="F25" s="699"/>
      <c r="G25" s="700"/>
    </row>
    <row r="26" spans="1:10" ht="68.25" customHeight="1" x14ac:dyDescent="0.25">
      <c r="A26" s="440" t="s">
        <v>291</v>
      </c>
      <c r="B26" s="343">
        <v>46002</v>
      </c>
      <c r="C26" s="761" t="s">
        <v>292</v>
      </c>
      <c r="D26" s="761"/>
      <c r="E26" s="761"/>
      <c r="F26" s="761"/>
      <c r="G26" s="761"/>
    </row>
    <row r="27" spans="1:10" ht="15.75" thickBot="1" x14ac:dyDescent="0.3">
      <c r="A27" s="348"/>
      <c r="B27" s="349"/>
      <c r="C27" s="350"/>
      <c r="D27" s="350"/>
      <c r="E27" s="350"/>
      <c r="F27" s="350"/>
      <c r="G27" s="351"/>
    </row>
    <row r="28" spans="1:10" ht="15.75" thickBot="1" x14ac:dyDescent="0.3">
      <c r="A28" s="352" t="s">
        <v>17</v>
      </c>
      <c r="B28" s="312"/>
      <c r="C28" s="312"/>
      <c r="D28" s="312"/>
      <c r="E28" s="312"/>
      <c r="F28" s="312"/>
      <c r="G28" s="313"/>
    </row>
    <row r="29" spans="1:10" ht="15.75" thickBot="1" x14ac:dyDescent="0.3">
      <c r="A29" s="353" t="s">
        <v>18</v>
      </c>
      <c r="B29" s="354" t="s">
        <v>19</v>
      </c>
      <c r="C29" s="355" t="s">
        <v>87</v>
      </c>
      <c r="D29" s="355" t="s">
        <v>20</v>
      </c>
      <c r="E29" s="355" t="s">
        <v>21</v>
      </c>
      <c r="F29" s="451" t="s">
        <v>342</v>
      </c>
      <c r="G29" s="357" t="s">
        <v>69</v>
      </c>
      <c r="J29" s="314" t="s">
        <v>235</v>
      </c>
    </row>
    <row r="30" spans="1:10" x14ac:dyDescent="0.25">
      <c r="A30" s="449">
        <v>1</v>
      </c>
      <c r="B30" s="450" t="s">
        <v>340</v>
      </c>
      <c r="C30" s="428" t="s">
        <v>325</v>
      </c>
      <c r="D30" s="288">
        <v>3658200</v>
      </c>
      <c r="E30" s="452">
        <v>0</v>
      </c>
      <c r="F30" s="288"/>
      <c r="G30" s="453">
        <v>3658200</v>
      </c>
      <c r="J30" s="314" t="s">
        <v>236</v>
      </c>
    </row>
    <row r="31" spans="1:10" x14ac:dyDescent="0.25">
      <c r="A31" s="449">
        <v>2</v>
      </c>
      <c r="B31" s="450" t="s">
        <v>323</v>
      </c>
      <c r="C31" s="448" t="s">
        <v>326</v>
      </c>
      <c r="D31" s="454">
        <v>663936</v>
      </c>
      <c r="E31" s="455">
        <v>0</v>
      </c>
      <c r="F31" s="454">
        <v>581252</v>
      </c>
      <c r="G31" s="456">
        <v>82684</v>
      </c>
      <c r="J31" s="314" t="s">
        <v>337</v>
      </c>
    </row>
    <row r="32" spans="1:10" x14ac:dyDescent="0.25">
      <c r="A32" s="449">
        <v>3</v>
      </c>
      <c r="B32" s="450" t="s">
        <v>341</v>
      </c>
      <c r="C32" s="448" t="s">
        <v>326</v>
      </c>
      <c r="D32" s="454">
        <v>331968</v>
      </c>
      <c r="E32" s="455">
        <v>0</v>
      </c>
      <c r="F32" s="454"/>
      <c r="G32" s="456">
        <v>331968</v>
      </c>
      <c r="J32" s="314" t="s">
        <v>337</v>
      </c>
    </row>
    <row r="33" spans="1:14" x14ac:dyDescent="0.25">
      <c r="A33" s="361"/>
      <c r="B33" s="362"/>
      <c r="C33" s="362" t="s">
        <v>10</v>
      </c>
      <c r="D33" s="457">
        <f>SUM(D30:D32)</f>
        <v>4654104</v>
      </c>
      <c r="E33" s="457">
        <f>SUM(E30:E32)</f>
        <v>0</v>
      </c>
      <c r="F33" s="457">
        <f>SUM(F30:F32)</f>
        <v>581252</v>
      </c>
      <c r="G33" s="457">
        <f>SUM(G30:G32)</f>
        <v>4072852</v>
      </c>
    </row>
    <row r="34" spans="1:14" ht="16.5" x14ac:dyDescent="0.3">
      <c r="A34" s="324" t="s">
        <v>23</v>
      </c>
      <c r="B34" s="333"/>
      <c r="C34" s="333"/>
      <c r="D34" s="333"/>
      <c r="E34" s="333"/>
      <c r="F34" s="333"/>
      <c r="G34" s="334"/>
    </row>
    <row r="35" spans="1:14" ht="17.25" thickBot="1" x14ac:dyDescent="0.35">
      <c r="A35" s="364"/>
      <c r="B35" s="365"/>
      <c r="C35" s="365"/>
      <c r="D35" s="365"/>
      <c r="E35" s="365"/>
      <c r="F35" s="365"/>
      <c r="G35" s="366"/>
      <c r="I35" s="766" t="s">
        <v>363</v>
      </c>
      <c r="J35" s="766" t="s">
        <v>364</v>
      </c>
      <c r="K35" s="766" t="s">
        <v>365</v>
      </c>
      <c r="L35" s="766" t="s">
        <v>366</v>
      </c>
      <c r="M35" s="766" t="s">
        <v>367</v>
      </c>
      <c r="N35" s="766" t="s">
        <v>368</v>
      </c>
    </row>
    <row r="36" spans="1:14" ht="17.25" thickBot="1" x14ac:dyDescent="0.35">
      <c r="A36" s="701" t="s">
        <v>104</v>
      </c>
      <c r="B36" s="702"/>
      <c r="C36" s="703"/>
      <c r="D36" s="707" t="s">
        <v>103</v>
      </c>
      <c r="E36" s="708"/>
      <c r="F36" s="709"/>
      <c r="G36" s="710"/>
      <c r="I36" s="767" t="s">
        <v>370</v>
      </c>
      <c r="J36" s="769">
        <v>4072852</v>
      </c>
      <c r="K36" s="769">
        <v>179205</v>
      </c>
      <c r="L36" s="770">
        <v>3893647</v>
      </c>
      <c r="M36" s="768" t="s">
        <v>434</v>
      </c>
      <c r="N36" s="768" t="s">
        <v>435</v>
      </c>
    </row>
    <row r="37" spans="1:14" ht="16.5" x14ac:dyDescent="0.3">
      <c r="A37" s="704"/>
      <c r="B37" s="705"/>
      <c r="C37" s="706"/>
      <c r="D37" s="711"/>
      <c r="E37" s="712"/>
      <c r="F37" s="713"/>
      <c r="G37" s="714"/>
    </row>
    <row r="38" spans="1:14" ht="16.5" x14ac:dyDescent="0.3">
      <c r="A38" s="367" t="s">
        <v>24</v>
      </c>
      <c r="B38" s="694" t="s">
        <v>25</v>
      </c>
      <c r="C38" s="694"/>
      <c r="D38" s="437" t="s">
        <v>26</v>
      </c>
      <c r="E38" s="694" t="s">
        <v>27</v>
      </c>
      <c r="F38" s="695"/>
      <c r="G38" s="369" t="s">
        <v>28</v>
      </c>
    </row>
    <row r="39" spans="1:14" ht="16.5" x14ac:dyDescent="0.3">
      <c r="A39" s="367" t="s">
        <v>105</v>
      </c>
      <c r="B39" s="715" t="s">
        <v>107</v>
      </c>
      <c r="C39" s="715"/>
      <c r="D39" s="370">
        <v>25520000</v>
      </c>
      <c r="E39" s="716">
        <v>45779</v>
      </c>
      <c r="F39" s="717"/>
      <c r="G39" s="371">
        <v>46188</v>
      </c>
    </row>
    <row r="40" spans="1:14" ht="16.5" x14ac:dyDescent="0.3">
      <c r="A40" s="367" t="s">
        <v>106</v>
      </c>
      <c r="B40" s="715" t="s">
        <v>109</v>
      </c>
      <c r="C40" s="718"/>
      <c r="D40" s="370">
        <v>38280000</v>
      </c>
      <c r="E40" s="716">
        <v>45779</v>
      </c>
      <c r="F40" s="717"/>
      <c r="G40" s="371">
        <v>46371</v>
      </c>
    </row>
    <row r="41" spans="1:14" ht="16.5" x14ac:dyDescent="0.3">
      <c r="A41" s="367" t="s">
        <v>108</v>
      </c>
      <c r="B41" s="715" t="s">
        <v>111</v>
      </c>
      <c r="C41" s="718"/>
      <c r="D41" s="370">
        <v>6380000</v>
      </c>
      <c r="E41" s="716">
        <v>45779</v>
      </c>
      <c r="F41" s="717"/>
      <c r="G41" s="371">
        <v>47102</v>
      </c>
    </row>
    <row r="42" spans="1:14" ht="30" customHeight="1" x14ac:dyDescent="0.25">
      <c r="A42" s="372" t="s">
        <v>110</v>
      </c>
      <c r="B42" s="715" t="s">
        <v>109</v>
      </c>
      <c r="C42" s="718"/>
      <c r="D42" s="370">
        <v>38280000</v>
      </c>
      <c r="E42" s="716">
        <v>45779</v>
      </c>
      <c r="F42" s="717"/>
      <c r="G42" s="371">
        <v>47102</v>
      </c>
    </row>
    <row r="43" spans="1:14" ht="17.25" thickBot="1" x14ac:dyDescent="0.35">
      <c r="A43" s="719" t="s">
        <v>29</v>
      </c>
      <c r="B43" s="720"/>
      <c r="C43" s="721"/>
      <c r="D43" s="719"/>
      <c r="E43" s="720"/>
      <c r="F43" s="722"/>
      <c r="G43" s="721"/>
    </row>
    <row r="44" spans="1:14" ht="16.5" x14ac:dyDescent="0.3">
      <c r="A44" s="373"/>
      <c r="B44" s="333"/>
      <c r="C44" s="333"/>
      <c r="D44" s="333"/>
      <c r="E44" s="333"/>
      <c r="F44" s="333"/>
      <c r="G44" s="334"/>
    </row>
    <row r="45" spans="1:14" ht="16.5" x14ac:dyDescent="0.3">
      <c r="A45" s="603" t="s">
        <v>30</v>
      </c>
      <c r="B45" s="604"/>
      <c r="C45" s="604"/>
      <c r="D45" s="604"/>
      <c r="E45" s="604"/>
      <c r="F45" s="604"/>
      <c r="G45" s="606"/>
    </row>
    <row r="46" spans="1:14" ht="16.5" x14ac:dyDescent="0.3">
      <c r="A46" s="615" t="s">
        <v>31</v>
      </c>
      <c r="B46" s="552"/>
      <c r="C46" s="431" t="s">
        <v>32</v>
      </c>
      <c r="D46" s="50" t="s">
        <v>33</v>
      </c>
      <c r="E46" s="51" t="s">
        <v>34</v>
      </c>
      <c r="F46" s="51" t="s">
        <v>35</v>
      </c>
      <c r="G46" s="190" t="s">
        <v>36</v>
      </c>
    </row>
    <row r="47" spans="1:14" ht="16.5" x14ac:dyDescent="0.3">
      <c r="A47" s="561" t="s">
        <v>37</v>
      </c>
      <c r="B47" s="553"/>
      <c r="C47" s="443">
        <v>151400000</v>
      </c>
      <c r="D47" s="50"/>
      <c r="E47" s="51"/>
      <c r="F47" s="51"/>
      <c r="G47" s="190"/>
    </row>
    <row r="48" spans="1:14" ht="16.5" x14ac:dyDescent="0.3">
      <c r="A48" s="559" t="s">
        <v>299</v>
      </c>
      <c r="B48" s="560"/>
      <c r="C48" s="443">
        <v>40000000</v>
      </c>
      <c r="D48" s="50"/>
      <c r="E48" s="442"/>
      <c r="F48" s="51"/>
      <c r="G48" s="190"/>
    </row>
    <row r="49" spans="1:7" ht="16.5" x14ac:dyDescent="0.25">
      <c r="A49" s="627" t="s">
        <v>275</v>
      </c>
      <c r="B49" s="628"/>
      <c r="C49" s="306"/>
      <c r="D49" s="376">
        <v>23491104</v>
      </c>
      <c r="E49" s="377"/>
      <c r="F49" s="376">
        <v>0</v>
      </c>
      <c r="G49" s="378">
        <v>23491104</v>
      </c>
    </row>
    <row r="50" spans="1:7" ht="16.5" x14ac:dyDescent="0.25">
      <c r="A50" s="627" t="s">
        <v>276</v>
      </c>
      <c r="B50" s="628"/>
      <c r="C50" s="306"/>
      <c r="D50" s="379">
        <v>25485096</v>
      </c>
      <c r="E50" s="379"/>
      <c r="F50" s="376">
        <v>0</v>
      </c>
      <c r="G50" s="380">
        <v>25485096</v>
      </c>
    </row>
    <row r="51" spans="1:7" ht="16.5" x14ac:dyDescent="0.3">
      <c r="A51" s="561" t="s">
        <v>277</v>
      </c>
      <c r="B51" s="553"/>
      <c r="C51" s="306"/>
      <c r="D51" s="376">
        <v>3673488</v>
      </c>
      <c r="E51" s="376"/>
      <c r="F51" s="376">
        <v>0</v>
      </c>
      <c r="G51" s="376">
        <v>3673488</v>
      </c>
    </row>
    <row r="52" spans="1:7" ht="16.5" x14ac:dyDescent="0.3">
      <c r="A52" s="629" t="s">
        <v>278</v>
      </c>
      <c r="B52" s="630"/>
      <c r="C52" s="444"/>
      <c r="D52" s="382">
        <v>30616404</v>
      </c>
      <c r="E52" s="383"/>
      <c r="F52" s="376">
        <v>0</v>
      </c>
      <c r="G52" s="382">
        <v>30616404</v>
      </c>
    </row>
    <row r="53" spans="1:7" ht="16.5" x14ac:dyDescent="0.3">
      <c r="A53" s="629" t="s">
        <v>279</v>
      </c>
      <c r="B53" s="630"/>
      <c r="C53" s="445"/>
      <c r="D53" s="382">
        <v>1669392</v>
      </c>
      <c r="E53" s="382"/>
      <c r="F53" s="376">
        <v>0</v>
      </c>
      <c r="G53" s="378">
        <v>1669392</v>
      </c>
    </row>
    <row r="54" spans="1:7" ht="16.5" x14ac:dyDescent="0.3">
      <c r="A54" s="561" t="s">
        <v>280</v>
      </c>
      <c r="B54" s="553"/>
      <c r="C54" s="306"/>
      <c r="D54" s="385">
        <v>26983596</v>
      </c>
      <c r="E54" s="385"/>
      <c r="F54" s="376">
        <v>0</v>
      </c>
      <c r="G54" s="378">
        <v>26983596</v>
      </c>
    </row>
    <row r="55" spans="1:7" ht="16.5" x14ac:dyDescent="0.3">
      <c r="A55" s="561" t="s">
        <v>281</v>
      </c>
      <c r="B55" s="553"/>
      <c r="C55" s="306"/>
      <c r="D55" s="385">
        <v>15250872</v>
      </c>
      <c r="E55" s="385"/>
      <c r="F55" s="376">
        <v>0</v>
      </c>
      <c r="G55" s="378">
        <v>15250872</v>
      </c>
    </row>
    <row r="56" spans="1:7" ht="16.5" x14ac:dyDescent="0.3">
      <c r="A56" s="559" t="s">
        <v>282</v>
      </c>
      <c r="B56" s="560"/>
      <c r="C56" s="306"/>
      <c r="D56" s="385">
        <v>16637712</v>
      </c>
      <c r="E56" s="385"/>
      <c r="F56" s="376">
        <v>0</v>
      </c>
      <c r="G56" s="378">
        <v>16637712</v>
      </c>
    </row>
    <row r="57" spans="1:7" ht="16.5" x14ac:dyDescent="0.3">
      <c r="A57" s="559" t="s">
        <v>283</v>
      </c>
      <c r="B57" s="560"/>
      <c r="C57" s="306"/>
      <c r="D57" s="385">
        <v>7220304</v>
      </c>
      <c r="E57" s="386"/>
      <c r="F57" s="376"/>
      <c r="G57" s="378">
        <v>7220304</v>
      </c>
    </row>
    <row r="58" spans="1:7" ht="16.5" x14ac:dyDescent="0.3">
      <c r="A58" s="559" t="s">
        <v>284</v>
      </c>
      <c r="B58" s="560"/>
      <c r="C58" s="306"/>
      <c r="D58" s="385">
        <v>370800</v>
      </c>
      <c r="E58" s="385"/>
      <c r="F58" s="376"/>
      <c r="G58" s="378">
        <v>370800</v>
      </c>
    </row>
    <row r="59" spans="1:7" ht="16.5" x14ac:dyDescent="0.3">
      <c r="A59" s="559" t="s">
        <v>330</v>
      </c>
      <c r="B59" s="560"/>
      <c r="C59" s="306"/>
      <c r="D59" s="385">
        <v>35000000</v>
      </c>
      <c r="E59" s="385"/>
      <c r="F59" s="376">
        <v>914004</v>
      </c>
      <c r="G59" s="447">
        <v>35996688</v>
      </c>
    </row>
    <row r="60" spans="1:7" ht="16.5" x14ac:dyDescent="0.3">
      <c r="A60" s="559" t="s">
        <v>339</v>
      </c>
      <c r="B60" s="560"/>
      <c r="C60" s="306"/>
      <c r="D60" s="385"/>
      <c r="E60" s="385">
        <v>4072852</v>
      </c>
      <c r="F60" s="376">
        <v>0</v>
      </c>
      <c r="G60" s="447">
        <v>4654104</v>
      </c>
    </row>
    <row r="61" spans="1:7" ht="16.5" x14ac:dyDescent="0.3">
      <c r="A61" s="432"/>
      <c r="B61" s="433"/>
      <c r="C61" s="306"/>
      <c r="D61" s="385"/>
      <c r="E61" s="385"/>
      <c r="F61" s="376"/>
      <c r="G61" s="447"/>
    </row>
    <row r="62" spans="1:7" ht="16.5" x14ac:dyDescent="0.3">
      <c r="A62" s="615" t="s">
        <v>10</v>
      </c>
      <c r="B62" s="552"/>
      <c r="C62" s="446">
        <f>+C47+C48</f>
        <v>191400000</v>
      </c>
      <c r="D62" s="385">
        <f>SUM(D47:D61)</f>
        <v>186398768</v>
      </c>
      <c r="E62" s="385">
        <f t="shared" ref="E62:G62" si="0">SUM(E47:E61)</f>
        <v>4072852</v>
      </c>
      <c r="F62" s="385">
        <f t="shared" si="0"/>
        <v>914004</v>
      </c>
      <c r="G62" s="385">
        <f t="shared" si="0"/>
        <v>192049560</v>
      </c>
    </row>
    <row r="63" spans="1:7" ht="16.5" x14ac:dyDescent="0.3">
      <c r="A63" s="561" t="s">
        <v>38</v>
      </c>
      <c r="B63" s="553"/>
      <c r="C63" s="388">
        <f>D62/C62</f>
        <v>0.9738702612330199</v>
      </c>
      <c r="D63" s="553" t="s">
        <v>39</v>
      </c>
      <c r="E63" s="553"/>
      <c r="F63" s="389"/>
      <c r="G63" s="390">
        <f>E62/C62</f>
        <v>2.127926854754441E-2</v>
      </c>
    </row>
    <row r="64" spans="1:7" ht="17.25" thickBot="1" x14ac:dyDescent="0.35">
      <c r="A64" s="62"/>
      <c r="B64" s="63"/>
      <c r="C64" s="63"/>
      <c r="D64" s="180"/>
      <c r="E64" s="65"/>
      <c r="F64" s="65"/>
      <c r="G64" s="334"/>
    </row>
    <row r="65" spans="1:7" ht="16.5" x14ac:dyDescent="0.3">
      <c r="A65" s="66" t="s">
        <v>40</v>
      </c>
      <c r="B65" s="67"/>
      <c r="C65" s="67"/>
      <c r="D65" s="68"/>
      <c r="E65" s="69"/>
      <c r="F65" s="69"/>
      <c r="G65" s="391"/>
    </row>
    <row r="66" spans="1:7" ht="27.75" customHeight="1" x14ac:dyDescent="0.25">
      <c r="A66" s="224" t="s">
        <v>41</v>
      </c>
      <c r="B66" s="223" t="s">
        <v>331</v>
      </c>
      <c r="C66" s="222">
        <v>46119</v>
      </c>
      <c r="D66" s="624" t="s">
        <v>42</v>
      </c>
      <c r="E66" s="624"/>
      <c r="F66" s="725">
        <f>E62</f>
        <v>4072852</v>
      </c>
      <c r="G66" s="726"/>
    </row>
    <row r="67" spans="1:7" ht="17.25" thickBot="1" x14ac:dyDescent="0.35">
      <c r="A67" s="72"/>
      <c r="B67" s="178"/>
      <c r="C67" s="178"/>
      <c r="D67" s="178"/>
      <c r="E67" s="434"/>
      <c r="F67" s="434"/>
      <c r="G67" s="435"/>
    </row>
    <row r="68" spans="1:7" ht="16.5" x14ac:dyDescent="0.3">
      <c r="A68" s="727" t="s">
        <v>43</v>
      </c>
      <c r="B68" s="728"/>
      <c r="C68" s="728"/>
      <c r="D68" s="729"/>
      <c r="E68" s="76"/>
      <c r="F68" s="76"/>
      <c r="G68" s="334"/>
    </row>
    <row r="69" spans="1:7" ht="16.5" x14ac:dyDescent="0.3">
      <c r="A69" s="557" t="s">
        <v>67</v>
      </c>
      <c r="B69" s="558"/>
      <c r="C69" s="392">
        <f>G22</f>
        <v>191400000</v>
      </c>
      <c r="D69" s="393"/>
      <c r="E69" s="76"/>
      <c r="F69" s="76"/>
      <c r="G69" s="334"/>
    </row>
    <row r="70" spans="1:7" ht="16.5" x14ac:dyDescent="0.3">
      <c r="A70" s="559" t="s">
        <v>68</v>
      </c>
      <c r="B70" s="560"/>
      <c r="C70" s="394">
        <f>D62</f>
        <v>186398768</v>
      </c>
      <c r="D70" s="393"/>
      <c r="E70" s="76"/>
      <c r="F70" s="76"/>
      <c r="G70" s="334"/>
    </row>
    <row r="71" spans="1:7" ht="16.5" x14ac:dyDescent="0.3">
      <c r="A71" s="561" t="s">
        <v>44</v>
      </c>
      <c r="B71" s="553"/>
      <c r="C71" s="394">
        <f>+F62</f>
        <v>914004</v>
      </c>
      <c r="D71" s="395"/>
      <c r="E71" s="81"/>
      <c r="F71" s="81"/>
      <c r="G71" s="334"/>
    </row>
    <row r="72" spans="1:7" ht="16.5" x14ac:dyDescent="0.3">
      <c r="A72" s="561" t="s">
        <v>45</v>
      </c>
      <c r="B72" s="553"/>
      <c r="C72" s="394">
        <f>C69-(C70+C73)</f>
        <v>928380</v>
      </c>
      <c r="D72" s="395"/>
      <c r="E72" s="81"/>
      <c r="F72" s="81"/>
      <c r="G72" s="334"/>
    </row>
    <row r="73" spans="1:7" ht="16.5" x14ac:dyDescent="0.3">
      <c r="A73" s="561" t="s">
        <v>46</v>
      </c>
      <c r="B73" s="553"/>
      <c r="C73" s="394">
        <f>+E62</f>
        <v>4072852</v>
      </c>
      <c r="D73" s="395"/>
      <c r="E73" s="81"/>
      <c r="F73" s="81"/>
      <c r="G73" s="334"/>
    </row>
    <row r="74" spans="1:7" ht="17.25" thickBot="1" x14ac:dyDescent="0.35">
      <c r="A74" s="565" t="s">
        <v>47</v>
      </c>
      <c r="B74" s="566"/>
      <c r="C74" s="397">
        <f>C70+C72+C73</f>
        <v>191400000</v>
      </c>
      <c r="D74" s="398"/>
      <c r="E74" s="65"/>
      <c r="F74" s="65"/>
      <c r="G74" s="334"/>
    </row>
    <row r="75" spans="1:7" ht="16.5" x14ac:dyDescent="0.3">
      <c r="A75" s="373"/>
      <c r="B75" s="333"/>
      <c r="C75" s="333"/>
      <c r="D75" s="333"/>
      <c r="E75" s="333"/>
      <c r="F75" s="333"/>
      <c r="G75" s="334"/>
    </row>
    <row r="76" spans="1:7" ht="17.25" thickBot="1" x14ac:dyDescent="0.35">
      <c r="A76" s="324" t="s">
        <v>48</v>
      </c>
      <c r="B76" s="333"/>
      <c r="C76" s="333"/>
      <c r="D76" s="333"/>
      <c r="E76" s="333"/>
      <c r="F76" s="333"/>
      <c r="G76" s="334"/>
    </row>
    <row r="77" spans="1:7" ht="33" x14ac:dyDescent="0.25">
      <c r="A77" s="399" t="s">
        <v>18</v>
      </c>
      <c r="B77" s="400" t="s">
        <v>49</v>
      </c>
      <c r="C77" s="438" t="s">
        <v>50</v>
      </c>
      <c r="D77" s="400" t="s">
        <v>13</v>
      </c>
      <c r="E77" s="438" t="s">
        <v>51</v>
      </c>
      <c r="F77" s="723" t="s">
        <v>52</v>
      </c>
      <c r="G77" s="724"/>
    </row>
    <row r="78" spans="1:7" ht="16.5" x14ac:dyDescent="0.25">
      <c r="A78" s="407">
        <v>1</v>
      </c>
      <c r="B78" s="403" t="s">
        <v>72</v>
      </c>
      <c r="C78" s="404" t="s">
        <v>123</v>
      </c>
      <c r="D78" s="405">
        <v>45834</v>
      </c>
      <c r="E78" s="406">
        <v>23491104</v>
      </c>
      <c r="F78" s="733">
        <f>E78</f>
        <v>23491104</v>
      </c>
      <c r="G78" s="734"/>
    </row>
    <row r="79" spans="1:7" ht="16.5" x14ac:dyDescent="0.25">
      <c r="A79" s="407">
        <v>2</v>
      </c>
      <c r="B79" s="403" t="s">
        <v>72</v>
      </c>
      <c r="C79" s="404" t="s">
        <v>136</v>
      </c>
      <c r="D79" s="405">
        <v>45863</v>
      </c>
      <c r="E79" s="406">
        <v>25485096</v>
      </c>
      <c r="F79" s="733">
        <f>E79</f>
        <v>25485096</v>
      </c>
      <c r="G79" s="734"/>
    </row>
    <row r="80" spans="1:7" ht="16.5" x14ac:dyDescent="0.25">
      <c r="A80" s="407">
        <v>3</v>
      </c>
      <c r="B80" s="403" t="s">
        <v>72</v>
      </c>
      <c r="C80" s="404" t="s">
        <v>153</v>
      </c>
      <c r="D80" s="405">
        <v>45897</v>
      </c>
      <c r="E80" s="406">
        <v>3673488</v>
      </c>
      <c r="F80" s="733">
        <f>E80</f>
        <v>3673488</v>
      </c>
      <c r="G80" s="734"/>
    </row>
    <row r="81" spans="1:7" ht="16.5" x14ac:dyDescent="0.25">
      <c r="A81" s="407">
        <v>4</v>
      </c>
      <c r="B81" s="403" t="s">
        <v>72</v>
      </c>
      <c r="C81" s="404" t="s">
        <v>163</v>
      </c>
      <c r="D81" s="405">
        <v>45908</v>
      </c>
      <c r="E81" s="406">
        <v>30616404</v>
      </c>
      <c r="F81" s="733">
        <f>E81</f>
        <v>30616404</v>
      </c>
      <c r="G81" s="734"/>
    </row>
    <row r="82" spans="1:7" ht="16.5" x14ac:dyDescent="0.25">
      <c r="A82" s="407">
        <v>5</v>
      </c>
      <c r="B82" s="403" t="s">
        <v>72</v>
      </c>
      <c r="C82" s="404" t="s">
        <v>213</v>
      </c>
      <c r="D82" s="405">
        <v>45929</v>
      </c>
      <c r="E82" s="406">
        <v>1701336</v>
      </c>
      <c r="F82" s="735">
        <v>1669392</v>
      </c>
      <c r="G82" s="734"/>
    </row>
    <row r="83" spans="1:7" ht="16.5" x14ac:dyDescent="0.25">
      <c r="A83" s="407">
        <v>6</v>
      </c>
      <c r="B83" s="403" t="s">
        <v>72</v>
      </c>
      <c r="C83" s="404" t="s">
        <v>212</v>
      </c>
      <c r="D83" s="405">
        <v>45929</v>
      </c>
      <c r="E83" s="406">
        <v>28652988</v>
      </c>
      <c r="F83" s="733">
        <v>26983596</v>
      </c>
      <c r="G83" s="734"/>
    </row>
    <row r="84" spans="1:7" ht="16.5" x14ac:dyDescent="0.25">
      <c r="A84" s="407">
        <v>7</v>
      </c>
      <c r="B84" s="403" t="s">
        <v>228</v>
      </c>
      <c r="C84" s="404" t="s">
        <v>229</v>
      </c>
      <c r="D84" s="405">
        <v>45959</v>
      </c>
      <c r="E84" s="406">
        <v>15250872</v>
      </c>
      <c r="F84" s="733">
        <v>15250872</v>
      </c>
      <c r="G84" s="734"/>
    </row>
    <row r="85" spans="1:7" ht="16.5" x14ac:dyDescent="0.25">
      <c r="A85" s="407">
        <v>8</v>
      </c>
      <c r="B85" s="403" t="s">
        <v>228</v>
      </c>
      <c r="C85" s="404" t="s">
        <v>253</v>
      </c>
      <c r="D85" s="405">
        <v>45965</v>
      </c>
      <c r="E85" s="406">
        <v>16637712</v>
      </c>
      <c r="F85" s="736">
        <v>16637712</v>
      </c>
      <c r="G85" s="737"/>
    </row>
    <row r="86" spans="1:7" ht="16.5" x14ac:dyDescent="0.25">
      <c r="A86" s="407">
        <v>9</v>
      </c>
      <c r="B86" s="403" t="s">
        <v>228</v>
      </c>
      <c r="C86" s="404" t="s">
        <v>266</v>
      </c>
      <c r="D86" s="405">
        <v>46000</v>
      </c>
      <c r="E86" s="406">
        <v>7220304</v>
      </c>
      <c r="F86" s="738">
        <f>E86</f>
        <v>7220304</v>
      </c>
      <c r="G86" s="739"/>
    </row>
    <row r="87" spans="1:7" ht="16.5" x14ac:dyDescent="0.25">
      <c r="A87" s="407">
        <v>10</v>
      </c>
      <c r="B87" s="403" t="s">
        <v>228</v>
      </c>
      <c r="C87" s="404" t="s">
        <v>286</v>
      </c>
      <c r="D87" s="405">
        <v>46072</v>
      </c>
      <c r="E87" s="406">
        <v>370800</v>
      </c>
      <c r="F87" s="738">
        <f>E87</f>
        <v>370800</v>
      </c>
      <c r="G87" s="739"/>
    </row>
    <row r="88" spans="1:7" ht="16.5" x14ac:dyDescent="0.25">
      <c r="A88" s="407">
        <v>11</v>
      </c>
      <c r="B88" s="403" t="s">
        <v>228</v>
      </c>
      <c r="C88" s="404" t="s">
        <v>332</v>
      </c>
      <c r="D88" s="405">
        <v>46119</v>
      </c>
      <c r="E88" s="406">
        <v>35996688</v>
      </c>
      <c r="F88" s="762">
        <v>35000000</v>
      </c>
      <c r="G88" s="763"/>
    </row>
    <row r="89" spans="1:7" ht="16.5" x14ac:dyDescent="0.25">
      <c r="A89" s="407">
        <v>12</v>
      </c>
      <c r="B89" s="403" t="s">
        <v>228</v>
      </c>
      <c r="C89" s="404" t="s">
        <v>343</v>
      </c>
      <c r="D89" s="405">
        <v>46119</v>
      </c>
      <c r="E89" s="406">
        <v>4654104</v>
      </c>
      <c r="F89" s="762">
        <v>4072852</v>
      </c>
      <c r="G89" s="763"/>
    </row>
    <row r="90" spans="1:7" ht="16.5" x14ac:dyDescent="0.3">
      <c r="A90" s="740" t="s">
        <v>53</v>
      </c>
      <c r="B90" s="741"/>
      <c r="C90" s="741"/>
      <c r="D90" s="741"/>
      <c r="E90" s="741"/>
      <c r="F90" s="408">
        <f>D62/C69</f>
        <v>0.9738702612330199</v>
      </c>
      <c r="G90" s="409">
        <f>SUM(F78:G89)</f>
        <v>190471620</v>
      </c>
    </row>
    <row r="91" spans="1:7" ht="16.5" x14ac:dyDescent="0.3">
      <c r="A91" s="324" t="s">
        <v>54</v>
      </c>
      <c r="B91" s="333"/>
      <c r="C91" s="333"/>
      <c r="D91" s="333"/>
      <c r="E91" s="333"/>
      <c r="F91" s="333"/>
      <c r="G91" s="334"/>
    </row>
    <row r="92" spans="1:7" x14ac:dyDescent="0.25">
      <c r="A92" s="730" t="s">
        <v>115</v>
      </c>
      <c r="B92" s="731"/>
      <c r="C92" s="731"/>
      <c r="D92" s="731"/>
      <c r="E92" s="731"/>
      <c r="F92" s="731"/>
      <c r="G92" s="732"/>
    </row>
    <row r="93" spans="1:7" x14ac:dyDescent="0.25">
      <c r="A93" s="730" t="s">
        <v>55</v>
      </c>
      <c r="B93" s="731"/>
      <c r="C93" s="731"/>
      <c r="D93" s="731"/>
      <c r="E93" s="731"/>
      <c r="F93" s="731"/>
      <c r="G93" s="732"/>
    </row>
    <row r="94" spans="1:7" x14ac:dyDescent="0.25">
      <c r="A94" s="730" t="s">
        <v>56</v>
      </c>
      <c r="B94" s="731"/>
      <c r="C94" s="731"/>
      <c r="D94" s="731"/>
      <c r="E94" s="731"/>
      <c r="F94" s="731"/>
      <c r="G94" s="732"/>
    </row>
    <row r="95" spans="1:7" x14ac:dyDescent="0.25">
      <c r="A95" s="730" t="s">
        <v>57</v>
      </c>
      <c r="B95" s="731"/>
      <c r="C95" s="731"/>
      <c r="D95" s="731"/>
      <c r="E95" s="731"/>
      <c r="F95" s="731"/>
      <c r="G95" s="732"/>
    </row>
    <row r="96" spans="1:7" x14ac:dyDescent="0.25">
      <c r="A96" s="730" t="s">
        <v>71</v>
      </c>
      <c r="B96" s="731"/>
      <c r="C96" s="731"/>
      <c r="D96" s="731"/>
      <c r="E96" s="731"/>
      <c r="F96" s="731"/>
      <c r="G96" s="732"/>
    </row>
    <row r="97" spans="1:7" x14ac:dyDescent="0.25">
      <c r="A97" s="730" t="s">
        <v>58</v>
      </c>
      <c r="B97" s="731"/>
      <c r="C97" s="731"/>
      <c r="D97" s="731"/>
      <c r="E97" s="731"/>
      <c r="F97" s="731"/>
      <c r="G97" s="732"/>
    </row>
    <row r="98" spans="1:7" x14ac:dyDescent="0.25">
      <c r="A98" s="730" t="s">
        <v>59</v>
      </c>
      <c r="B98" s="731"/>
      <c r="C98" s="731"/>
      <c r="D98" s="731"/>
      <c r="E98" s="731"/>
      <c r="F98" s="731"/>
      <c r="G98" s="732"/>
    </row>
    <row r="99" spans="1:7" x14ac:dyDescent="0.25">
      <c r="A99" s="730" t="s">
        <v>60</v>
      </c>
      <c r="B99" s="731"/>
      <c r="C99" s="731"/>
      <c r="D99" s="731"/>
      <c r="E99" s="731"/>
      <c r="F99" s="731"/>
      <c r="G99" s="732"/>
    </row>
    <row r="100" spans="1:7" x14ac:dyDescent="0.25">
      <c r="A100" s="730" t="s">
        <v>70</v>
      </c>
      <c r="B100" s="731"/>
      <c r="C100" s="731"/>
      <c r="D100" s="731"/>
      <c r="E100" s="731"/>
      <c r="F100" s="731"/>
      <c r="G100" s="732"/>
    </row>
    <row r="101" spans="1:7" x14ac:dyDescent="0.25">
      <c r="A101" s="730" t="s">
        <v>61</v>
      </c>
      <c r="B101" s="731"/>
      <c r="C101" s="731"/>
      <c r="D101" s="731"/>
      <c r="E101" s="731"/>
      <c r="F101" s="731"/>
      <c r="G101" s="732"/>
    </row>
    <row r="102" spans="1:7" x14ac:dyDescent="0.25">
      <c r="A102" s="730" t="s">
        <v>333</v>
      </c>
      <c r="B102" s="731"/>
      <c r="C102" s="731"/>
      <c r="D102" s="731"/>
      <c r="E102" s="731"/>
      <c r="F102" s="731"/>
      <c r="G102" s="732"/>
    </row>
    <row r="103" spans="1:7" x14ac:dyDescent="0.25">
      <c r="A103" s="730" t="s">
        <v>334</v>
      </c>
      <c r="B103" s="731"/>
      <c r="C103" s="731"/>
      <c r="D103" s="731"/>
      <c r="E103" s="731"/>
      <c r="F103" s="731"/>
      <c r="G103" s="732"/>
    </row>
    <row r="104" spans="1:7" x14ac:dyDescent="0.25">
      <c r="A104" s="742" t="s">
        <v>117</v>
      </c>
      <c r="B104" s="743"/>
      <c r="C104" s="743"/>
      <c r="D104" s="743"/>
      <c r="E104" s="743"/>
      <c r="F104" s="743"/>
      <c r="G104" s="744"/>
    </row>
    <row r="105" spans="1:7" ht="15.75" thickBot="1" x14ac:dyDescent="0.3">
      <c r="A105" s="745"/>
      <c r="B105" s="746"/>
      <c r="C105" s="746"/>
      <c r="D105" s="746"/>
      <c r="E105" s="746"/>
      <c r="F105" s="746"/>
      <c r="G105" s="747"/>
    </row>
    <row r="106" spans="1:7" x14ac:dyDescent="0.25">
      <c r="A106" s="352" t="s">
        <v>62</v>
      </c>
      <c r="B106" s="312"/>
      <c r="C106" s="312"/>
      <c r="D106" s="312"/>
      <c r="E106" s="312"/>
      <c r="F106" s="312"/>
      <c r="G106" s="313"/>
    </row>
    <row r="107" spans="1:7" ht="15.75" thickBot="1" x14ac:dyDescent="0.3">
      <c r="A107" s="410" t="s">
        <v>63</v>
      </c>
      <c r="B107" s="411">
        <f>D62/C62</f>
        <v>0.9738702612330199</v>
      </c>
      <c r="C107" s="748" t="s">
        <v>64</v>
      </c>
      <c r="D107" s="749"/>
      <c r="E107" s="412">
        <f>E62/C62</f>
        <v>2.127926854754441E-2</v>
      </c>
      <c r="F107" s="412"/>
      <c r="G107" s="413"/>
    </row>
    <row r="108" spans="1:7" ht="15.75" thickBot="1" x14ac:dyDescent="0.3">
      <c r="A108" s="315"/>
      <c r="B108" s="316"/>
      <c r="C108" s="316"/>
      <c r="D108" s="316"/>
      <c r="E108" s="316"/>
      <c r="F108" s="316"/>
      <c r="G108" s="317"/>
    </row>
    <row r="109" spans="1:7" x14ac:dyDescent="0.25">
      <c r="A109" s="352" t="s">
        <v>65</v>
      </c>
      <c r="B109" s="312"/>
      <c r="C109" s="312"/>
      <c r="D109" s="312"/>
      <c r="E109" s="312"/>
      <c r="F109" s="312"/>
      <c r="G109" s="313"/>
    </row>
    <row r="110" spans="1:7" x14ac:dyDescent="0.25">
      <c r="A110" s="750"/>
      <c r="B110" s="751"/>
      <c r="C110" s="751"/>
      <c r="D110" s="751"/>
      <c r="E110" s="751"/>
      <c r="F110" s="751"/>
      <c r="G110" s="752"/>
    </row>
    <row r="111" spans="1:7" x14ac:dyDescent="0.25">
      <c r="A111" s="750"/>
      <c r="B111" s="751"/>
      <c r="C111" s="751"/>
      <c r="D111" s="751"/>
      <c r="E111" s="751"/>
      <c r="F111" s="751"/>
      <c r="G111" s="752"/>
    </row>
    <row r="112" spans="1:7" ht="15.75" thickBot="1" x14ac:dyDescent="0.3">
      <c r="A112" s="315"/>
      <c r="B112" s="316"/>
      <c r="C112" s="316"/>
      <c r="D112" s="316"/>
      <c r="E112" s="316"/>
      <c r="F112" s="316"/>
      <c r="G112" s="317"/>
    </row>
    <row r="113" spans="1:7" ht="15.75" x14ac:dyDescent="0.25">
      <c r="A113" s="414" t="s">
        <v>66</v>
      </c>
      <c r="B113" s="415" t="s">
        <v>344</v>
      </c>
      <c r="C113" s="316"/>
      <c r="D113" s="316"/>
      <c r="E113" s="316"/>
      <c r="F113" s="316"/>
      <c r="G113" s="317"/>
    </row>
    <row r="114" spans="1:7" ht="15.75" thickBot="1" x14ac:dyDescent="0.3">
      <c r="A114" s="414"/>
      <c r="B114" s="416" t="s">
        <v>336</v>
      </c>
      <c r="C114" s="316"/>
      <c r="D114" s="316"/>
      <c r="E114" s="316"/>
      <c r="F114" s="316"/>
      <c r="G114" s="317"/>
    </row>
    <row r="115" spans="1:7" ht="15.75" thickBot="1" x14ac:dyDescent="0.3">
      <c r="A115" s="417"/>
      <c r="B115" s="316"/>
      <c r="C115" s="316"/>
      <c r="D115" s="316"/>
      <c r="E115" s="316"/>
      <c r="F115" s="316"/>
      <c r="G115" s="317"/>
    </row>
    <row r="116" spans="1:7" ht="49.5" customHeight="1" x14ac:dyDescent="0.25">
      <c r="A116" s="418"/>
      <c r="B116" s="312"/>
      <c r="C116" s="312"/>
      <c r="D116" s="312"/>
      <c r="E116" s="312"/>
      <c r="F116" s="312"/>
      <c r="G116" s="313"/>
    </row>
    <row r="117" spans="1:7" ht="15.75" thickBot="1" x14ac:dyDescent="0.3">
      <c r="A117" s="753" t="s">
        <v>137</v>
      </c>
      <c r="B117" s="754"/>
      <c r="C117" s="754"/>
      <c r="D117" s="754"/>
      <c r="E117" s="754"/>
      <c r="F117" s="754"/>
      <c r="G117" s="755"/>
    </row>
    <row r="118" spans="1:7" ht="15.75" thickBot="1" x14ac:dyDescent="0.3">
      <c r="A118" s="574" t="s">
        <v>130</v>
      </c>
      <c r="B118" s="756"/>
      <c r="C118" s="756"/>
      <c r="D118" s="756"/>
      <c r="E118" s="756"/>
      <c r="F118" s="756"/>
      <c r="G118" s="757"/>
    </row>
  </sheetData>
  <mergeCells count="108">
    <mergeCell ref="A8:G8"/>
    <mergeCell ref="A9:G10"/>
    <mergeCell ref="A11:D11"/>
    <mergeCell ref="E11:G11"/>
    <mergeCell ref="B12:C12"/>
    <mergeCell ref="E12:G12"/>
    <mergeCell ref="A1:C1"/>
    <mergeCell ref="A2:C2"/>
    <mergeCell ref="A6:C6"/>
    <mergeCell ref="D6:G6"/>
    <mergeCell ref="A7:C7"/>
    <mergeCell ref="D7:G7"/>
    <mergeCell ref="A18:B18"/>
    <mergeCell ref="C18:D18"/>
    <mergeCell ref="E18:G18"/>
    <mergeCell ref="A19:B19"/>
    <mergeCell ref="C19:D19"/>
    <mergeCell ref="E19:G19"/>
    <mergeCell ref="B13:C13"/>
    <mergeCell ref="D13:G13"/>
    <mergeCell ref="A14:G14"/>
    <mergeCell ref="A17:B17"/>
    <mergeCell ref="C17:D17"/>
    <mergeCell ref="E17:G17"/>
    <mergeCell ref="C24:G24"/>
    <mergeCell ref="C25:G25"/>
    <mergeCell ref="C26:G26"/>
    <mergeCell ref="A36:C37"/>
    <mergeCell ref="D36:G36"/>
    <mergeCell ref="D37:G37"/>
    <mergeCell ref="A20:B20"/>
    <mergeCell ref="C20:D20"/>
    <mergeCell ref="E20:G20"/>
    <mergeCell ref="A21:B21"/>
    <mergeCell ref="C21:D21"/>
    <mergeCell ref="E21:G21"/>
    <mergeCell ref="B41:C41"/>
    <mergeCell ref="E41:F41"/>
    <mergeCell ref="B42:C42"/>
    <mergeCell ref="E42:F42"/>
    <mergeCell ref="A43:C43"/>
    <mergeCell ref="D43:G43"/>
    <mergeCell ref="B38:C38"/>
    <mergeCell ref="E38:F38"/>
    <mergeCell ref="B39:C39"/>
    <mergeCell ref="E39:F39"/>
    <mergeCell ref="B40:C40"/>
    <mergeCell ref="E40:F40"/>
    <mergeCell ref="A51:B51"/>
    <mergeCell ref="A52:B52"/>
    <mergeCell ref="A53:B53"/>
    <mergeCell ref="A54:B54"/>
    <mergeCell ref="A55:B55"/>
    <mergeCell ref="A56:B56"/>
    <mergeCell ref="A45:G45"/>
    <mergeCell ref="A46:B46"/>
    <mergeCell ref="A47:B47"/>
    <mergeCell ref="A48:B48"/>
    <mergeCell ref="A49:B49"/>
    <mergeCell ref="A50:B50"/>
    <mergeCell ref="D66:E66"/>
    <mergeCell ref="F66:G66"/>
    <mergeCell ref="A68:D68"/>
    <mergeCell ref="A69:B69"/>
    <mergeCell ref="A70:B70"/>
    <mergeCell ref="A71:B71"/>
    <mergeCell ref="A57:B57"/>
    <mergeCell ref="A58:B58"/>
    <mergeCell ref="A59:B59"/>
    <mergeCell ref="A62:B62"/>
    <mergeCell ref="A63:B63"/>
    <mergeCell ref="D63:E63"/>
    <mergeCell ref="F80:G80"/>
    <mergeCell ref="F81:G81"/>
    <mergeCell ref="F82:G82"/>
    <mergeCell ref="F83:G83"/>
    <mergeCell ref="F84:G84"/>
    <mergeCell ref="F85:G85"/>
    <mergeCell ref="A72:B72"/>
    <mergeCell ref="A73:B73"/>
    <mergeCell ref="A74:B74"/>
    <mergeCell ref="F77:G77"/>
    <mergeCell ref="F78:G78"/>
    <mergeCell ref="F79:G79"/>
    <mergeCell ref="C107:D107"/>
    <mergeCell ref="A110:G111"/>
    <mergeCell ref="A117:G117"/>
    <mergeCell ref="A118:G118"/>
    <mergeCell ref="A60:B60"/>
    <mergeCell ref="F89:G89"/>
    <mergeCell ref="A100:G100"/>
    <mergeCell ref="A101:G101"/>
    <mergeCell ref="A102:G102"/>
    <mergeCell ref="A103:G103"/>
    <mergeCell ref="A104:G104"/>
    <mergeCell ref="A105:G105"/>
    <mergeCell ref="A94:G94"/>
    <mergeCell ref="A95:G95"/>
    <mergeCell ref="A96:G96"/>
    <mergeCell ref="A97:G97"/>
    <mergeCell ref="A98:G98"/>
    <mergeCell ref="A99:G99"/>
    <mergeCell ref="F86:G86"/>
    <mergeCell ref="F87:G87"/>
    <mergeCell ref="F88:G88"/>
    <mergeCell ref="A90:E90"/>
    <mergeCell ref="A92:G92"/>
    <mergeCell ref="A93:G93"/>
  </mergeCells>
  <pageMargins left="0.7" right="0.7" top="0.75" bottom="0.75" header="0.3" footer="0.3"/>
  <pageSetup scale="57" fitToHeight="0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118"/>
  <sheetViews>
    <sheetView view="pageBreakPreview" topLeftCell="A19" zoomScale="85" zoomScaleNormal="100" zoomScaleSheetLayoutView="85" workbookViewId="0">
      <selection activeCell="G28" sqref="G28"/>
    </sheetView>
  </sheetViews>
  <sheetFormatPr baseColWidth="10" defaultRowHeight="15" x14ac:dyDescent="0.25"/>
  <cols>
    <col min="1" max="1" width="30.42578125" style="314" customWidth="1"/>
    <col min="2" max="2" width="21.7109375" style="314" customWidth="1"/>
    <col min="3" max="3" width="22.28515625" style="314" customWidth="1"/>
    <col min="4" max="4" width="19.28515625" style="314" customWidth="1"/>
    <col min="5" max="5" width="22.140625" style="314" customWidth="1"/>
    <col min="6" max="6" width="22.5703125" style="314" customWidth="1"/>
    <col min="7" max="7" width="19.28515625" style="314" customWidth="1"/>
    <col min="8" max="9" width="11.42578125" style="314"/>
    <col min="10" max="10" width="13.7109375" style="314" customWidth="1"/>
    <col min="11" max="11" width="11.42578125" style="314"/>
    <col min="12" max="12" width="13" style="314" customWidth="1"/>
    <col min="13" max="16384" width="11.42578125" style="314"/>
  </cols>
  <sheetData>
    <row r="1" spans="1:7" x14ac:dyDescent="0.25">
      <c r="A1" s="649" t="s">
        <v>0</v>
      </c>
      <c r="B1" s="650"/>
      <c r="C1" s="651"/>
      <c r="D1" s="312"/>
      <c r="E1" s="312"/>
      <c r="F1" s="312"/>
      <c r="G1" s="313"/>
    </row>
    <row r="2" spans="1:7" x14ac:dyDescent="0.25">
      <c r="A2" s="652" t="s">
        <v>1</v>
      </c>
      <c r="B2" s="653"/>
      <c r="C2" s="653"/>
      <c r="D2" s="315"/>
      <c r="E2" s="316"/>
      <c r="F2" s="316"/>
      <c r="G2" s="317"/>
    </row>
    <row r="3" spans="1:7" ht="16.5" x14ac:dyDescent="0.25">
      <c r="A3" s="318" t="s">
        <v>2</v>
      </c>
      <c r="B3" s="319"/>
      <c r="C3" s="320"/>
      <c r="D3" s="321" t="s">
        <v>345</v>
      </c>
      <c r="E3" s="322"/>
      <c r="F3" s="322"/>
      <c r="G3" s="323"/>
    </row>
    <row r="4" spans="1:7" ht="16.5" x14ac:dyDescent="0.25">
      <c r="A4" s="318"/>
      <c r="B4" s="319"/>
      <c r="C4" s="320"/>
      <c r="D4" s="321"/>
      <c r="E4" s="322"/>
      <c r="F4" s="322"/>
      <c r="G4" s="323"/>
    </row>
    <row r="5" spans="1:7" ht="17.25" thickBot="1" x14ac:dyDescent="0.35">
      <c r="A5" s="324"/>
      <c r="B5" s="325"/>
      <c r="C5" s="326"/>
      <c r="D5" s="327"/>
      <c r="E5" s="328"/>
      <c r="F5" s="328"/>
      <c r="G5" s="329"/>
    </row>
    <row r="6" spans="1:7" ht="17.25" thickBot="1" x14ac:dyDescent="0.35">
      <c r="A6" s="654" t="s">
        <v>73</v>
      </c>
      <c r="B6" s="655"/>
      <c r="C6" s="656"/>
      <c r="D6" s="657" t="s">
        <v>346</v>
      </c>
      <c r="E6" s="658"/>
      <c r="F6" s="658"/>
      <c r="G6" s="659"/>
    </row>
    <row r="7" spans="1:7" ht="17.25" thickBot="1" x14ac:dyDescent="0.35">
      <c r="A7" s="660" t="s">
        <v>76</v>
      </c>
      <c r="B7" s="661"/>
      <c r="C7" s="661"/>
      <c r="D7" s="662" t="s">
        <v>77</v>
      </c>
      <c r="E7" s="663"/>
      <c r="F7" s="663"/>
      <c r="G7" s="664"/>
    </row>
    <row r="8" spans="1:7" ht="16.5" x14ac:dyDescent="0.25">
      <c r="A8" s="665" t="s">
        <v>3</v>
      </c>
      <c r="B8" s="666"/>
      <c r="C8" s="666"/>
      <c r="D8" s="666"/>
      <c r="E8" s="666"/>
      <c r="F8" s="667"/>
      <c r="G8" s="668"/>
    </row>
    <row r="9" spans="1:7" x14ac:dyDescent="0.25">
      <c r="A9" s="669" t="s">
        <v>78</v>
      </c>
      <c r="B9" s="670"/>
      <c r="C9" s="670"/>
      <c r="D9" s="670"/>
      <c r="E9" s="670"/>
      <c r="F9" s="671"/>
      <c r="G9" s="672"/>
    </row>
    <row r="10" spans="1:7" ht="22.5" customHeight="1" x14ac:dyDescent="0.25">
      <c r="A10" s="669"/>
      <c r="B10" s="670"/>
      <c r="C10" s="670"/>
      <c r="D10" s="670"/>
      <c r="E10" s="670"/>
      <c r="F10" s="671"/>
      <c r="G10" s="672"/>
    </row>
    <row r="11" spans="1:7" ht="16.5" x14ac:dyDescent="0.25">
      <c r="A11" s="673" t="s">
        <v>79</v>
      </c>
      <c r="B11" s="674"/>
      <c r="C11" s="674"/>
      <c r="D11" s="675"/>
      <c r="E11" s="676" t="s">
        <v>80</v>
      </c>
      <c r="F11" s="674"/>
      <c r="G11" s="677"/>
    </row>
    <row r="12" spans="1:7" ht="33" x14ac:dyDescent="0.25">
      <c r="A12" s="330" t="s">
        <v>4</v>
      </c>
      <c r="B12" s="678" t="s">
        <v>295</v>
      </c>
      <c r="C12" s="674"/>
      <c r="D12" s="463" t="s">
        <v>5</v>
      </c>
      <c r="E12" s="679" t="s">
        <v>6</v>
      </c>
      <c r="F12" s="679"/>
      <c r="G12" s="680"/>
    </row>
    <row r="13" spans="1:7" ht="16.5" x14ac:dyDescent="0.25">
      <c r="A13" s="332" t="s">
        <v>7</v>
      </c>
      <c r="B13" s="681">
        <v>127600000</v>
      </c>
      <c r="C13" s="681"/>
      <c r="D13" s="682" t="s">
        <v>82</v>
      </c>
      <c r="E13" s="682"/>
      <c r="F13" s="682"/>
      <c r="G13" s="683"/>
    </row>
    <row r="14" spans="1:7" ht="16.5" x14ac:dyDescent="0.25">
      <c r="A14" s="684" t="s">
        <v>8</v>
      </c>
      <c r="B14" s="685"/>
      <c r="C14" s="685"/>
      <c r="D14" s="685"/>
      <c r="E14" s="685"/>
      <c r="F14" s="685"/>
      <c r="G14" s="686"/>
    </row>
    <row r="15" spans="1:7" ht="16.5" x14ac:dyDescent="0.3">
      <c r="A15" s="324" t="s">
        <v>9</v>
      </c>
      <c r="B15" s="333"/>
      <c r="C15" s="333"/>
      <c r="D15" s="333"/>
      <c r="E15" s="333"/>
      <c r="F15" s="333"/>
      <c r="G15" s="334"/>
    </row>
    <row r="16" spans="1:7" ht="16.5" x14ac:dyDescent="0.3">
      <c r="A16" s="324"/>
      <c r="B16" s="333"/>
      <c r="C16" s="333"/>
      <c r="D16" s="333"/>
      <c r="E16" s="333"/>
      <c r="F16" s="333"/>
      <c r="G16" s="334"/>
    </row>
    <row r="17" spans="1:10" ht="16.5" x14ac:dyDescent="0.3">
      <c r="A17" s="687" t="s">
        <v>83</v>
      </c>
      <c r="B17" s="688"/>
      <c r="C17" s="689" t="s">
        <v>84</v>
      </c>
      <c r="D17" s="690"/>
      <c r="E17" s="758">
        <v>127600000</v>
      </c>
      <c r="F17" s="759"/>
      <c r="G17" s="760"/>
    </row>
    <row r="18" spans="1:10" ht="16.5" x14ac:dyDescent="0.3">
      <c r="A18" s="687" t="s">
        <v>85</v>
      </c>
      <c r="B18" s="688"/>
      <c r="C18" s="696" t="s">
        <v>86</v>
      </c>
      <c r="D18" s="696"/>
      <c r="E18" s="758">
        <v>127600000</v>
      </c>
      <c r="F18" s="759"/>
      <c r="G18" s="760"/>
    </row>
    <row r="19" spans="1:10" ht="16.5" x14ac:dyDescent="0.3">
      <c r="A19" s="687" t="s">
        <v>217</v>
      </c>
      <c r="B19" s="688"/>
      <c r="C19" s="696" t="s">
        <v>218</v>
      </c>
      <c r="D19" s="696"/>
      <c r="E19" s="758">
        <v>23800000</v>
      </c>
      <c r="F19" s="759"/>
      <c r="G19" s="760"/>
    </row>
    <row r="20" spans="1:10" ht="16.5" x14ac:dyDescent="0.3">
      <c r="A20" s="687" t="s">
        <v>296</v>
      </c>
      <c r="B20" s="688"/>
      <c r="C20" s="689" t="s">
        <v>298</v>
      </c>
      <c r="D20" s="690"/>
      <c r="E20" s="758">
        <v>40000000</v>
      </c>
      <c r="F20" s="759"/>
      <c r="G20" s="760"/>
    </row>
    <row r="21" spans="1:10" ht="16.5" x14ac:dyDescent="0.3">
      <c r="A21" s="687" t="s">
        <v>297</v>
      </c>
      <c r="B21" s="688"/>
      <c r="C21" s="689" t="s">
        <v>298</v>
      </c>
      <c r="D21" s="690"/>
      <c r="E21" s="758">
        <v>40000000</v>
      </c>
      <c r="F21" s="759"/>
      <c r="G21" s="760"/>
    </row>
    <row r="22" spans="1:10" ht="16.5" x14ac:dyDescent="0.25">
      <c r="A22" s="335"/>
      <c r="B22" s="336"/>
      <c r="C22" s="336"/>
      <c r="D22" s="336"/>
      <c r="E22" s="336"/>
      <c r="F22" s="337" t="s">
        <v>10</v>
      </c>
      <c r="G22" s="441">
        <f>E18+E19+E20</f>
        <v>191400000</v>
      </c>
    </row>
    <row r="23" spans="1:10" ht="16.5" x14ac:dyDescent="0.25">
      <c r="A23" s="318" t="s">
        <v>11</v>
      </c>
      <c r="B23" s="339"/>
      <c r="C23" s="339"/>
      <c r="D23" s="339"/>
      <c r="E23" s="339"/>
      <c r="F23" s="339"/>
      <c r="G23" s="340"/>
    </row>
    <row r="24" spans="1:10" ht="16.5" x14ac:dyDescent="0.3">
      <c r="A24" s="341" t="s">
        <v>12</v>
      </c>
      <c r="B24" s="342" t="s">
        <v>13</v>
      </c>
      <c r="C24" s="697" t="s">
        <v>14</v>
      </c>
      <c r="D24" s="697"/>
      <c r="E24" s="697"/>
      <c r="F24" s="697"/>
      <c r="G24" s="698"/>
    </row>
    <row r="25" spans="1:10" ht="50.25" customHeight="1" x14ac:dyDescent="0.25">
      <c r="A25" s="427" t="s">
        <v>15</v>
      </c>
      <c r="B25" s="343">
        <v>45932</v>
      </c>
      <c r="C25" s="699" t="s">
        <v>290</v>
      </c>
      <c r="D25" s="699"/>
      <c r="E25" s="699"/>
      <c r="F25" s="699"/>
      <c r="G25" s="700"/>
    </row>
    <row r="26" spans="1:10" ht="68.25" customHeight="1" x14ac:dyDescent="0.25">
      <c r="A26" s="466" t="s">
        <v>291</v>
      </c>
      <c r="B26" s="343">
        <v>46002</v>
      </c>
      <c r="C26" s="761" t="s">
        <v>292</v>
      </c>
      <c r="D26" s="761"/>
      <c r="E26" s="761"/>
      <c r="F26" s="761"/>
      <c r="G26" s="761"/>
    </row>
    <row r="27" spans="1:10" ht="15.75" thickBot="1" x14ac:dyDescent="0.3">
      <c r="A27" s="348"/>
      <c r="B27" s="349"/>
      <c r="C27" s="350"/>
      <c r="D27" s="350"/>
      <c r="E27" s="350"/>
      <c r="F27" s="350"/>
      <c r="G27" s="351"/>
    </row>
    <row r="28" spans="1:10" ht="15.75" thickBot="1" x14ac:dyDescent="0.3">
      <c r="A28" s="352" t="s">
        <v>17</v>
      </c>
      <c r="B28" s="312"/>
      <c r="C28" s="312"/>
      <c r="D28" s="312"/>
      <c r="E28" s="312"/>
      <c r="F28" s="312"/>
      <c r="G28" s="313"/>
    </row>
    <row r="29" spans="1:10" ht="15.75" thickBot="1" x14ac:dyDescent="0.3">
      <c r="A29" s="353" t="s">
        <v>18</v>
      </c>
      <c r="B29" s="354" t="s">
        <v>19</v>
      </c>
      <c r="C29" s="355" t="s">
        <v>87</v>
      </c>
      <c r="D29" s="355" t="s">
        <v>20</v>
      </c>
      <c r="E29" s="355" t="s">
        <v>21</v>
      </c>
      <c r="F29" s="451" t="s">
        <v>342</v>
      </c>
      <c r="G29" s="357" t="s">
        <v>69</v>
      </c>
      <c r="J29" s="314" t="s">
        <v>235</v>
      </c>
    </row>
    <row r="30" spans="1:10" x14ac:dyDescent="0.25">
      <c r="A30" s="449">
        <v>1</v>
      </c>
      <c r="B30" s="478" t="s">
        <v>314</v>
      </c>
      <c r="C30" s="428" t="s">
        <v>326</v>
      </c>
      <c r="D30" s="288">
        <v>2074800</v>
      </c>
      <c r="E30" s="452">
        <v>663936</v>
      </c>
      <c r="F30" s="288">
        <v>1410864</v>
      </c>
      <c r="G30" s="453">
        <v>663936</v>
      </c>
      <c r="J30" s="314" t="s">
        <v>236</v>
      </c>
    </row>
    <row r="31" spans="1:10" x14ac:dyDescent="0.25">
      <c r="A31" s="361"/>
      <c r="B31" s="362"/>
      <c r="C31" s="362" t="s">
        <v>10</v>
      </c>
      <c r="D31" s="457">
        <f>SUM(D30:D30)</f>
        <v>2074800</v>
      </c>
      <c r="E31" s="457">
        <f>SUM(E30:E30)</f>
        <v>663936</v>
      </c>
      <c r="F31" s="457">
        <f>SUM(F30:F30)</f>
        <v>1410864</v>
      </c>
      <c r="G31" s="457">
        <f>SUM(G30:G30)</f>
        <v>663936</v>
      </c>
    </row>
    <row r="32" spans="1:10" ht="16.5" x14ac:dyDescent="0.3">
      <c r="A32" s="324" t="s">
        <v>23</v>
      </c>
      <c r="B32" s="333"/>
      <c r="C32" s="333"/>
      <c r="D32" s="333"/>
      <c r="E32" s="333"/>
      <c r="F32" s="333"/>
      <c r="G32" s="334"/>
    </row>
    <row r="33" spans="1:14" ht="17.25" thickBot="1" x14ac:dyDescent="0.35">
      <c r="A33" s="364"/>
      <c r="B33" s="365"/>
      <c r="C33" s="365"/>
      <c r="D33" s="365"/>
      <c r="E33" s="365"/>
      <c r="F33" s="365"/>
      <c r="G33" s="366"/>
      <c r="I33" s="766" t="s">
        <v>363</v>
      </c>
      <c r="J33" s="766" t="s">
        <v>364</v>
      </c>
      <c r="K33" s="766" t="s">
        <v>365</v>
      </c>
      <c r="L33" s="766" t="s">
        <v>366</v>
      </c>
      <c r="M33" s="766" t="s">
        <v>367</v>
      </c>
      <c r="N33" s="766" t="s">
        <v>368</v>
      </c>
    </row>
    <row r="34" spans="1:14" ht="17.25" thickBot="1" x14ac:dyDescent="0.35">
      <c r="A34" s="701" t="s">
        <v>104</v>
      </c>
      <c r="B34" s="702"/>
      <c r="C34" s="703"/>
      <c r="D34" s="707" t="s">
        <v>103</v>
      </c>
      <c r="E34" s="708"/>
      <c r="F34" s="709"/>
      <c r="G34" s="710"/>
      <c r="I34" s="767" t="s">
        <v>370</v>
      </c>
      <c r="J34" s="769">
        <v>663936</v>
      </c>
      <c r="K34" s="769">
        <v>29213</v>
      </c>
      <c r="L34" s="770">
        <v>634723</v>
      </c>
      <c r="M34" s="768" t="s">
        <v>436</v>
      </c>
      <c r="N34" s="768" t="s">
        <v>437</v>
      </c>
    </row>
    <row r="35" spans="1:14" ht="16.5" x14ac:dyDescent="0.3">
      <c r="A35" s="704"/>
      <c r="B35" s="705"/>
      <c r="C35" s="706"/>
      <c r="D35" s="711"/>
      <c r="E35" s="712"/>
      <c r="F35" s="713"/>
      <c r="G35" s="714"/>
    </row>
    <row r="36" spans="1:14" ht="16.5" x14ac:dyDescent="0.3">
      <c r="A36" s="367" t="s">
        <v>24</v>
      </c>
      <c r="B36" s="694" t="s">
        <v>25</v>
      </c>
      <c r="C36" s="694"/>
      <c r="D36" s="464" t="s">
        <v>26</v>
      </c>
      <c r="E36" s="694" t="s">
        <v>27</v>
      </c>
      <c r="F36" s="695"/>
      <c r="G36" s="369" t="s">
        <v>28</v>
      </c>
    </row>
    <row r="37" spans="1:14" ht="16.5" x14ac:dyDescent="0.3">
      <c r="A37" s="367" t="s">
        <v>105</v>
      </c>
      <c r="B37" s="715" t="s">
        <v>107</v>
      </c>
      <c r="C37" s="715"/>
      <c r="D37" s="370">
        <v>25520000</v>
      </c>
      <c r="E37" s="716">
        <v>45779</v>
      </c>
      <c r="F37" s="717"/>
      <c r="G37" s="371">
        <v>46188</v>
      </c>
    </row>
    <row r="38" spans="1:14" ht="16.5" x14ac:dyDescent="0.3">
      <c r="A38" s="367" t="s">
        <v>106</v>
      </c>
      <c r="B38" s="715" t="s">
        <v>109</v>
      </c>
      <c r="C38" s="718"/>
      <c r="D38" s="370">
        <v>38280000</v>
      </c>
      <c r="E38" s="716">
        <v>45779</v>
      </c>
      <c r="F38" s="717"/>
      <c r="G38" s="371">
        <v>46371</v>
      </c>
    </row>
    <row r="39" spans="1:14" ht="16.5" x14ac:dyDescent="0.3">
      <c r="A39" s="367" t="s">
        <v>108</v>
      </c>
      <c r="B39" s="715" t="s">
        <v>111</v>
      </c>
      <c r="C39" s="718"/>
      <c r="D39" s="370">
        <v>6380000</v>
      </c>
      <c r="E39" s="716">
        <v>45779</v>
      </c>
      <c r="F39" s="717"/>
      <c r="G39" s="371">
        <v>47102</v>
      </c>
    </row>
    <row r="40" spans="1:14" ht="30" customHeight="1" x14ac:dyDescent="0.25">
      <c r="A40" s="372" t="s">
        <v>110</v>
      </c>
      <c r="B40" s="715" t="s">
        <v>109</v>
      </c>
      <c r="C40" s="718"/>
      <c r="D40" s="370">
        <v>38280000</v>
      </c>
      <c r="E40" s="716">
        <v>45779</v>
      </c>
      <c r="F40" s="717"/>
      <c r="G40" s="371">
        <v>47102</v>
      </c>
    </row>
    <row r="41" spans="1:14" ht="17.25" thickBot="1" x14ac:dyDescent="0.35">
      <c r="A41" s="719" t="s">
        <v>29</v>
      </c>
      <c r="B41" s="720"/>
      <c r="C41" s="721"/>
      <c r="D41" s="719"/>
      <c r="E41" s="720"/>
      <c r="F41" s="722"/>
      <c r="G41" s="721"/>
    </row>
    <row r="42" spans="1:14" ht="16.5" x14ac:dyDescent="0.3">
      <c r="A42" s="373"/>
      <c r="B42" s="333"/>
      <c r="C42" s="333"/>
      <c r="D42" s="333"/>
      <c r="E42" s="333"/>
      <c r="F42" s="333"/>
      <c r="G42" s="334"/>
    </row>
    <row r="43" spans="1:14" ht="16.5" x14ac:dyDescent="0.3">
      <c r="A43" s="603" t="s">
        <v>30</v>
      </c>
      <c r="B43" s="604"/>
      <c r="C43" s="604"/>
      <c r="D43" s="604"/>
      <c r="E43" s="604"/>
      <c r="F43" s="604"/>
      <c r="G43" s="606"/>
    </row>
    <row r="44" spans="1:14" ht="16.5" x14ac:dyDescent="0.3">
      <c r="A44" s="615" t="s">
        <v>31</v>
      </c>
      <c r="B44" s="552"/>
      <c r="C44" s="458" t="s">
        <v>32</v>
      </c>
      <c r="D44" s="50" t="s">
        <v>33</v>
      </c>
      <c r="E44" s="51" t="s">
        <v>34</v>
      </c>
      <c r="F44" s="51" t="s">
        <v>35</v>
      </c>
      <c r="G44" s="190" t="s">
        <v>36</v>
      </c>
    </row>
    <row r="45" spans="1:14" ht="16.5" x14ac:dyDescent="0.3">
      <c r="A45" s="561" t="s">
        <v>37</v>
      </c>
      <c r="B45" s="553"/>
      <c r="C45" s="443">
        <v>151400000</v>
      </c>
      <c r="D45" s="50"/>
      <c r="E45" s="51"/>
      <c r="F45" s="51"/>
      <c r="G45" s="190"/>
    </row>
    <row r="46" spans="1:14" ht="16.5" x14ac:dyDescent="0.3">
      <c r="A46" s="559" t="s">
        <v>299</v>
      </c>
      <c r="B46" s="560"/>
      <c r="C46" s="443">
        <v>40000000</v>
      </c>
      <c r="D46" s="50"/>
      <c r="E46" s="442"/>
      <c r="F46" s="51"/>
      <c r="G46" s="190"/>
    </row>
    <row r="47" spans="1:14" ht="16.5" x14ac:dyDescent="0.25">
      <c r="A47" s="627" t="s">
        <v>275</v>
      </c>
      <c r="B47" s="628"/>
      <c r="C47" s="306"/>
      <c r="D47" s="376">
        <v>23491104</v>
      </c>
      <c r="E47" s="377"/>
      <c r="F47" s="376">
        <v>0</v>
      </c>
      <c r="G47" s="378">
        <v>23491104</v>
      </c>
    </row>
    <row r="48" spans="1:14" ht="16.5" x14ac:dyDescent="0.25">
      <c r="A48" s="627" t="s">
        <v>276</v>
      </c>
      <c r="B48" s="628"/>
      <c r="C48" s="306"/>
      <c r="D48" s="379">
        <v>25485096</v>
      </c>
      <c r="E48" s="379"/>
      <c r="F48" s="376">
        <v>0</v>
      </c>
      <c r="G48" s="380">
        <v>25485096</v>
      </c>
    </row>
    <row r="49" spans="1:7" ht="16.5" x14ac:dyDescent="0.3">
      <c r="A49" s="561" t="s">
        <v>277</v>
      </c>
      <c r="B49" s="553"/>
      <c r="C49" s="306"/>
      <c r="D49" s="376">
        <v>3673488</v>
      </c>
      <c r="E49" s="376"/>
      <c r="F49" s="376">
        <v>0</v>
      </c>
      <c r="G49" s="376">
        <v>3673488</v>
      </c>
    </row>
    <row r="50" spans="1:7" ht="16.5" x14ac:dyDescent="0.3">
      <c r="A50" s="629" t="s">
        <v>278</v>
      </c>
      <c r="B50" s="630"/>
      <c r="C50" s="444"/>
      <c r="D50" s="382">
        <v>30616404</v>
      </c>
      <c r="E50" s="383"/>
      <c r="F50" s="376">
        <v>0</v>
      </c>
      <c r="G50" s="382">
        <v>30616404</v>
      </c>
    </row>
    <row r="51" spans="1:7" ht="16.5" x14ac:dyDescent="0.3">
      <c r="A51" s="629" t="s">
        <v>279</v>
      </c>
      <c r="B51" s="630"/>
      <c r="C51" s="445"/>
      <c r="D51" s="382">
        <v>1669392</v>
      </c>
      <c r="E51" s="382"/>
      <c r="F51" s="376">
        <v>0</v>
      </c>
      <c r="G51" s="378">
        <v>1669392</v>
      </c>
    </row>
    <row r="52" spans="1:7" ht="16.5" x14ac:dyDescent="0.3">
      <c r="A52" s="561" t="s">
        <v>280</v>
      </c>
      <c r="B52" s="553"/>
      <c r="C52" s="306"/>
      <c r="D52" s="385">
        <v>26983596</v>
      </c>
      <c r="E52" s="385"/>
      <c r="F52" s="376">
        <v>0</v>
      </c>
      <c r="G52" s="378">
        <v>26983596</v>
      </c>
    </row>
    <row r="53" spans="1:7" ht="16.5" x14ac:dyDescent="0.3">
      <c r="A53" s="561" t="s">
        <v>281</v>
      </c>
      <c r="B53" s="553"/>
      <c r="C53" s="306"/>
      <c r="D53" s="385">
        <v>15250872</v>
      </c>
      <c r="E53" s="385"/>
      <c r="F53" s="376">
        <v>0</v>
      </c>
      <c r="G53" s="378">
        <v>15250872</v>
      </c>
    </row>
    <row r="54" spans="1:7" ht="16.5" x14ac:dyDescent="0.3">
      <c r="A54" s="559" t="s">
        <v>282</v>
      </c>
      <c r="B54" s="560"/>
      <c r="C54" s="306"/>
      <c r="D54" s="385">
        <v>16637712</v>
      </c>
      <c r="E54" s="385"/>
      <c r="F54" s="376">
        <v>0</v>
      </c>
      <c r="G54" s="378">
        <v>16637712</v>
      </c>
    </row>
    <row r="55" spans="1:7" ht="16.5" x14ac:dyDescent="0.3">
      <c r="A55" s="559" t="s">
        <v>283</v>
      </c>
      <c r="B55" s="560"/>
      <c r="C55" s="306"/>
      <c r="D55" s="385">
        <v>7220304</v>
      </c>
      <c r="E55" s="386"/>
      <c r="F55" s="376">
        <v>0</v>
      </c>
      <c r="G55" s="378">
        <v>7220304</v>
      </c>
    </row>
    <row r="56" spans="1:7" ht="16.5" x14ac:dyDescent="0.3">
      <c r="A56" s="559" t="s">
        <v>284</v>
      </c>
      <c r="B56" s="560"/>
      <c r="C56" s="306"/>
      <c r="D56" s="385">
        <v>370800</v>
      </c>
      <c r="E56" s="385"/>
      <c r="F56" s="376">
        <v>0</v>
      </c>
      <c r="G56" s="378">
        <v>370800</v>
      </c>
    </row>
    <row r="57" spans="1:7" ht="16.5" x14ac:dyDescent="0.3">
      <c r="A57" s="559" t="s">
        <v>330</v>
      </c>
      <c r="B57" s="560"/>
      <c r="C57" s="306"/>
      <c r="D57" s="385">
        <v>35000000</v>
      </c>
      <c r="E57" s="385"/>
      <c r="F57" s="376">
        <v>914004</v>
      </c>
      <c r="G57" s="447">
        <v>35996688</v>
      </c>
    </row>
    <row r="58" spans="1:7" ht="16.5" x14ac:dyDescent="0.3">
      <c r="A58" s="559" t="s">
        <v>339</v>
      </c>
      <c r="B58" s="560"/>
      <c r="C58" s="306"/>
      <c r="D58" s="385">
        <v>4072852</v>
      </c>
      <c r="E58" s="385"/>
      <c r="F58" s="376">
        <v>0</v>
      </c>
      <c r="G58" s="447">
        <v>4654104</v>
      </c>
    </row>
    <row r="59" spans="1:7" ht="16.5" x14ac:dyDescent="0.3">
      <c r="A59" s="559" t="s">
        <v>349</v>
      </c>
      <c r="B59" s="560"/>
      <c r="C59" s="306"/>
      <c r="D59" s="385"/>
      <c r="E59" s="385">
        <v>663936</v>
      </c>
      <c r="F59" s="376">
        <v>663936</v>
      </c>
      <c r="G59" s="447">
        <v>2074800</v>
      </c>
    </row>
    <row r="60" spans="1:7" ht="16.5" x14ac:dyDescent="0.3">
      <c r="A60" s="459"/>
      <c r="B60" s="460"/>
      <c r="C60" s="306"/>
      <c r="D60" s="385"/>
      <c r="E60" s="385"/>
      <c r="F60" s="376"/>
      <c r="G60" s="447"/>
    </row>
    <row r="61" spans="1:7" ht="16.5" x14ac:dyDescent="0.3">
      <c r="A61" s="615" t="s">
        <v>10</v>
      </c>
      <c r="B61" s="552"/>
      <c r="C61" s="446">
        <f>+C45+C46</f>
        <v>191400000</v>
      </c>
      <c r="D61" s="385">
        <f>SUM(D45:D60)</f>
        <v>190471620</v>
      </c>
      <c r="E61" s="385">
        <f t="shared" ref="E61:G61" si="0">SUM(E45:E60)</f>
        <v>663936</v>
      </c>
      <c r="F61" s="385">
        <f t="shared" si="0"/>
        <v>1577940</v>
      </c>
      <c r="G61" s="385">
        <f t="shared" si="0"/>
        <v>194124360</v>
      </c>
    </row>
    <row r="62" spans="1:7" ht="16.5" x14ac:dyDescent="0.3">
      <c r="A62" s="561" t="s">
        <v>38</v>
      </c>
      <c r="B62" s="553"/>
      <c r="C62" s="388">
        <f>D61/C61</f>
        <v>0.99514952978056426</v>
      </c>
      <c r="D62" s="553" t="s">
        <v>39</v>
      </c>
      <c r="E62" s="553"/>
      <c r="F62" s="389"/>
      <c r="G62" s="390">
        <f>E61/C61</f>
        <v>3.4688401253918496E-3</v>
      </c>
    </row>
    <row r="63" spans="1:7" ht="17.25" thickBot="1" x14ac:dyDescent="0.35">
      <c r="A63" s="62"/>
      <c r="B63" s="63"/>
      <c r="C63" s="63"/>
      <c r="D63" s="180"/>
      <c r="E63" s="65"/>
      <c r="F63" s="65"/>
      <c r="G63" s="334"/>
    </row>
    <row r="64" spans="1:7" ht="16.5" x14ac:dyDescent="0.3">
      <c r="A64" s="66" t="s">
        <v>40</v>
      </c>
      <c r="B64" s="67"/>
      <c r="C64" s="67"/>
      <c r="D64" s="68"/>
      <c r="E64" s="69"/>
      <c r="F64" s="69"/>
      <c r="G64" s="391"/>
    </row>
    <row r="65" spans="1:7" ht="27.75" customHeight="1" x14ac:dyDescent="0.25">
      <c r="A65" s="224" t="s">
        <v>41</v>
      </c>
      <c r="B65" s="223" t="s">
        <v>331</v>
      </c>
      <c r="C65" s="222">
        <v>46140</v>
      </c>
      <c r="D65" s="624" t="s">
        <v>42</v>
      </c>
      <c r="E65" s="624"/>
      <c r="F65" s="725">
        <f>E61</f>
        <v>663936</v>
      </c>
      <c r="G65" s="726"/>
    </row>
    <row r="66" spans="1:7" ht="17.25" thickBot="1" x14ac:dyDescent="0.35">
      <c r="A66" s="72"/>
      <c r="B66" s="178"/>
      <c r="C66" s="178"/>
      <c r="D66" s="178"/>
      <c r="E66" s="461"/>
      <c r="F66" s="461"/>
      <c r="G66" s="462"/>
    </row>
    <row r="67" spans="1:7" ht="16.5" x14ac:dyDescent="0.3">
      <c r="A67" s="727" t="s">
        <v>43</v>
      </c>
      <c r="B67" s="728"/>
      <c r="C67" s="728"/>
      <c r="D67" s="729"/>
      <c r="E67" s="76"/>
      <c r="F67" s="76"/>
      <c r="G67" s="334"/>
    </row>
    <row r="68" spans="1:7" ht="16.5" x14ac:dyDescent="0.3">
      <c r="A68" s="557" t="s">
        <v>67</v>
      </c>
      <c r="B68" s="558"/>
      <c r="C68" s="392">
        <f>G22</f>
        <v>191400000</v>
      </c>
      <c r="D68" s="393"/>
      <c r="E68" s="76"/>
      <c r="F68" s="76"/>
      <c r="G68" s="334"/>
    </row>
    <row r="69" spans="1:7" ht="16.5" x14ac:dyDescent="0.3">
      <c r="A69" s="559" t="s">
        <v>68</v>
      </c>
      <c r="B69" s="560"/>
      <c r="C69" s="394">
        <f>D61</f>
        <v>190471620</v>
      </c>
      <c r="D69" s="393"/>
      <c r="E69" s="76"/>
      <c r="F69" s="76"/>
      <c r="G69" s="334"/>
    </row>
    <row r="70" spans="1:7" ht="16.5" x14ac:dyDescent="0.3">
      <c r="A70" s="561" t="s">
        <v>44</v>
      </c>
      <c r="B70" s="553"/>
      <c r="C70" s="394">
        <f>+F61</f>
        <v>1577940</v>
      </c>
      <c r="D70" s="395"/>
      <c r="E70" s="81"/>
      <c r="F70" s="81"/>
      <c r="G70" s="334"/>
    </row>
    <row r="71" spans="1:7" ht="16.5" x14ac:dyDescent="0.3">
      <c r="A71" s="561" t="s">
        <v>45</v>
      </c>
      <c r="B71" s="553"/>
      <c r="C71" s="394">
        <f>C68-(C69+C72)</f>
        <v>264444</v>
      </c>
      <c r="D71" s="395"/>
      <c r="E71" s="81"/>
      <c r="F71" s="81"/>
      <c r="G71" s="334"/>
    </row>
    <row r="72" spans="1:7" ht="16.5" x14ac:dyDescent="0.3">
      <c r="A72" s="561" t="s">
        <v>46</v>
      </c>
      <c r="B72" s="553"/>
      <c r="C72" s="394">
        <f>+E61</f>
        <v>663936</v>
      </c>
      <c r="D72" s="395"/>
      <c r="E72" s="81"/>
      <c r="F72" s="81"/>
      <c r="G72" s="334"/>
    </row>
    <row r="73" spans="1:7" ht="17.25" thickBot="1" x14ac:dyDescent="0.35">
      <c r="A73" s="565" t="s">
        <v>47</v>
      </c>
      <c r="B73" s="566"/>
      <c r="C73" s="397">
        <f>C69+C71+C72</f>
        <v>191400000</v>
      </c>
      <c r="D73" s="398"/>
      <c r="E73" s="65"/>
      <c r="F73" s="65"/>
      <c r="G73" s="334"/>
    </row>
    <row r="74" spans="1:7" ht="16.5" x14ac:dyDescent="0.3">
      <c r="A74" s="373"/>
      <c r="B74" s="333"/>
      <c r="C74" s="333"/>
      <c r="D74" s="333"/>
      <c r="E74" s="333"/>
      <c r="F74" s="333"/>
      <c r="G74" s="334"/>
    </row>
    <row r="75" spans="1:7" ht="17.25" thickBot="1" x14ac:dyDescent="0.35">
      <c r="A75" s="324" t="s">
        <v>48</v>
      </c>
      <c r="B75" s="333"/>
      <c r="C75" s="333"/>
      <c r="D75" s="333"/>
      <c r="E75" s="333"/>
      <c r="F75" s="333"/>
      <c r="G75" s="334"/>
    </row>
    <row r="76" spans="1:7" ht="33" x14ac:dyDescent="0.25">
      <c r="A76" s="399" t="s">
        <v>18</v>
      </c>
      <c r="B76" s="400" t="s">
        <v>49</v>
      </c>
      <c r="C76" s="465" t="s">
        <v>50</v>
      </c>
      <c r="D76" s="400" t="s">
        <v>13</v>
      </c>
      <c r="E76" s="465" t="s">
        <v>51</v>
      </c>
      <c r="F76" s="723" t="s">
        <v>52</v>
      </c>
      <c r="G76" s="724"/>
    </row>
    <row r="77" spans="1:7" ht="16.5" x14ac:dyDescent="0.25">
      <c r="A77" s="407">
        <v>1</v>
      </c>
      <c r="B77" s="403" t="s">
        <v>72</v>
      </c>
      <c r="C77" s="404" t="s">
        <v>123</v>
      </c>
      <c r="D77" s="405">
        <v>45834</v>
      </c>
      <c r="E77" s="479">
        <v>23491104</v>
      </c>
      <c r="F77" s="733">
        <f>E77</f>
        <v>23491104</v>
      </c>
      <c r="G77" s="734"/>
    </row>
    <row r="78" spans="1:7" ht="16.5" x14ac:dyDescent="0.25">
      <c r="A78" s="407">
        <v>2</v>
      </c>
      <c r="B78" s="403" t="s">
        <v>72</v>
      </c>
      <c r="C78" s="404" t="s">
        <v>136</v>
      </c>
      <c r="D78" s="405">
        <v>45863</v>
      </c>
      <c r="E78" s="479">
        <v>25485096</v>
      </c>
      <c r="F78" s="733">
        <f>E78</f>
        <v>25485096</v>
      </c>
      <c r="G78" s="734"/>
    </row>
    <row r="79" spans="1:7" ht="16.5" x14ac:dyDescent="0.25">
      <c r="A79" s="407">
        <v>3</v>
      </c>
      <c r="B79" s="403" t="s">
        <v>72</v>
      </c>
      <c r="C79" s="404" t="s">
        <v>153</v>
      </c>
      <c r="D79" s="405">
        <v>45897</v>
      </c>
      <c r="E79" s="479">
        <v>3673488</v>
      </c>
      <c r="F79" s="733">
        <f>E79</f>
        <v>3673488</v>
      </c>
      <c r="G79" s="734"/>
    </row>
    <row r="80" spans="1:7" ht="16.5" x14ac:dyDescent="0.25">
      <c r="A80" s="407">
        <v>4</v>
      </c>
      <c r="B80" s="403" t="s">
        <v>72</v>
      </c>
      <c r="C80" s="404" t="s">
        <v>163</v>
      </c>
      <c r="D80" s="405">
        <v>45908</v>
      </c>
      <c r="E80" s="479">
        <v>30616404</v>
      </c>
      <c r="F80" s="733">
        <f>E80</f>
        <v>30616404</v>
      </c>
      <c r="G80" s="734"/>
    </row>
    <row r="81" spans="1:7" ht="16.5" x14ac:dyDescent="0.25">
      <c r="A81" s="407">
        <v>5</v>
      </c>
      <c r="B81" s="403" t="s">
        <v>72</v>
      </c>
      <c r="C81" s="404" t="s">
        <v>213</v>
      </c>
      <c r="D81" s="405">
        <v>45929</v>
      </c>
      <c r="E81" s="479">
        <v>1701336</v>
      </c>
      <c r="F81" s="735">
        <v>1669392</v>
      </c>
      <c r="G81" s="734"/>
    </row>
    <row r="82" spans="1:7" ht="16.5" x14ac:dyDescent="0.25">
      <c r="A82" s="407">
        <v>6</v>
      </c>
      <c r="B82" s="403" t="s">
        <v>72</v>
      </c>
      <c r="C82" s="404" t="s">
        <v>212</v>
      </c>
      <c r="D82" s="405">
        <v>45929</v>
      </c>
      <c r="E82" s="479">
        <v>28652988</v>
      </c>
      <c r="F82" s="733">
        <v>26983596</v>
      </c>
      <c r="G82" s="734"/>
    </row>
    <row r="83" spans="1:7" ht="16.5" x14ac:dyDescent="0.25">
      <c r="A83" s="407">
        <v>7</v>
      </c>
      <c r="B83" s="403" t="s">
        <v>228</v>
      </c>
      <c r="C83" s="404" t="s">
        <v>229</v>
      </c>
      <c r="D83" s="405">
        <v>45959</v>
      </c>
      <c r="E83" s="479">
        <v>15250872</v>
      </c>
      <c r="F83" s="733">
        <v>15250872</v>
      </c>
      <c r="G83" s="734"/>
    </row>
    <row r="84" spans="1:7" ht="16.5" x14ac:dyDescent="0.25">
      <c r="A84" s="407">
        <v>8</v>
      </c>
      <c r="B84" s="403" t="s">
        <v>228</v>
      </c>
      <c r="C84" s="404" t="s">
        <v>253</v>
      </c>
      <c r="D84" s="405">
        <v>45965</v>
      </c>
      <c r="E84" s="479">
        <v>16637712</v>
      </c>
      <c r="F84" s="736">
        <v>16637712</v>
      </c>
      <c r="G84" s="737"/>
    </row>
    <row r="85" spans="1:7" ht="16.5" x14ac:dyDescent="0.25">
      <c r="A85" s="407">
        <v>9</v>
      </c>
      <c r="B85" s="403" t="s">
        <v>228</v>
      </c>
      <c r="C85" s="404" t="s">
        <v>266</v>
      </c>
      <c r="D85" s="405">
        <v>46000</v>
      </c>
      <c r="E85" s="479">
        <v>7220304</v>
      </c>
      <c r="F85" s="738">
        <f>E85</f>
        <v>7220304</v>
      </c>
      <c r="G85" s="739"/>
    </row>
    <row r="86" spans="1:7" ht="16.5" x14ac:dyDescent="0.25">
      <c r="A86" s="407">
        <v>10</v>
      </c>
      <c r="B86" s="403" t="s">
        <v>228</v>
      </c>
      <c r="C86" s="404" t="s">
        <v>286</v>
      </c>
      <c r="D86" s="405">
        <v>46072</v>
      </c>
      <c r="E86" s="479">
        <v>370800</v>
      </c>
      <c r="F86" s="738">
        <f>E86</f>
        <v>370800</v>
      </c>
      <c r="G86" s="739"/>
    </row>
    <row r="87" spans="1:7" ht="16.5" x14ac:dyDescent="0.25">
      <c r="A87" s="407">
        <v>11</v>
      </c>
      <c r="B87" s="403" t="s">
        <v>228</v>
      </c>
      <c r="C87" s="404" t="s">
        <v>332</v>
      </c>
      <c r="D87" s="405">
        <v>46119</v>
      </c>
      <c r="E87" s="479">
        <v>35996688</v>
      </c>
      <c r="F87" s="762">
        <v>35000000</v>
      </c>
      <c r="G87" s="763"/>
    </row>
    <row r="88" spans="1:7" ht="16.5" x14ac:dyDescent="0.25">
      <c r="A88" s="407">
        <v>12</v>
      </c>
      <c r="B88" s="403" t="s">
        <v>228</v>
      </c>
      <c r="C88" s="404" t="s">
        <v>343</v>
      </c>
      <c r="D88" s="405">
        <v>46119</v>
      </c>
      <c r="E88" s="479">
        <v>4654104</v>
      </c>
      <c r="F88" s="762">
        <v>4072852</v>
      </c>
      <c r="G88" s="763"/>
    </row>
    <row r="89" spans="1:7" ht="16.5" x14ac:dyDescent="0.25">
      <c r="A89" s="407">
        <v>13</v>
      </c>
      <c r="B89" s="403" t="s">
        <v>228</v>
      </c>
      <c r="C89" s="404" t="s">
        <v>351</v>
      </c>
      <c r="D89" s="405">
        <v>46140</v>
      </c>
      <c r="E89" s="479">
        <v>2074800</v>
      </c>
      <c r="F89" s="762">
        <v>663936</v>
      </c>
      <c r="G89" s="763"/>
    </row>
    <row r="90" spans="1:7" ht="16.5" x14ac:dyDescent="0.3">
      <c r="A90" s="740" t="s">
        <v>53</v>
      </c>
      <c r="B90" s="741"/>
      <c r="C90" s="741"/>
      <c r="D90" s="741"/>
      <c r="E90" s="741"/>
      <c r="F90" s="408">
        <f>D61/C68</f>
        <v>0.99514952978056426</v>
      </c>
      <c r="G90" s="409">
        <f>SUM(F77:G89)</f>
        <v>191135556</v>
      </c>
    </row>
    <row r="91" spans="1:7" ht="16.5" x14ac:dyDescent="0.3">
      <c r="A91" s="324" t="s">
        <v>54</v>
      </c>
      <c r="B91" s="333"/>
      <c r="C91" s="333"/>
      <c r="D91" s="333"/>
      <c r="E91" s="333"/>
      <c r="F91" s="333"/>
      <c r="G91" s="334"/>
    </row>
    <row r="92" spans="1:7" x14ac:dyDescent="0.25">
      <c r="A92" s="730" t="s">
        <v>115</v>
      </c>
      <c r="B92" s="731"/>
      <c r="C92" s="731"/>
      <c r="D92" s="731"/>
      <c r="E92" s="731"/>
      <c r="F92" s="731"/>
      <c r="G92" s="732"/>
    </row>
    <row r="93" spans="1:7" x14ac:dyDescent="0.25">
      <c r="A93" s="730" t="s">
        <v>55</v>
      </c>
      <c r="B93" s="731"/>
      <c r="C93" s="731"/>
      <c r="D93" s="731"/>
      <c r="E93" s="731"/>
      <c r="F93" s="731"/>
      <c r="G93" s="732"/>
    </row>
    <row r="94" spans="1:7" x14ac:dyDescent="0.25">
      <c r="A94" s="730" t="s">
        <v>56</v>
      </c>
      <c r="B94" s="731"/>
      <c r="C94" s="731"/>
      <c r="D94" s="731"/>
      <c r="E94" s="731"/>
      <c r="F94" s="731"/>
      <c r="G94" s="732"/>
    </row>
    <row r="95" spans="1:7" x14ac:dyDescent="0.25">
      <c r="A95" s="730" t="s">
        <v>57</v>
      </c>
      <c r="B95" s="731"/>
      <c r="C95" s="731"/>
      <c r="D95" s="731"/>
      <c r="E95" s="731"/>
      <c r="F95" s="731"/>
      <c r="G95" s="732"/>
    </row>
    <row r="96" spans="1:7" x14ac:dyDescent="0.25">
      <c r="A96" s="730" t="s">
        <v>71</v>
      </c>
      <c r="B96" s="731"/>
      <c r="C96" s="731"/>
      <c r="D96" s="731"/>
      <c r="E96" s="731"/>
      <c r="F96" s="731"/>
      <c r="G96" s="732"/>
    </row>
    <row r="97" spans="1:7" x14ac:dyDescent="0.25">
      <c r="A97" s="730" t="s">
        <v>58</v>
      </c>
      <c r="B97" s="731"/>
      <c r="C97" s="731"/>
      <c r="D97" s="731"/>
      <c r="E97" s="731"/>
      <c r="F97" s="731"/>
      <c r="G97" s="732"/>
    </row>
    <row r="98" spans="1:7" x14ac:dyDescent="0.25">
      <c r="A98" s="730" t="s">
        <v>59</v>
      </c>
      <c r="B98" s="731"/>
      <c r="C98" s="731"/>
      <c r="D98" s="731"/>
      <c r="E98" s="731"/>
      <c r="F98" s="731"/>
      <c r="G98" s="732"/>
    </row>
    <row r="99" spans="1:7" x14ac:dyDescent="0.25">
      <c r="A99" s="730" t="s">
        <v>60</v>
      </c>
      <c r="B99" s="731"/>
      <c r="C99" s="731"/>
      <c r="D99" s="731"/>
      <c r="E99" s="731"/>
      <c r="F99" s="731"/>
      <c r="G99" s="732"/>
    </row>
    <row r="100" spans="1:7" x14ac:dyDescent="0.25">
      <c r="A100" s="730" t="s">
        <v>70</v>
      </c>
      <c r="B100" s="731"/>
      <c r="C100" s="731"/>
      <c r="D100" s="731"/>
      <c r="E100" s="731"/>
      <c r="F100" s="731"/>
      <c r="G100" s="732"/>
    </row>
    <row r="101" spans="1:7" x14ac:dyDescent="0.25">
      <c r="A101" s="730" t="s">
        <v>61</v>
      </c>
      <c r="B101" s="731"/>
      <c r="C101" s="731"/>
      <c r="D101" s="731"/>
      <c r="E101" s="731"/>
      <c r="F101" s="731"/>
      <c r="G101" s="732"/>
    </row>
    <row r="102" spans="1:7" x14ac:dyDescent="0.25">
      <c r="A102" s="730" t="s">
        <v>333</v>
      </c>
      <c r="B102" s="731"/>
      <c r="C102" s="731"/>
      <c r="D102" s="731"/>
      <c r="E102" s="731"/>
      <c r="F102" s="731"/>
      <c r="G102" s="732"/>
    </row>
    <row r="103" spans="1:7" x14ac:dyDescent="0.25">
      <c r="A103" s="730" t="s">
        <v>347</v>
      </c>
      <c r="B103" s="731"/>
      <c r="C103" s="731"/>
      <c r="D103" s="731"/>
      <c r="E103" s="731"/>
      <c r="F103" s="731"/>
      <c r="G103" s="732"/>
    </row>
    <row r="104" spans="1:7" x14ac:dyDescent="0.25">
      <c r="A104" s="742" t="s">
        <v>117</v>
      </c>
      <c r="B104" s="743"/>
      <c r="C104" s="743"/>
      <c r="D104" s="743"/>
      <c r="E104" s="743"/>
      <c r="F104" s="743"/>
      <c r="G104" s="744"/>
    </row>
    <row r="105" spans="1:7" ht="15.75" thickBot="1" x14ac:dyDescent="0.3">
      <c r="A105" s="745"/>
      <c r="B105" s="746"/>
      <c r="C105" s="746"/>
      <c r="D105" s="746"/>
      <c r="E105" s="746"/>
      <c r="F105" s="746"/>
      <c r="G105" s="747"/>
    </row>
    <row r="106" spans="1:7" x14ac:dyDescent="0.25">
      <c r="A106" s="352" t="s">
        <v>62</v>
      </c>
      <c r="B106" s="312"/>
      <c r="C106" s="312"/>
      <c r="D106" s="312"/>
      <c r="E106" s="312"/>
      <c r="F106" s="312"/>
      <c r="G106" s="313"/>
    </row>
    <row r="107" spans="1:7" ht="15.75" thickBot="1" x14ac:dyDescent="0.3">
      <c r="A107" s="410" t="s">
        <v>63</v>
      </c>
      <c r="B107" s="411">
        <f>D61/C61</f>
        <v>0.99514952978056426</v>
      </c>
      <c r="C107" s="748" t="s">
        <v>64</v>
      </c>
      <c r="D107" s="749"/>
      <c r="E107" s="412">
        <f>E61/C61</f>
        <v>3.4688401253918496E-3</v>
      </c>
      <c r="F107" s="412"/>
      <c r="G107" s="413"/>
    </row>
    <row r="108" spans="1:7" ht="15.75" thickBot="1" x14ac:dyDescent="0.3">
      <c r="A108" s="315"/>
      <c r="B108" s="316"/>
      <c r="C108" s="316"/>
      <c r="D108" s="316"/>
      <c r="E108" s="316"/>
      <c r="F108" s="316"/>
      <c r="G108" s="317"/>
    </row>
    <row r="109" spans="1:7" x14ac:dyDescent="0.25">
      <c r="A109" s="352" t="s">
        <v>65</v>
      </c>
      <c r="B109" s="312"/>
      <c r="C109" s="312"/>
      <c r="D109" s="312"/>
      <c r="E109" s="312"/>
      <c r="F109" s="312"/>
      <c r="G109" s="313"/>
    </row>
    <row r="110" spans="1:7" x14ac:dyDescent="0.25">
      <c r="A110" s="750"/>
      <c r="B110" s="751"/>
      <c r="C110" s="751"/>
      <c r="D110" s="751"/>
      <c r="E110" s="751"/>
      <c r="F110" s="751"/>
      <c r="G110" s="752"/>
    </row>
    <row r="111" spans="1:7" x14ac:dyDescent="0.25">
      <c r="A111" s="750"/>
      <c r="B111" s="751"/>
      <c r="C111" s="751"/>
      <c r="D111" s="751"/>
      <c r="E111" s="751"/>
      <c r="F111" s="751"/>
      <c r="G111" s="752"/>
    </row>
    <row r="112" spans="1:7" ht="15.75" thickBot="1" x14ac:dyDescent="0.3">
      <c r="A112" s="315"/>
      <c r="B112" s="316"/>
      <c r="C112" s="316"/>
      <c r="D112" s="316"/>
      <c r="E112" s="316"/>
      <c r="F112" s="316"/>
      <c r="G112" s="317"/>
    </row>
    <row r="113" spans="1:7" ht="15.75" x14ac:dyDescent="0.25">
      <c r="A113" s="414" t="s">
        <v>66</v>
      </c>
      <c r="B113" s="415" t="s">
        <v>348</v>
      </c>
      <c r="C113" s="316"/>
      <c r="D113" s="316"/>
      <c r="E113" s="316"/>
      <c r="F113" s="316"/>
      <c r="G113" s="317"/>
    </row>
    <row r="114" spans="1:7" ht="15.75" thickBot="1" x14ac:dyDescent="0.3">
      <c r="A114" s="414"/>
      <c r="B114" s="416" t="s">
        <v>350</v>
      </c>
      <c r="C114" s="316"/>
      <c r="D114" s="316"/>
      <c r="E114" s="316"/>
      <c r="F114" s="316"/>
      <c r="G114" s="317"/>
    </row>
    <row r="115" spans="1:7" ht="15.75" thickBot="1" x14ac:dyDescent="0.3">
      <c r="A115" s="417"/>
      <c r="B115" s="316"/>
      <c r="C115" s="316"/>
      <c r="D115" s="316"/>
      <c r="E115" s="316"/>
      <c r="F115" s="316"/>
      <c r="G115" s="317"/>
    </row>
    <row r="116" spans="1:7" ht="49.5" customHeight="1" x14ac:dyDescent="0.25">
      <c r="A116" s="418"/>
      <c r="B116" s="312"/>
      <c r="C116" s="312"/>
      <c r="D116" s="312"/>
      <c r="E116" s="312"/>
      <c r="F116" s="312"/>
      <c r="G116" s="313"/>
    </row>
    <row r="117" spans="1:7" ht="15.75" thickBot="1" x14ac:dyDescent="0.3">
      <c r="A117" s="753" t="s">
        <v>137</v>
      </c>
      <c r="B117" s="754"/>
      <c r="C117" s="754"/>
      <c r="D117" s="754"/>
      <c r="E117" s="754"/>
      <c r="F117" s="754"/>
      <c r="G117" s="755"/>
    </row>
    <row r="118" spans="1:7" ht="15.75" thickBot="1" x14ac:dyDescent="0.3">
      <c r="A118" s="574" t="s">
        <v>130</v>
      </c>
      <c r="B118" s="756"/>
      <c r="C118" s="756"/>
      <c r="D118" s="756"/>
      <c r="E118" s="756"/>
      <c r="F118" s="756"/>
      <c r="G118" s="757"/>
    </row>
  </sheetData>
  <mergeCells count="110">
    <mergeCell ref="A8:G8"/>
    <mergeCell ref="A9:G10"/>
    <mergeCell ref="A11:D11"/>
    <mergeCell ref="E11:G11"/>
    <mergeCell ref="B12:C12"/>
    <mergeCell ref="E12:G12"/>
    <mergeCell ref="A1:C1"/>
    <mergeCell ref="A2:C2"/>
    <mergeCell ref="A6:C6"/>
    <mergeCell ref="D6:G6"/>
    <mergeCell ref="A7:C7"/>
    <mergeCell ref="D7:G7"/>
    <mergeCell ref="A18:B18"/>
    <mergeCell ref="C18:D18"/>
    <mergeCell ref="E18:G18"/>
    <mergeCell ref="A19:B19"/>
    <mergeCell ref="C19:D19"/>
    <mergeCell ref="E19:G19"/>
    <mergeCell ref="B13:C13"/>
    <mergeCell ref="D13:G13"/>
    <mergeCell ref="A14:G14"/>
    <mergeCell ref="A17:B17"/>
    <mergeCell ref="C17:D17"/>
    <mergeCell ref="E17:G17"/>
    <mergeCell ref="C24:G24"/>
    <mergeCell ref="C25:G25"/>
    <mergeCell ref="C26:G26"/>
    <mergeCell ref="A34:C35"/>
    <mergeCell ref="D34:G34"/>
    <mergeCell ref="D35:G35"/>
    <mergeCell ref="A20:B20"/>
    <mergeCell ref="C20:D20"/>
    <mergeCell ref="E20:G20"/>
    <mergeCell ref="A21:B21"/>
    <mergeCell ref="C21:D21"/>
    <mergeCell ref="E21:G21"/>
    <mergeCell ref="B39:C39"/>
    <mergeCell ref="E39:F39"/>
    <mergeCell ref="B40:C40"/>
    <mergeCell ref="E40:F40"/>
    <mergeCell ref="A41:C41"/>
    <mergeCell ref="D41:G41"/>
    <mergeCell ref="B36:C36"/>
    <mergeCell ref="E36:F36"/>
    <mergeCell ref="B37:C37"/>
    <mergeCell ref="E37:F37"/>
    <mergeCell ref="B38:C38"/>
    <mergeCell ref="E38:F38"/>
    <mergeCell ref="A49:B49"/>
    <mergeCell ref="A50:B50"/>
    <mergeCell ref="A51:B51"/>
    <mergeCell ref="A52:B52"/>
    <mergeCell ref="A53:B53"/>
    <mergeCell ref="A54:B54"/>
    <mergeCell ref="A43:G43"/>
    <mergeCell ref="A44:B44"/>
    <mergeCell ref="A45:B45"/>
    <mergeCell ref="A46:B46"/>
    <mergeCell ref="A47:B47"/>
    <mergeCell ref="A48:B48"/>
    <mergeCell ref="D62:E62"/>
    <mergeCell ref="D65:E65"/>
    <mergeCell ref="F65:G65"/>
    <mergeCell ref="A67:D67"/>
    <mergeCell ref="A68:B68"/>
    <mergeCell ref="A69:B69"/>
    <mergeCell ref="A55:B55"/>
    <mergeCell ref="A56:B56"/>
    <mergeCell ref="A57:B57"/>
    <mergeCell ref="A58:B58"/>
    <mergeCell ref="A61:B61"/>
    <mergeCell ref="A62:B62"/>
    <mergeCell ref="A59:B59"/>
    <mergeCell ref="F78:G78"/>
    <mergeCell ref="F79:G79"/>
    <mergeCell ref="F80:G80"/>
    <mergeCell ref="F81:G81"/>
    <mergeCell ref="F82:G82"/>
    <mergeCell ref="F83:G83"/>
    <mergeCell ref="A70:B70"/>
    <mergeCell ref="A71:B71"/>
    <mergeCell ref="A72:B72"/>
    <mergeCell ref="A73:B73"/>
    <mergeCell ref="F76:G76"/>
    <mergeCell ref="F77:G77"/>
    <mergeCell ref="A92:G92"/>
    <mergeCell ref="A93:G93"/>
    <mergeCell ref="A94:G94"/>
    <mergeCell ref="A95:G95"/>
    <mergeCell ref="A96:G96"/>
    <mergeCell ref="A97:G97"/>
    <mergeCell ref="F84:G84"/>
    <mergeCell ref="F85:G85"/>
    <mergeCell ref="F86:G86"/>
    <mergeCell ref="F87:G87"/>
    <mergeCell ref="F88:G88"/>
    <mergeCell ref="A90:E90"/>
    <mergeCell ref="F89:G89"/>
    <mergeCell ref="A104:G104"/>
    <mergeCell ref="A105:G105"/>
    <mergeCell ref="C107:D107"/>
    <mergeCell ref="A110:G111"/>
    <mergeCell ref="A117:G117"/>
    <mergeCell ref="A118:G118"/>
    <mergeCell ref="A98:G98"/>
    <mergeCell ref="A99:G99"/>
    <mergeCell ref="A100:G100"/>
    <mergeCell ref="A101:G101"/>
    <mergeCell ref="A102:G102"/>
    <mergeCell ref="A103:G103"/>
  </mergeCells>
  <pageMargins left="0.7" right="0.7" top="0.75" bottom="0.75" header="0.3" footer="0.3"/>
  <pageSetup scale="57" fitToHeight="0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21"/>
  <sheetViews>
    <sheetView view="pageBreakPreview" topLeftCell="A25" zoomScale="85" zoomScaleNormal="100" zoomScaleSheetLayoutView="85" workbookViewId="0">
      <selection activeCell="E39" sqref="E39:F39"/>
    </sheetView>
  </sheetViews>
  <sheetFormatPr baseColWidth="10" defaultRowHeight="15" x14ac:dyDescent="0.25"/>
  <cols>
    <col min="1" max="1" width="30.42578125" style="314" customWidth="1"/>
    <col min="2" max="2" width="21.7109375" style="314" customWidth="1"/>
    <col min="3" max="3" width="22.28515625" style="314" customWidth="1"/>
    <col min="4" max="4" width="19.28515625" style="314" customWidth="1"/>
    <col min="5" max="5" width="22.140625" style="314" customWidth="1"/>
    <col min="6" max="6" width="22.5703125" style="314" customWidth="1"/>
    <col min="7" max="7" width="19.28515625" style="314" customWidth="1"/>
    <col min="8" max="10" width="11.42578125" style="314"/>
    <col min="11" max="11" width="12.85546875" style="314" customWidth="1"/>
    <col min="12" max="12" width="11.42578125" style="314"/>
    <col min="13" max="13" width="12.42578125" style="314" customWidth="1"/>
    <col min="14" max="16384" width="11.42578125" style="314"/>
  </cols>
  <sheetData>
    <row r="1" spans="1:7" x14ac:dyDescent="0.25">
      <c r="A1" s="649" t="s">
        <v>0</v>
      </c>
      <c r="B1" s="650"/>
      <c r="C1" s="651"/>
      <c r="D1" s="312"/>
      <c r="E1" s="312"/>
      <c r="F1" s="312"/>
      <c r="G1" s="313"/>
    </row>
    <row r="2" spans="1:7" x14ac:dyDescent="0.25">
      <c r="A2" s="652" t="s">
        <v>1</v>
      </c>
      <c r="B2" s="653"/>
      <c r="C2" s="653"/>
      <c r="D2" s="315"/>
      <c r="E2" s="316"/>
      <c r="F2" s="316"/>
      <c r="G2" s="317"/>
    </row>
    <row r="3" spans="1:7" ht="16.5" x14ac:dyDescent="0.25">
      <c r="A3" s="318" t="s">
        <v>2</v>
      </c>
      <c r="B3" s="319"/>
      <c r="C3" s="320"/>
      <c r="D3" s="321" t="s">
        <v>352</v>
      </c>
      <c r="E3" s="322"/>
      <c r="F3" s="322"/>
      <c r="G3" s="323"/>
    </row>
    <row r="4" spans="1:7" ht="16.5" x14ac:dyDescent="0.25">
      <c r="A4" s="318"/>
      <c r="B4" s="319"/>
      <c r="C4" s="320"/>
      <c r="D4" s="321"/>
      <c r="E4" s="322"/>
      <c r="F4" s="322"/>
      <c r="G4" s="323"/>
    </row>
    <row r="5" spans="1:7" ht="17.25" thickBot="1" x14ac:dyDescent="0.35">
      <c r="A5" s="324"/>
      <c r="B5" s="325"/>
      <c r="C5" s="326"/>
      <c r="D5" s="327"/>
      <c r="E5" s="328"/>
      <c r="F5" s="328"/>
      <c r="G5" s="329"/>
    </row>
    <row r="6" spans="1:7" ht="17.25" thickBot="1" x14ac:dyDescent="0.35">
      <c r="A6" s="654" t="s">
        <v>73</v>
      </c>
      <c r="B6" s="655"/>
      <c r="C6" s="656"/>
      <c r="D6" s="657" t="s">
        <v>361</v>
      </c>
      <c r="E6" s="658"/>
      <c r="F6" s="658"/>
      <c r="G6" s="659"/>
    </row>
    <row r="7" spans="1:7" ht="17.25" thickBot="1" x14ac:dyDescent="0.35">
      <c r="A7" s="660" t="s">
        <v>76</v>
      </c>
      <c r="B7" s="661"/>
      <c r="C7" s="661"/>
      <c r="D7" s="662" t="s">
        <v>77</v>
      </c>
      <c r="E7" s="663"/>
      <c r="F7" s="663"/>
      <c r="G7" s="664"/>
    </row>
    <row r="8" spans="1:7" ht="16.5" x14ac:dyDescent="0.25">
      <c r="A8" s="665" t="s">
        <v>3</v>
      </c>
      <c r="B8" s="666"/>
      <c r="C8" s="666"/>
      <c r="D8" s="666"/>
      <c r="E8" s="666"/>
      <c r="F8" s="667"/>
      <c r="G8" s="668"/>
    </row>
    <row r="9" spans="1:7" x14ac:dyDescent="0.25">
      <c r="A9" s="669" t="s">
        <v>78</v>
      </c>
      <c r="B9" s="670"/>
      <c r="C9" s="670"/>
      <c r="D9" s="670"/>
      <c r="E9" s="670"/>
      <c r="F9" s="671"/>
      <c r="G9" s="672"/>
    </row>
    <row r="10" spans="1:7" ht="22.5" customHeight="1" x14ac:dyDescent="0.25">
      <c r="A10" s="669"/>
      <c r="B10" s="670"/>
      <c r="C10" s="670"/>
      <c r="D10" s="670"/>
      <c r="E10" s="670"/>
      <c r="F10" s="671"/>
      <c r="G10" s="672"/>
    </row>
    <row r="11" spans="1:7" ht="16.5" x14ac:dyDescent="0.25">
      <c r="A11" s="673" t="s">
        <v>79</v>
      </c>
      <c r="B11" s="674"/>
      <c r="C11" s="674"/>
      <c r="D11" s="675"/>
      <c r="E11" s="676" t="s">
        <v>80</v>
      </c>
      <c r="F11" s="674"/>
      <c r="G11" s="677"/>
    </row>
    <row r="12" spans="1:7" ht="33" x14ac:dyDescent="0.25">
      <c r="A12" s="330" t="s">
        <v>4</v>
      </c>
      <c r="B12" s="678" t="s">
        <v>295</v>
      </c>
      <c r="C12" s="674"/>
      <c r="D12" s="476" t="s">
        <v>5</v>
      </c>
      <c r="E12" s="679" t="s">
        <v>6</v>
      </c>
      <c r="F12" s="679"/>
      <c r="G12" s="680"/>
    </row>
    <row r="13" spans="1:7" ht="16.5" x14ac:dyDescent="0.25">
      <c r="A13" s="332" t="s">
        <v>7</v>
      </c>
      <c r="B13" s="681">
        <v>127600000</v>
      </c>
      <c r="C13" s="681"/>
      <c r="D13" s="682" t="s">
        <v>82</v>
      </c>
      <c r="E13" s="682"/>
      <c r="F13" s="682"/>
      <c r="G13" s="683"/>
    </row>
    <row r="14" spans="1:7" ht="16.5" x14ac:dyDescent="0.25">
      <c r="A14" s="684" t="s">
        <v>8</v>
      </c>
      <c r="B14" s="685"/>
      <c r="C14" s="685"/>
      <c r="D14" s="685"/>
      <c r="E14" s="685"/>
      <c r="F14" s="685"/>
      <c r="G14" s="686"/>
    </row>
    <row r="15" spans="1:7" ht="16.5" x14ac:dyDescent="0.3">
      <c r="A15" s="324" t="s">
        <v>9</v>
      </c>
      <c r="B15" s="333"/>
      <c r="C15" s="333"/>
      <c r="D15" s="333"/>
      <c r="E15" s="333"/>
      <c r="F15" s="333"/>
      <c r="G15" s="334"/>
    </row>
    <row r="16" spans="1:7" ht="16.5" x14ac:dyDescent="0.3">
      <c r="A16" s="324"/>
      <c r="B16" s="333"/>
      <c r="C16" s="333"/>
      <c r="D16" s="333"/>
      <c r="E16" s="333"/>
      <c r="F16" s="333"/>
      <c r="G16" s="334"/>
    </row>
    <row r="17" spans="1:10" ht="16.5" x14ac:dyDescent="0.3">
      <c r="A17" s="687" t="s">
        <v>83</v>
      </c>
      <c r="B17" s="688"/>
      <c r="C17" s="689" t="s">
        <v>84</v>
      </c>
      <c r="D17" s="690"/>
      <c r="E17" s="758">
        <v>127600000</v>
      </c>
      <c r="F17" s="759"/>
      <c r="G17" s="760"/>
    </row>
    <row r="18" spans="1:10" ht="16.5" x14ac:dyDescent="0.3">
      <c r="A18" s="687" t="s">
        <v>85</v>
      </c>
      <c r="B18" s="688"/>
      <c r="C18" s="696" t="s">
        <v>86</v>
      </c>
      <c r="D18" s="696"/>
      <c r="E18" s="758">
        <v>127600000</v>
      </c>
      <c r="F18" s="759"/>
      <c r="G18" s="760"/>
    </row>
    <row r="19" spans="1:10" ht="16.5" x14ac:dyDescent="0.3">
      <c r="A19" s="687" t="s">
        <v>217</v>
      </c>
      <c r="B19" s="688"/>
      <c r="C19" s="696" t="s">
        <v>218</v>
      </c>
      <c r="D19" s="696"/>
      <c r="E19" s="758">
        <v>23800000</v>
      </c>
      <c r="F19" s="759"/>
      <c r="G19" s="760"/>
    </row>
    <row r="20" spans="1:10" ht="16.5" x14ac:dyDescent="0.3">
      <c r="A20" s="687" t="s">
        <v>296</v>
      </c>
      <c r="B20" s="688"/>
      <c r="C20" s="689" t="s">
        <v>298</v>
      </c>
      <c r="D20" s="690"/>
      <c r="E20" s="758">
        <v>40000000</v>
      </c>
      <c r="F20" s="759"/>
      <c r="G20" s="760"/>
    </row>
    <row r="21" spans="1:10" ht="16.5" x14ac:dyDescent="0.3">
      <c r="A21" s="687" t="s">
        <v>297</v>
      </c>
      <c r="B21" s="688"/>
      <c r="C21" s="689" t="s">
        <v>298</v>
      </c>
      <c r="D21" s="690"/>
      <c r="E21" s="758">
        <v>40000000</v>
      </c>
      <c r="F21" s="759"/>
      <c r="G21" s="760"/>
    </row>
    <row r="22" spans="1:10" ht="16.5" x14ac:dyDescent="0.25">
      <c r="A22" s="335"/>
      <c r="B22" s="336"/>
      <c r="C22" s="336"/>
      <c r="D22" s="336"/>
      <c r="E22" s="336"/>
      <c r="F22" s="337" t="s">
        <v>10</v>
      </c>
      <c r="G22" s="441">
        <f>E18+E19+E20</f>
        <v>191400000</v>
      </c>
    </row>
    <row r="23" spans="1:10" ht="16.5" x14ac:dyDescent="0.25">
      <c r="A23" s="318" t="s">
        <v>11</v>
      </c>
      <c r="B23" s="339"/>
      <c r="C23" s="339"/>
      <c r="D23" s="339"/>
      <c r="E23" s="339"/>
      <c r="F23" s="339"/>
      <c r="G23" s="340"/>
    </row>
    <row r="24" spans="1:10" ht="16.5" x14ac:dyDescent="0.3">
      <c r="A24" s="341" t="s">
        <v>12</v>
      </c>
      <c r="B24" s="342" t="s">
        <v>13</v>
      </c>
      <c r="C24" s="697" t="s">
        <v>14</v>
      </c>
      <c r="D24" s="697"/>
      <c r="E24" s="697"/>
      <c r="F24" s="697"/>
      <c r="G24" s="698"/>
    </row>
    <row r="25" spans="1:10" ht="50.25" customHeight="1" x14ac:dyDescent="0.25">
      <c r="A25" s="427" t="s">
        <v>15</v>
      </c>
      <c r="B25" s="343">
        <v>45932</v>
      </c>
      <c r="C25" s="699" t="s">
        <v>290</v>
      </c>
      <c r="D25" s="699"/>
      <c r="E25" s="699"/>
      <c r="F25" s="699"/>
      <c r="G25" s="700"/>
    </row>
    <row r="26" spans="1:10" ht="68.25" customHeight="1" x14ac:dyDescent="0.25">
      <c r="A26" s="477" t="s">
        <v>291</v>
      </c>
      <c r="B26" s="343">
        <v>46002</v>
      </c>
      <c r="C26" s="761" t="s">
        <v>292</v>
      </c>
      <c r="D26" s="761"/>
      <c r="E26" s="761"/>
      <c r="F26" s="761"/>
      <c r="G26" s="761"/>
    </row>
    <row r="27" spans="1:10" ht="15.75" thickBot="1" x14ac:dyDescent="0.3">
      <c r="A27" s="348"/>
      <c r="B27" s="349"/>
      <c r="C27" s="350"/>
      <c r="D27" s="350"/>
      <c r="E27" s="350"/>
      <c r="F27" s="350"/>
      <c r="G27" s="351"/>
    </row>
    <row r="28" spans="1:10" ht="15.75" thickBot="1" x14ac:dyDescent="0.3">
      <c r="A28" s="352" t="s">
        <v>17</v>
      </c>
      <c r="B28" s="312"/>
      <c r="C28" s="312"/>
      <c r="D28" s="312"/>
      <c r="E28" s="312"/>
      <c r="F28" s="312"/>
      <c r="G28" s="313"/>
    </row>
    <row r="29" spans="1:10" ht="45.75" thickBot="1" x14ac:dyDescent="0.3">
      <c r="A29" s="353" t="s">
        <v>18</v>
      </c>
      <c r="B29" s="354" t="s">
        <v>19</v>
      </c>
      <c r="C29" s="355" t="s">
        <v>87</v>
      </c>
      <c r="D29" s="355" t="s">
        <v>20</v>
      </c>
      <c r="E29" s="355" t="s">
        <v>21</v>
      </c>
      <c r="F29" s="483" t="s">
        <v>353</v>
      </c>
      <c r="G29" s="357" t="s">
        <v>354</v>
      </c>
      <c r="J29" s="314" t="s">
        <v>235</v>
      </c>
    </row>
    <row r="30" spans="1:10" x14ac:dyDescent="0.25">
      <c r="A30" s="449">
        <v>1</v>
      </c>
      <c r="B30" s="478" t="s">
        <v>321</v>
      </c>
      <c r="C30" s="428" t="s">
        <v>326</v>
      </c>
      <c r="D30" s="288">
        <v>4595136</v>
      </c>
      <c r="E30" s="452">
        <v>125580</v>
      </c>
      <c r="F30" s="288">
        <v>4469556</v>
      </c>
      <c r="G30" s="453">
        <v>125580</v>
      </c>
      <c r="J30" s="314" t="s">
        <v>236</v>
      </c>
    </row>
    <row r="31" spans="1:10" x14ac:dyDescent="0.25">
      <c r="A31" s="480">
        <v>2</v>
      </c>
      <c r="B31" s="481" t="s">
        <v>322</v>
      </c>
      <c r="C31" s="448" t="s">
        <v>329</v>
      </c>
      <c r="D31" s="454">
        <v>4690140</v>
      </c>
      <c r="E31" s="455">
        <v>124488</v>
      </c>
      <c r="F31" s="454">
        <v>4565652</v>
      </c>
      <c r="G31" s="482">
        <v>124488</v>
      </c>
      <c r="J31" s="314" t="s">
        <v>337</v>
      </c>
    </row>
    <row r="32" spans="1:10" x14ac:dyDescent="0.25">
      <c r="A32" s="361"/>
      <c r="B32" s="362"/>
      <c r="C32" s="362" t="s">
        <v>10</v>
      </c>
      <c r="D32" s="457">
        <f>SUM(D30:D31)</f>
        <v>9285276</v>
      </c>
      <c r="E32" s="457">
        <f t="shared" ref="E32:G32" si="0">SUM(E30:E31)</f>
        <v>250068</v>
      </c>
      <c r="F32" s="457">
        <f t="shared" si="0"/>
        <v>9035208</v>
      </c>
      <c r="G32" s="457">
        <f t="shared" si="0"/>
        <v>250068</v>
      </c>
    </row>
    <row r="33" spans="1:15" ht="16.5" x14ac:dyDescent="0.3">
      <c r="A33" s="324" t="s">
        <v>23</v>
      </c>
      <c r="B33" s="333"/>
      <c r="C33" s="333"/>
      <c r="D33" s="333"/>
      <c r="E33" s="333"/>
      <c r="F33" s="333"/>
      <c r="G33" s="334"/>
    </row>
    <row r="34" spans="1:15" ht="17.25" thickBot="1" x14ac:dyDescent="0.35">
      <c r="A34" s="364"/>
      <c r="B34" s="365"/>
      <c r="C34" s="365"/>
      <c r="D34" s="365"/>
      <c r="E34" s="365"/>
      <c r="F34" s="365"/>
      <c r="G34" s="366"/>
      <c r="J34" s="766" t="s">
        <v>363</v>
      </c>
      <c r="K34" s="766" t="s">
        <v>364</v>
      </c>
      <c r="L34" s="766" t="s">
        <v>365</v>
      </c>
      <c r="M34" s="766" t="s">
        <v>366</v>
      </c>
      <c r="N34" s="766" t="s">
        <v>367</v>
      </c>
      <c r="O34" s="766" t="s">
        <v>368</v>
      </c>
    </row>
    <row r="35" spans="1:15" ht="17.25" thickBot="1" x14ac:dyDescent="0.35">
      <c r="A35" s="701" t="s">
        <v>104</v>
      </c>
      <c r="B35" s="702"/>
      <c r="C35" s="703"/>
      <c r="D35" s="707" t="s">
        <v>103</v>
      </c>
      <c r="E35" s="708"/>
      <c r="F35" s="709"/>
      <c r="G35" s="710"/>
      <c r="J35" s="767" t="s">
        <v>370</v>
      </c>
      <c r="K35" s="769">
        <v>250068</v>
      </c>
      <c r="L35" s="769">
        <v>11003</v>
      </c>
      <c r="M35" s="770">
        <v>239065</v>
      </c>
      <c r="N35" s="768" t="s">
        <v>438</v>
      </c>
      <c r="O35" s="768" t="s">
        <v>439</v>
      </c>
    </row>
    <row r="36" spans="1:15" ht="16.5" x14ac:dyDescent="0.3">
      <c r="A36" s="704"/>
      <c r="B36" s="705"/>
      <c r="C36" s="706"/>
      <c r="D36" s="711"/>
      <c r="E36" s="712"/>
      <c r="F36" s="713"/>
      <c r="G36" s="714"/>
    </row>
    <row r="37" spans="1:15" ht="16.5" x14ac:dyDescent="0.3">
      <c r="A37" s="367" t="s">
        <v>24</v>
      </c>
      <c r="B37" s="694" t="s">
        <v>25</v>
      </c>
      <c r="C37" s="694"/>
      <c r="D37" s="475" t="s">
        <v>26</v>
      </c>
      <c r="E37" s="694" t="s">
        <v>27</v>
      </c>
      <c r="F37" s="695"/>
      <c r="G37" s="369" t="s">
        <v>28</v>
      </c>
    </row>
    <row r="38" spans="1:15" ht="16.5" x14ac:dyDescent="0.3">
      <c r="A38" s="367" t="s">
        <v>105</v>
      </c>
      <c r="B38" s="715" t="s">
        <v>107</v>
      </c>
      <c r="C38" s="715"/>
      <c r="D38" s="370">
        <v>25520000</v>
      </c>
      <c r="E38" s="716">
        <v>45779</v>
      </c>
      <c r="F38" s="717"/>
      <c r="G38" s="371">
        <v>46188</v>
      </c>
    </row>
    <row r="39" spans="1:15" ht="16.5" x14ac:dyDescent="0.3">
      <c r="A39" s="367" t="s">
        <v>106</v>
      </c>
      <c r="B39" s="715" t="s">
        <v>109</v>
      </c>
      <c r="C39" s="718"/>
      <c r="D39" s="370">
        <v>38280000</v>
      </c>
      <c r="E39" s="716">
        <v>45779</v>
      </c>
      <c r="F39" s="717"/>
      <c r="G39" s="371">
        <v>46371</v>
      </c>
    </row>
    <row r="40" spans="1:15" ht="16.5" x14ac:dyDescent="0.3">
      <c r="A40" s="367" t="s">
        <v>108</v>
      </c>
      <c r="B40" s="715" t="s">
        <v>111</v>
      </c>
      <c r="C40" s="718"/>
      <c r="D40" s="370">
        <v>6380000</v>
      </c>
      <c r="E40" s="716">
        <v>45779</v>
      </c>
      <c r="F40" s="717"/>
      <c r="G40" s="371">
        <v>47102</v>
      </c>
    </row>
    <row r="41" spans="1:15" ht="30" customHeight="1" x14ac:dyDescent="0.25">
      <c r="A41" s="372" t="s">
        <v>110</v>
      </c>
      <c r="B41" s="715" t="s">
        <v>109</v>
      </c>
      <c r="C41" s="718"/>
      <c r="D41" s="370">
        <v>38280000</v>
      </c>
      <c r="E41" s="716">
        <v>45779</v>
      </c>
      <c r="F41" s="717"/>
      <c r="G41" s="371">
        <v>47102</v>
      </c>
    </row>
    <row r="42" spans="1:15" ht="17.25" thickBot="1" x14ac:dyDescent="0.35">
      <c r="A42" s="719" t="s">
        <v>29</v>
      </c>
      <c r="B42" s="720"/>
      <c r="C42" s="721"/>
      <c r="D42" s="719"/>
      <c r="E42" s="720"/>
      <c r="F42" s="722"/>
      <c r="G42" s="721"/>
    </row>
    <row r="43" spans="1:15" ht="16.5" x14ac:dyDescent="0.3">
      <c r="A43" s="373"/>
      <c r="B43" s="333"/>
      <c r="C43" s="333"/>
      <c r="D43" s="333"/>
      <c r="E43" s="333"/>
      <c r="F43" s="333"/>
      <c r="G43" s="334"/>
    </row>
    <row r="44" spans="1:15" ht="16.5" x14ac:dyDescent="0.3">
      <c r="A44" s="603" t="s">
        <v>30</v>
      </c>
      <c r="B44" s="604"/>
      <c r="C44" s="604"/>
      <c r="D44" s="604"/>
      <c r="E44" s="604"/>
      <c r="F44" s="604"/>
      <c r="G44" s="606"/>
    </row>
    <row r="45" spans="1:15" ht="16.5" x14ac:dyDescent="0.3">
      <c r="A45" s="615" t="s">
        <v>31</v>
      </c>
      <c r="B45" s="552"/>
      <c r="C45" s="471" t="s">
        <v>32</v>
      </c>
      <c r="D45" s="50" t="s">
        <v>33</v>
      </c>
      <c r="E45" s="51" t="s">
        <v>34</v>
      </c>
      <c r="F45" s="51" t="s">
        <v>356</v>
      </c>
      <c r="G45" s="190" t="s">
        <v>36</v>
      </c>
    </row>
    <row r="46" spans="1:15" ht="16.5" x14ac:dyDescent="0.3">
      <c r="A46" s="561" t="s">
        <v>37</v>
      </c>
      <c r="B46" s="553"/>
      <c r="C46" s="443">
        <v>151400000</v>
      </c>
      <c r="D46" s="50"/>
      <c r="E46" s="51"/>
      <c r="F46" s="51"/>
      <c r="G46" s="190"/>
    </row>
    <row r="47" spans="1:15" ht="16.5" x14ac:dyDescent="0.3">
      <c r="A47" s="559" t="s">
        <v>299</v>
      </c>
      <c r="B47" s="560"/>
      <c r="C47" s="443">
        <v>40000000</v>
      </c>
      <c r="D47" s="50"/>
      <c r="E47" s="442"/>
      <c r="F47" s="51"/>
      <c r="G47" s="190"/>
    </row>
    <row r="48" spans="1:15" ht="16.5" x14ac:dyDescent="0.25">
      <c r="A48" s="627" t="s">
        <v>275</v>
      </c>
      <c r="B48" s="628"/>
      <c r="C48" s="306"/>
      <c r="D48" s="376">
        <v>23491104</v>
      </c>
      <c r="E48" s="377"/>
      <c r="F48" s="376">
        <v>0</v>
      </c>
      <c r="G48" s="378">
        <v>23491104</v>
      </c>
    </row>
    <row r="49" spans="1:7" ht="16.5" x14ac:dyDescent="0.25">
      <c r="A49" s="627" t="s">
        <v>276</v>
      </c>
      <c r="B49" s="628"/>
      <c r="C49" s="306"/>
      <c r="D49" s="379">
        <v>25485096</v>
      </c>
      <c r="E49" s="379"/>
      <c r="F49" s="376">
        <v>0</v>
      </c>
      <c r="G49" s="380">
        <v>25485096</v>
      </c>
    </row>
    <row r="50" spans="1:7" ht="16.5" x14ac:dyDescent="0.3">
      <c r="A50" s="561" t="s">
        <v>277</v>
      </c>
      <c r="B50" s="553"/>
      <c r="C50" s="306"/>
      <c r="D50" s="376">
        <v>3673488</v>
      </c>
      <c r="E50" s="376"/>
      <c r="F50" s="376">
        <v>0</v>
      </c>
      <c r="G50" s="376">
        <v>3673488</v>
      </c>
    </row>
    <row r="51" spans="1:7" ht="16.5" x14ac:dyDescent="0.3">
      <c r="A51" s="629" t="s">
        <v>278</v>
      </c>
      <c r="B51" s="630"/>
      <c r="C51" s="444"/>
      <c r="D51" s="382">
        <v>30616404</v>
      </c>
      <c r="E51" s="383"/>
      <c r="F51" s="376">
        <v>0</v>
      </c>
      <c r="G51" s="382">
        <v>30616404</v>
      </c>
    </row>
    <row r="52" spans="1:7" ht="16.5" x14ac:dyDescent="0.3">
      <c r="A52" s="629" t="s">
        <v>279</v>
      </c>
      <c r="B52" s="630"/>
      <c r="C52" s="445"/>
      <c r="D52" s="382">
        <v>1669392</v>
      </c>
      <c r="E52" s="382"/>
      <c r="F52" s="376">
        <v>0</v>
      </c>
      <c r="G52" s="378">
        <v>1669392</v>
      </c>
    </row>
    <row r="53" spans="1:7" ht="16.5" x14ac:dyDescent="0.3">
      <c r="A53" s="561" t="s">
        <v>280</v>
      </c>
      <c r="B53" s="553"/>
      <c r="C53" s="306"/>
      <c r="D53" s="385">
        <v>26983596</v>
      </c>
      <c r="E53" s="385"/>
      <c r="F53" s="376">
        <v>0</v>
      </c>
      <c r="G53" s="378">
        <v>26983596</v>
      </c>
    </row>
    <row r="54" spans="1:7" ht="16.5" x14ac:dyDescent="0.3">
      <c r="A54" s="561" t="s">
        <v>281</v>
      </c>
      <c r="B54" s="553"/>
      <c r="C54" s="306"/>
      <c r="D54" s="385">
        <v>15250872</v>
      </c>
      <c r="E54" s="385"/>
      <c r="F54" s="376">
        <v>0</v>
      </c>
      <c r="G54" s="378">
        <v>15250872</v>
      </c>
    </row>
    <row r="55" spans="1:7" ht="16.5" x14ac:dyDescent="0.3">
      <c r="A55" s="559" t="s">
        <v>282</v>
      </c>
      <c r="B55" s="560"/>
      <c r="C55" s="306"/>
      <c r="D55" s="385">
        <v>16637712</v>
      </c>
      <c r="E55" s="385"/>
      <c r="F55" s="376">
        <v>0</v>
      </c>
      <c r="G55" s="378">
        <v>16637712</v>
      </c>
    </row>
    <row r="56" spans="1:7" ht="16.5" x14ac:dyDescent="0.3">
      <c r="A56" s="559" t="s">
        <v>283</v>
      </c>
      <c r="B56" s="560"/>
      <c r="C56" s="306"/>
      <c r="D56" s="385">
        <v>7220304</v>
      </c>
      <c r="E56" s="386"/>
      <c r="F56" s="376">
        <v>0</v>
      </c>
      <c r="G56" s="378">
        <v>7220304</v>
      </c>
    </row>
    <row r="57" spans="1:7" ht="16.5" x14ac:dyDescent="0.3">
      <c r="A57" s="559" t="s">
        <v>284</v>
      </c>
      <c r="B57" s="560"/>
      <c r="C57" s="306"/>
      <c r="D57" s="385">
        <v>370800</v>
      </c>
      <c r="E57" s="385"/>
      <c r="F57" s="376">
        <v>0</v>
      </c>
      <c r="G57" s="378">
        <v>370800</v>
      </c>
    </row>
    <row r="58" spans="1:7" ht="16.5" x14ac:dyDescent="0.3">
      <c r="A58" s="559" t="s">
        <v>330</v>
      </c>
      <c r="B58" s="560"/>
      <c r="C58" s="306"/>
      <c r="D58" s="385">
        <v>35000000</v>
      </c>
      <c r="E58" s="385"/>
      <c r="F58" s="376">
        <v>914004</v>
      </c>
      <c r="G58" s="447">
        <v>35996688</v>
      </c>
    </row>
    <row r="59" spans="1:7" ht="16.5" x14ac:dyDescent="0.3">
      <c r="A59" s="559" t="s">
        <v>339</v>
      </c>
      <c r="B59" s="560"/>
      <c r="C59" s="306"/>
      <c r="D59" s="385">
        <v>4072852</v>
      </c>
      <c r="E59" s="385"/>
      <c r="F59" s="376">
        <v>0</v>
      </c>
      <c r="G59" s="447">
        <v>4654104</v>
      </c>
    </row>
    <row r="60" spans="1:7" ht="16.5" x14ac:dyDescent="0.3">
      <c r="A60" s="559" t="s">
        <v>349</v>
      </c>
      <c r="B60" s="560"/>
      <c r="C60" s="306"/>
      <c r="D60" s="385">
        <v>663936</v>
      </c>
      <c r="E60" s="385"/>
      <c r="F60" s="376">
        <v>663936</v>
      </c>
      <c r="G60" s="447">
        <v>2074800</v>
      </c>
    </row>
    <row r="61" spans="1:7" ht="16.5" x14ac:dyDescent="0.3">
      <c r="A61" s="559" t="s">
        <v>355</v>
      </c>
      <c r="B61" s="560"/>
      <c r="C61" s="306"/>
      <c r="D61" s="385"/>
      <c r="E61" s="385">
        <v>250068</v>
      </c>
      <c r="F61" s="376">
        <v>250068</v>
      </c>
      <c r="G61" s="447">
        <v>9285276</v>
      </c>
    </row>
    <row r="62" spans="1:7" ht="16.5" x14ac:dyDescent="0.3">
      <c r="A62" s="472"/>
      <c r="B62" s="473"/>
      <c r="C62" s="306"/>
      <c r="D62" s="385"/>
      <c r="E62" s="385"/>
      <c r="F62" s="376"/>
      <c r="G62" s="447"/>
    </row>
    <row r="63" spans="1:7" ht="16.5" x14ac:dyDescent="0.3">
      <c r="A63" s="615" t="s">
        <v>10</v>
      </c>
      <c r="B63" s="552"/>
      <c r="C63" s="446">
        <f>+C46+C47</f>
        <v>191400000</v>
      </c>
      <c r="D63" s="385">
        <f>SUM(D46:D62)</f>
        <v>191135556</v>
      </c>
      <c r="E63" s="385">
        <f t="shared" ref="E63:G63" si="1">SUM(E46:E62)</f>
        <v>250068</v>
      </c>
      <c r="F63" s="385">
        <f t="shared" si="1"/>
        <v>1828008</v>
      </c>
      <c r="G63" s="385">
        <f t="shared" si="1"/>
        <v>203409636</v>
      </c>
    </row>
    <row r="64" spans="1:7" ht="16.5" x14ac:dyDescent="0.3">
      <c r="A64" s="561" t="s">
        <v>38</v>
      </c>
      <c r="B64" s="553"/>
      <c r="C64" s="388">
        <f>D63/C63</f>
        <v>0.99861836990595609</v>
      </c>
      <c r="D64" s="553" t="s">
        <v>39</v>
      </c>
      <c r="E64" s="553"/>
      <c r="F64" s="389"/>
      <c r="G64" s="390">
        <f>E63/C63</f>
        <v>1.3065203761755486E-3</v>
      </c>
    </row>
    <row r="65" spans="1:7" ht="17.25" thickBot="1" x14ac:dyDescent="0.35">
      <c r="A65" s="62"/>
      <c r="B65" s="63"/>
      <c r="C65" s="63"/>
      <c r="D65" s="180"/>
      <c r="E65" s="65"/>
      <c r="F65" s="65"/>
      <c r="G65" s="334"/>
    </row>
    <row r="66" spans="1:7" ht="16.5" x14ac:dyDescent="0.3">
      <c r="A66" s="66" t="s">
        <v>40</v>
      </c>
      <c r="B66" s="67"/>
      <c r="C66" s="67"/>
      <c r="D66" s="68"/>
      <c r="E66" s="69"/>
      <c r="F66" s="69"/>
      <c r="G66" s="391"/>
    </row>
    <row r="67" spans="1:7" ht="46.5" customHeight="1" x14ac:dyDescent="0.25">
      <c r="A67" s="224" t="s">
        <v>41</v>
      </c>
      <c r="B67" s="223" t="s">
        <v>357</v>
      </c>
      <c r="C67" s="222">
        <v>46198</v>
      </c>
      <c r="D67" s="624" t="s">
        <v>42</v>
      </c>
      <c r="E67" s="624"/>
      <c r="F67" s="725">
        <f>E63</f>
        <v>250068</v>
      </c>
      <c r="G67" s="726"/>
    </row>
    <row r="68" spans="1:7" ht="17.25" thickBot="1" x14ac:dyDescent="0.35">
      <c r="A68" s="72"/>
      <c r="B68" s="178"/>
      <c r="C68" s="178"/>
      <c r="D68" s="178"/>
      <c r="E68" s="469"/>
      <c r="F68" s="469"/>
      <c r="G68" s="470"/>
    </row>
    <row r="69" spans="1:7" ht="16.5" x14ac:dyDescent="0.3">
      <c r="A69" s="727" t="s">
        <v>43</v>
      </c>
      <c r="B69" s="728"/>
      <c r="C69" s="728"/>
      <c r="D69" s="729"/>
      <c r="E69" s="76"/>
      <c r="F69" s="76"/>
      <c r="G69" s="334"/>
    </row>
    <row r="70" spans="1:7" ht="16.5" x14ac:dyDescent="0.3">
      <c r="A70" s="557" t="s">
        <v>67</v>
      </c>
      <c r="B70" s="558"/>
      <c r="C70" s="392">
        <f>G22</f>
        <v>191400000</v>
      </c>
      <c r="D70" s="393"/>
      <c r="E70" s="76"/>
      <c r="F70" s="76"/>
      <c r="G70" s="334"/>
    </row>
    <row r="71" spans="1:7" ht="16.5" x14ac:dyDescent="0.3">
      <c r="A71" s="559" t="s">
        <v>68</v>
      </c>
      <c r="B71" s="560"/>
      <c r="C71" s="394">
        <f>D63</f>
        <v>191135556</v>
      </c>
      <c r="D71" s="393"/>
      <c r="E71" s="76"/>
      <c r="F71" s="76"/>
      <c r="G71" s="334"/>
    </row>
    <row r="72" spans="1:7" ht="16.5" x14ac:dyDescent="0.3">
      <c r="A72" s="561" t="s">
        <v>44</v>
      </c>
      <c r="B72" s="553"/>
      <c r="C72" s="394">
        <f>+F63</f>
        <v>1828008</v>
      </c>
      <c r="D72" s="395"/>
      <c r="E72" s="81"/>
      <c r="F72" s="81"/>
      <c r="G72" s="334"/>
    </row>
    <row r="73" spans="1:7" ht="16.5" x14ac:dyDescent="0.3">
      <c r="A73" s="561" t="s">
        <v>45</v>
      </c>
      <c r="B73" s="553"/>
      <c r="C73" s="394">
        <f>C70-(C71+C74)</f>
        <v>14376</v>
      </c>
      <c r="D73" s="395"/>
      <c r="E73" s="81"/>
      <c r="F73" s="81"/>
      <c r="G73" s="334"/>
    </row>
    <row r="74" spans="1:7" ht="16.5" x14ac:dyDescent="0.3">
      <c r="A74" s="561" t="s">
        <v>46</v>
      </c>
      <c r="B74" s="553"/>
      <c r="C74" s="394">
        <f>+E63</f>
        <v>250068</v>
      </c>
      <c r="D74" s="395"/>
      <c r="E74" s="81"/>
      <c r="F74" s="81"/>
      <c r="G74" s="334"/>
    </row>
    <row r="75" spans="1:7" ht="17.25" thickBot="1" x14ac:dyDescent="0.35">
      <c r="A75" s="565" t="s">
        <v>47</v>
      </c>
      <c r="B75" s="566"/>
      <c r="C75" s="397">
        <f>C71+C73+C74</f>
        <v>191400000</v>
      </c>
      <c r="D75" s="398"/>
      <c r="E75" s="65"/>
      <c r="F75" s="65"/>
      <c r="G75" s="334"/>
    </row>
    <row r="76" spans="1:7" ht="16.5" x14ac:dyDescent="0.3">
      <c r="A76" s="373"/>
      <c r="B76" s="333"/>
      <c r="C76" s="333"/>
      <c r="D76" s="333"/>
      <c r="E76" s="333"/>
      <c r="F76" s="333"/>
      <c r="G76" s="334"/>
    </row>
    <row r="77" spans="1:7" ht="17.25" thickBot="1" x14ac:dyDescent="0.35">
      <c r="A77" s="324" t="s">
        <v>48</v>
      </c>
      <c r="B77" s="333"/>
      <c r="C77" s="333"/>
      <c r="D77" s="333"/>
      <c r="E77" s="333"/>
      <c r="F77" s="333"/>
      <c r="G77" s="334"/>
    </row>
    <row r="78" spans="1:7" ht="33" x14ac:dyDescent="0.25">
      <c r="A78" s="399" t="s">
        <v>18</v>
      </c>
      <c r="B78" s="400" t="s">
        <v>49</v>
      </c>
      <c r="C78" s="474" t="s">
        <v>50</v>
      </c>
      <c r="D78" s="400" t="s">
        <v>13</v>
      </c>
      <c r="E78" s="474" t="s">
        <v>51</v>
      </c>
      <c r="F78" s="723" t="s">
        <v>52</v>
      </c>
      <c r="G78" s="724"/>
    </row>
    <row r="79" spans="1:7" ht="16.5" x14ac:dyDescent="0.25">
      <c r="A79" s="407">
        <v>1</v>
      </c>
      <c r="B79" s="403" t="s">
        <v>72</v>
      </c>
      <c r="C79" s="404" t="s">
        <v>123</v>
      </c>
      <c r="D79" s="405">
        <v>45834</v>
      </c>
      <c r="E79" s="479">
        <v>23491104</v>
      </c>
      <c r="F79" s="733">
        <f>E79</f>
        <v>23491104</v>
      </c>
      <c r="G79" s="734"/>
    </row>
    <row r="80" spans="1:7" ht="16.5" x14ac:dyDescent="0.25">
      <c r="A80" s="407">
        <v>2</v>
      </c>
      <c r="B80" s="403" t="s">
        <v>72</v>
      </c>
      <c r="C80" s="404" t="s">
        <v>136</v>
      </c>
      <c r="D80" s="405">
        <v>45863</v>
      </c>
      <c r="E80" s="479">
        <v>25485096</v>
      </c>
      <c r="F80" s="733">
        <f>E80</f>
        <v>25485096</v>
      </c>
      <c r="G80" s="734"/>
    </row>
    <row r="81" spans="1:7" ht="16.5" x14ac:dyDescent="0.25">
      <c r="A81" s="407">
        <v>3</v>
      </c>
      <c r="B81" s="403" t="s">
        <v>72</v>
      </c>
      <c r="C81" s="404" t="s">
        <v>153</v>
      </c>
      <c r="D81" s="405">
        <v>45897</v>
      </c>
      <c r="E81" s="479">
        <v>3673488</v>
      </c>
      <c r="F81" s="733">
        <f>E81</f>
        <v>3673488</v>
      </c>
      <c r="G81" s="734"/>
    </row>
    <row r="82" spans="1:7" ht="16.5" x14ac:dyDescent="0.25">
      <c r="A82" s="407">
        <v>4</v>
      </c>
      <c r="B82" s="403" t="s">
        <v>72</v>
      </c>
      <c r="C82" s="404" t="s">
        <v>163</v>
      </c>
      <c r="D82" s="405">
        <v>45908</v>
      </c>
      <c r="E82" s="479">
        <v>30616404</v>
      </c>
      <c r="F82" s="733">
        <f>E82</f>
        <v>30616404</v>
      </c>
      <c r="G82" s="734"/>
    </row>
    <row r="83" spans="1:7" ht="16.5" x14ac:dyDescent="0.25">
      <c r="A83" s="407">
        <v>5</v>
      </c>
      <c r="B83" s="403" t="s">
        <v>72</v>
      </c>
      <c r="C83" s="404" t="s">
        <v>213</v>
      </c>
      <c r="D83" s="405">
        <v>45929</v>
      </c>
      <c r="E83" s="479">
        <v>1701336</v>
      </c>
      <c r="F83" s="735">
        <v>1669392</v>
      </c>
      <c r="G83" s="734"/>
    </row>
    <row r="84" spans="1:7" ht="16.5" x14ac:dyDescent="0.25">
      <c r="A84" s="407">
        <v>6</v>
      </c>
      <c r="B84" s="403" t="s">
        <v>72</v>
      </c>
      <c r="C84" s="404" t="s">
        <v>212</v>
      </c>
      <c r="D84" s="405">
        <v>45929</v>
      </c>
      <c r="E84" s="479">
        <v>28652988</v>
      </c>
      <c r="F84" s="733">
        <v>26983596</v>
      </c>
      <c r="G84" s="734"/>
    </row>
    <row r="85" spans="1:7" ht="16.5" x14ac:dyDescent="0.25">
      <c r="A85" s="407">
        <v>7</v>
      </c>
      <c r="B85" s="403" t="s">
        <v>228</v>
      </c>
      <c r="C85" s="404" t="s">
        <v>229</v>
      </c>
      <c r="D85" s="405">
        <v>45959</v>
      </c>
      <c r="E85" s="479">
        <v>15250872</v>
      </c>
      <c r="F85" s="733">
        <v>15250872</v>
      </c>
      <c r="G85" s="734"/>
    </row>
    <row r="86" spans="1:7" ht="16.5" x14ac:dyDescent="0.25">
      <c r="A86" s="407">
        <v>8</v>
      </c>
      <c r="B86" s="403" t="s">
        <v>228</v>
      </c>
      <c r="C86" s="404" t="s">
        <v>253</v>
      </c>
      <c r="D86" s="405">
        <v>45965</v>
      </c>
      <c r="E86" s="479">
        <v>16637712</v>
      </c>
      <c r="F86" s="736">
        <v>16637712</v>
      </c>
      <c r="G86" s="737"/>
    </row>
    <row r="87" spans="1:7" ht="16.5" x14ac:dyDescent="0.25">
      <c r="A87" s="407">
        <v>9</v>
      </c>
      <c r="B87" s="403" t="s">
        <v>228</v>
      </c>
      <c r="C87" s="404" t="s">
        <v>266</v>
      </c>
      <c r="D87" s="405">
        <v>46000</v>
      </c>
      <c r="E87" s="479">
        <v>7220304</v>
      </c>
      <c r="F87" s="738">
        <f>E87</f>
        <v>7220304</v>
      </c>
      <c r="G87" s="739"/>
    </row>
    <row r="88" spans="1:7" ht="16.5" x14ac:dyDescent="0.25">
      <c r="A88" s="407">
        <v>10</v>
      </c>
      <c r="B88" s="403" t="s">
        <v>228</v>
      </c>
      <c r="C88" s="404" t="s">
        <v>286</v>
      </c>
      <c r="D88" s="405">
        <v>46072</v>
      </c>
      <c r="E88" s="479">
        <v>370800</v>
      </c>
      <c r="F88" s="738">
        <f>E88</f>
        <v>370800</v>
      </c>
      <c r="G88" s="739"/>
    </row>
    <row r="89" spans="1:7" ht="16.5" x14ac:dyDescent="0.25">
      <c r="A89" s="407">
        <v>11</v>
      </c>
      <c r="B89" s="403" t="s">
        <v>228</v>
      </c>
      <c r="C89" s="404" t="s">
        <v>332</v>
      </c>
      <c r="D89" s="405">
        <v>46119</v>
      </c>
      <c r="E89" s="479">
        <v>35996688</v>
      </c>
      <c r="F89" s="762">
        <v>35000000</v>
      </c>
      <c r="G89" s="763"/>
    </row>
    <row r="90" spans="1:7" ht="16.5" x14ac:dyDescent="0.25">
      <c r="A90" s="407">
        <v>12</v>
      </c>
      <c r="B90" s="403" t="s">
        <v>228</v>
      </c>
      <c r="C90" s="404" t="s">
        <v>343</v>
      </c>
      <c r="D90" s="405">
        <v>46119</v>
      </c>
      <c r="E90" s="479">
        <v>4654104</v>
      </c>
      <c r="F90" s="762">
        <v>4072852</v>
      </c>
      <c r="G90" s="763"/>
    </row>
    <row r="91" spans="1:7" ht="16.5" x14ac:dyDescent="0.25">
      <c r="A91" s="407">
        <v>13</v>
      </c>
      <c r="B91" s="403" t="s">
        <v>228</v>
      </c>
      <c r="C91" s="404" t="s">
        <v>351</v>
      </c>
      <c r="D91" s="405">
        <v>46140</v>
      </c>
      <c r="E91" s="479">
        <v>2074800</v>
      </c>
      <c r="F91" s="762">
        <v>663936</v>
      </c>
      <c r="G91" s="763"/>
    </row>
    <row r="92" spans="1:7" ht="16.5" x14ac:dyDescent="0.25">
      <c r="A92" s="407">
        <v>14</v>
      </c>
      <c r="B92" s="403" t="s">
        <v>228</v>
      </c>
      <c r="C92" s="404" t="s">
        <v>360</v>
      </c>
      <c r="D92" s="405">
        <v>46203</v>
      </c>
      <c r="E92" s="479">
        <v>9285276</v>
      </c>
      <c r="F92" s="762">
        <v>250068</v>
      </c>
      <c r="G92" s="763"/>
    </row>
    <row r="93" spans="1:7" ht="16.5" x14ac:dyDescent="0.3">
      <c r="A93" s="740" t="s">
        <v>53</v>
      </c>
      <c r="B93" s="741"/>
      <c r="C93" s="741"/>
      <c r="D93" s="741"/>
      <c r="E93" s="741"/>
      <c r="F93" s="484">
        <f>D63/C70</f>
        <v>0.99861836990595609</v>
      </c>
      <c r="G93" s="409">
        <f>SUM(F79:G92)</f>
        <v>191385624</v>
      </c>
    </row>
    <row r="94" spans="1:7" ht="16.5" x14ac:dyDescent="0.3">
      <c r="A94" s="324" t="s">
        <v>54</v>
      </c>
      <c r="B94" s="333"/>
      <c r="C94" s="333"/>
      <c r="D94" s="333"/>
      <c r="E94" s="333"/>
      <c r="F94" s="333"/>
      <c r="G94" s="334"/>
    </row>
    <row r="95" spans="1:7" x14ac:dyDescent="0.25">
      <c r="A95" s="730" t="s">
        <v>115</v>
      </c>
      <c r="B95" s="731"/>
      <c r="C95" s="731"/>
      <c r="D95" s="731"/>
      <c r="E95" s="731"/>
      <c r="F95" s="731"/>
      <c r="G95" s="732"/>
    </row>
    <row r="96" spans="1:7" x14ac:dyDescent="0.25">
      <c r="A96" s="730" t="s">
        <v>55</v>
      </c>
      <c r="B96" s="731"/>
      <c r="C96" s="731"/>
      <c r="D96" s="731"/>
      <c r="E96" s="731"/>
      <c r="F96" s="731"/>
      <c r="G96" s="732"/>
    </row>
    <row r="97" spans="1:7" x14ac:dyDescent="0.25">
      <c r="A97" s="730" t="s">
        <v>56</v>
      </c>
      <c r="B97" s="731"/>
      <c r="C97" s="731"/>
      <c r="D97" s="731"/>
      <c r="E97" s="731"/>
      <c r="F97" s="731"/>
      <c r="G97" s="732"/>
    </row>
    <row r="98" spans="1:7" x14ac:dyDescent="0.25">
      <c r="A98" s="730" t="s">
        <v>57</v>
      </c>
      <c r="B98" s="731"/>
      <c r="C98" s="731"/>
      <c r="D98" s="731"/>
      <c r="E98" s="731"/>
      <c r="F98" s="731"/>
      <c r="G98" s="732"/>
    </row>
    <row r="99" spans="1:7" x14ac:dyDescent="0.25">
      <c r="A99" s="730" t="s">
        <v>71</v>
      </c>
      <c r="B99" s="731"/>
      <c r="C99" s="731"/>
      <c r="D99" s="731"/>
      <c r="E99" s="731"/>
      <c r="F99" s="731"/>
      <c r="G99" s="732"/>
    </row>
    <row r="100" spans="1:7" x14ac:dyDescent="0.25">
      <c r="A100" s="730" t="s">
        <v>58</v>
      </c>
      <c r="B100" s="731"/>
      <c r="C100" s="731"/>
      <c r="D100" s="731"/>
      <c r="E100" s="731"/>
      <c r="F100" s="731"/>
      <c r="G100" s="732"/>
    </row>
    <row r="101" spans="1:7" x14ac:dyDescent="0.25">
      <c r="A101" s="730" t="s">
        <v>59</v>
      </c>
      <c r="B101" s="731"/>
      <c r="C101" s="731"/>
      <c r="D101" s="731"/>
      <c r="E101" s="731"/>
      <c r="F101" s="731"/>
      <c r="G101" s="732"/>
    </row>
    <row r="102" spans="1:7" x14ac:dyDescent="0.25">
      <c r="A102" s="730" t="s">
        <v>60</v>
      </c>
      <c r="B102" s="731"/>
      <c r="C102" s="731"/>
      <c r="D102" s="731"/>
      <c r="E102" s="731"/>
      <c r="F102" s="731"/>
      <c r="G102" s="732"/>
    </row>
    <row r="103" spans="1:7" x14ac:dyDescent="0.25">
      <c r="A103" s="730" t="s">
        <v>70</v>
      </c>
      <c r="B103" s="731"/>
      <c r="C103" s="731"/>
      <c r="D103" s="731"/>
      <c r="E103" s="731"/>
      <c r="F103" s="731"/>
      <c r="G103" s="732"/>
    </row>
    <row r="104" spans="1:7" x14ac:dyDescent="0.25">
      <c r="A104" s="730" t="s">
        <v>61</v>
      </c>
      <c r="B104" s="731"/>
      <c r="C104" s="731"/>
      <c r="D104" s="731"/>
      <c r="E104" s="731"/>
      <c r="F104" s="731"/>
      <c r="G104" s="732"/>
    </row>
    <row r="105" spans="1:7" x14ac:dyDescent="0.25">
      <c r="A105" s="730" t="s">
        <v>333</v>
      </c>
      <c r="B105" s="731"/>
      <c r="C105" s="731"/>
      <c r="D105" s="731"/>
      <c r="E105" s="731"/>
      <c r="F105" s="731"/>
      <c r="G105" s="732"/>
    </row>
    <row r="106" spans="1:7" x14ac:dyDescent="0.25">
      <c r="A106" s="730" t="s">
        <v>358</v>
      </c>
      <c r="B106" s="731"/>
      <c r="C106" s="731"/>
      <c r="D106" s="731"/>
      <c r="E106" s="731"/>
      <c r="F106" s="731"/>
      <c r="G106" s="732"/>
    </row>
    <row r="107" spans="1:7" x14ac:dyDescent="0.25">
      <c r="A107" s="742" t="s">
        <v>117</v>
      </c>
      <c r="B107" s="743"/>
      <c r="C107" s="743"/>
      <c r="D107" s="743"/>
      <c r="E107" s="743"/>
      <c r="F107" s="743"/>
      <c r="G107" s="744"/>
    </row>
    <row r="108" spans="1:7" ht="15.75" thickBot="1" x14ac:dyDescent="0.3">
      <c r="A108" s="745"/>
      <c r="B108" s="746"/>
      <c r="C108" s="746"/>
      <c r="D108" s="746"/>
      <c r="E108" s="746"/>
      <c r="F108" s="746"/>
      <c r="G108" s="747"/>
    </row>
    <row r="109" spans="1:7" x14ac:dyDescent="0.25">
      <c r="A109" s="352" t="s">
        <v>62</v>
      </c>
      <c r="B109" s="312"/>
      <c r="C109" s="312"/>
      <c r="D109" s="312"/>
      <c r="E109" s="312"/>
      <c r="F109" s="312"/>
      <c r="G109" s="313"/>
    </row>
    <row r="110" spans="1:7" ht="15.75" thickBot="1" x14ac:dyDescent="0.3">
      <c r="A110" s="410" t="s">
        <v>63</v>
      </c>
      <c r="B110" s="411">
        <f>D63/C63</f>
        <v>0.99861836990595609</v>
      </c>
      <c r="C110" s="748" t="s">
        <v>64</v>
      </c>
      <c r="D110" s="749"/>
      <c r="E110" s="412">
        <f>E63/C63</f>
        <v>1.3065203761755486E-3</v>
      </c>
      <c r="F110" s="412"/>
      <c r="G110" s="413"/>
    </row>
    <row r="111" spans="1:7" ht="15.75" thickBot="1" x14ac:dyDescent="0.3">
      <c r="A111" s="315"/>
      <c r="B111" s="316"/>
      <c r="C111" s="316"/>
      <c r="D111" s="316"/>
      <c r="E111" s="316"/>
      <c r="F111" s="316"/>
      <c r="G111" s="317"/>
    </row>
    <row r="112" spans="1:7" x14ac:dyDescent="0.25">
      <c r="A112" s="352" t="s">
        <v>65</v>
      </c>
      <c r="B112" s="312"/>
      <c r="C112" s="312"/>
      <c r="D112" s="312"/>
      <c r="E112" s="312"/>
      <c r="F112" s="312"/>
      <c r="G112" s="313"/>
    </row>
    <row r="113" spans="1:7" x14ac:dyDescent="0.25">
      <c r="A113" s="750"/>
      <c r="B113" s="751"/>
      <c r="C113" s="751"/>
      <c r="D113" s="751"/>
      <c r="E113" s="751"/>
      <c r="F113" s="751"/>
      <c r="G113" s="752"/>
    </row>
    <row r="114" spans="1:7" x14ac:dyDescent="0.25">
      <c r="A114" s="750"/>
      <c r="B114" s="751"/>
      <c r="C114" s="751"/>
      <c r="D114" s="751"/>
      <c r="E114" s="751"/>
      <c r="F114" s="751"/>
      <c r="G114" s="752"/>
    </row>
    <row r="115" spans="1:7" x14ac:dyDescent="0.25">
      <c r="A115" s="315"/>
      <c r="B115" s="316"/>
      <c r="C115" s="316"/>
      <c r="D115" s="316"/>
      <c r="E115" s="316"/>
      <c r="F115" s="316"/>
      <c r="G115" s="317"/>
    </row>
    <row r="116" spans="1:7" ht="15.75" x14ac:dyDescent="0.25">
      <c r="A116" s="414" t="s">
        <v>66</v>
      </c>
      <c r="B116" s="764" t="s">
        <v>359</v>
      </c>
      <c r="C116" s="765"/>
      <c r="D116" s="316"/>
      <c r="E116" s="316"/>
      <c r="F116" s="316"/>
      <c r="G116" s="317"/>
    </row>
    <row r="117" spans="1:7" ht="15.75" thickBot="1" x14ac:dyDescent="0.3">
      <c r="A117" s="414"/>
      <c r="B117" s="416"/>
      <c r="C117" s="316"/>
      <c r="D117" s="316"/>
      <c r="E117" s="316"/>
      <c r="F117" s="316"/>
      <c r="G117" s="317"/>
    </row>
    <row r="118" spans="1:7" ht="15.75" thickBot="1" x14ac:dyDescent="0.3">
      <c r="A118" s="417"/>
      <c r="B118" s="316"/>
      <c r="C118" s="316"/>
      <c r="D118" s="316"/>
      <c r="E118" s="316"/>
      <c r="F118" s="316"/>
      <c r="G118" s="317"/>
    </row>
    <row r="119" spans="1:7" ht="49.5" customHeight="1" x14ac:dyDescent="0.25">
      <c r="A119" s="418"/>
      <c r="B119" s="312"/>
      <c r="C119" s="312"/>
      <c r="D119" s="312"/>
      <c r="E119" s="312"/>
      <c r="F119" s="312"/>
      <c r="G119" s="313"/>
    </row>
    <row r="120" spans="1:7" ht="15.75" thickBot="1" x14ac:dyDescent="0.3">
      <c r="A120" s="753" t="s">
        <v>137</v>
      </c>
      <c r="B120" s="754"/>
      <c r="C120" s="754"/>
      <c r="D120" s="754"/>
      <c r="E120" s="754"/>
      <c r="F120" s="754"/>
      <c r="G120" s="755"/>
    </row>
    <row r="121" spans="1:7" ht="15.75" thickBot="1" x14ac:dyDescent="0.3">
      <c r="A121" s="574" t="s">
        <v>130</v>
      </c>
      <c r="B121" s="756"/>
      <c r="C121" s="756"/>
      <c r="D121" s="756"/>
      <c r="E121" s="756"/>
      <c r="F121" s="756"/>
      <c r="G121" s="757"/>
    </row>
  </sheetData>
  <mergeCells count="113">
    <mergeCell ref="A120:G120"/>
    <mergeCell ref="A121:G121"/>
    <mergeCell ref="A61:B61"/>
    <mergeCell ref="F92:G92"/>
    <mergeCell ref="A105:G105"/>
    <mergeCell ref="A106:G106"/>
    <mergeCell ref="A107:G107"/>
    <mergeCell ref="A108:G108"/>
    <mergeCell ref="C110:D110"/>
    <mergeCell ref="A113:G114"/>
    <mergeCell ref="A99:G99"/>
    <mergeCell ref="A100:G100"/>
    <mergeCell ref="A101:G101"/>
    <mergeCell ref="A102:G102"/>
    <mergeCell ref="A103:G103"/>
    <mergeCell ref="A104:G104"/>
    <mergeCell ref="F91:G91"/>
    <mergeCell ref="A93:E93"/>
    <mergeCell ref="A95:G95"/>
    <mergeCell ref="A96:G96"/>
    <mergeCell ref="A97:G97"/>
    <mergeCell ref="A98:G98"/>
    <mergeCell ref="F85:G85"/>
    <mergeCell ref="F86:G86"/>
    <mergeCell ref="F87:G87"/>
    <mergeCell ref="F88:G88"/>
    <mergeCell ref="F89:G89"/>
    <mergeCell ref="F90:G90"/>
    <mergeCell ref="F79:G79"/>
    <mergeCell ref="F80:G80"/>
    <mergeCell ref="F81:G81"/>
    <mergeCell ref="F82:G82"/>
    <mergeCell ref="F83:G83"/>
    <mergeCell ref="F84:G84"/>
    <mergeCell ref="A71:B71"/>
    <mergeCell ref="A72:B72"/>
    <mergeCell ref="A73:B73"/>
    <mergeCell ref="A74:B74"/>
    <mergeCell ref="A75:B75"/>
    <mergeCell ref="F78:G78"/>
    <mergeCell ref="A64:B64"/>
    <mergeCell ref="D64:E64"/>
    <mergeCell ref="D67:E67"/>
    <mergeCell ref="F67:G67"/>
    <mergeCell ref="A69:D69"/>
    <mergeCell ref="A70:B70"/>
    <mergeCell ref="A56:B56"/>
    <mergeCell ref="A57:B57"/>
    <mergeCell ref="A58:B58"/>
    <mergeCell ref="A59:B59"/>
    <mergeCell ref="A60:B60"/>
    <mergeCell ref="A63:B63"/>
    <mergeCell ref="A50:B50"/>
    <mergeCell ref="A51:B51"/>
    <mergeCell ref="A52:B52"/>
    <mergeCell ref="A53:B53"/>
    <mergeCell ref="A54:B54"/>
    <mergeCell ref="A55:B55"/>
    <mergeCell ref="A44:G44"/>
    <mergeCell ref="A45:B45"/>
    <mergeCell ref="A46:B46"/>
    <mergeCell ref="A47:B47"/>
    <mergeCell ref="A48:B48"/>
    <mergeCell ref="A49:B49"/>
    <mergeCell ref="B40:C40"/>
    <mergeCell ref="E40:F40"/>
    <mergeCell ref="B41:C41"/>
    <mergeCell ref="E41:F41"/>
    <mergeCell ref="A42:C42"/>
    <mergeCell ref="D42:G42"/>
    <mergeCell ref="B38:C38"/>
    <mergeCell ref="E38:F38"/>
    <mergeCell ref="B39:C39"/>
    <mergeCell ref="E39:F39"/>
    <mergeCell ref="C24:G24"/>
    <mergeCell ref="C25:G25"/>
    <mergeCell ref="C26:G26"/>
    <mergeCell ref="A35:C36"/>
    <mergeCell ref="D35:G35"/>
    <mergeCell ref="D36:G36"/>
    <mergeCell ref="E21:G21"/>
    <mergeCell ref="A18:B18"/>
    <mergeCell ref="C18:D18"/>
    <mergeCell ref="E18:G18"/>
    <mergeCell ref="A19:B19"/>
    <mergeCell ref="C19:D19"/>
    <mergeCell ref="E19:G19"/>
    <mergeCell ref="B37:C37"/>
    <mergeCell ref="E37:F37"/>
    <mergeCell ref="A1:C1"/>
    <mergeCell ref="A2:C2"/>
    <mergeCell ref="A6:C6"/>
    <mergeCell ref="D6:G6"/>
    <mergeCell ref="A7:C7"/>
    <mergeCell ref="D7:G7"/>
    <mergeCell ref="B116:C116"/>
    <mergeCell ref="B13:C13"/>
    <mergeCell ref="D13:G13"/>
    <mergeCell ref="A14:G14"/>
    <mergeCell ref="A17:B17"/>
    <mergeCell ref="C17:D17"/>
    <mergeCell ref="E17:G17"/>
    <mergeCell ref="A8:G8"/>
    <mergeCell ref="A9:G10"/>
    <mergeCell ref="A11:D11"/>
    <mergeCell ref="E11:G11"/>
    <mergeCell ref="B12:C12"/>
    <mergeCell ref="E12:G12"/>
    <mergeCell ref="A20:B20"/>
    <mergeCell ref="C20:D20"/>
    <mergeCell ref="E20:G20"/>
    <mergeCell ref="A21:B21"/>
    <mergeCell ref="C21:D21"/>
  </mergeCells>
  <pageMargins left="0.7" right="0.7" top="0.75" bottom="0.75" header="0.3" footer="0.3"/>
  <pageSetup scale="57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INFORME 01</vt:lpstr>
      <vt:lpstr>INFORME 02</vt:lpstr>
      <vt:lpstr>INFORME 03</vt:lpstr>
      <vt:lpstr>INFORME 04</vt:lpstr>
      <vt:lpstr>INFORME 05</vt:lpstr>
      <vt:lpstr>INFORME 06</vt:lpstr>
      <vt:lpstr>INFORME 07</vt:lpstr>
      <vt:lpstr>INFORME 08</vt:lpstr>
      <vt:lpstr>INFORME 09</vt:lpstr>
      <vt:lpstr>INFORME 10</vt:lpstr>
      <vt:lpstr>INFORME 11</vt:lpstr>
      <vt:lpstr>INFORME 12</vt:lpstr>
      <vt:lpstr>INFORME 13</vt:lpstr>
      <vt:lpstr>INFORME 14</vt:lpstr>
      <vt:lpstr>'INFORME 01'!Área_de_impresión</vt:lpstr>
      <vt:lpstr>'INFORME 07'!Área_de_impresión</vt:lpstr>
      <vt:lpstr>'INFORME 08'!Área_de_impresión</vt:lpstr>
      <vt:lpstr>'INFORME 09'!Área_de_impresión</vt:lpstr>
      <vt:lpstr>'INFORME 10'!Área_de_impresión</vt:lpstr>
      <vt:lpstr>'INFORME 11'!Área_de_impresión</vt:lpstr>
      <vt:lpstr>'INFORME 12'!Área_de_impresión</vt:lpstr>
      <vt:lpstr>'INFORME 13'!Área_de_impresión</vt:lpstr>
      <vt:lpstr>'INFORME 14'!Área_de_impresión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ERIKA RINCON</dc:creator>
  <cp:lastModifiedBy>PS. ERIKA RINCON</cp:lastModifiedBy>
  <cp:lastPrinted>2026-06-30T22:03:04Z</cp:lastPrinted>
  <dcterms:created xsi:type="dcterms:W3CDTF">2024-05-27T14:46:59Z</dcterms:created>
  <dcterms:modified xsi:type="dcterms:W3CDTF">2026-08-07T13:49:39Z</dcterms:modified>
</cp:coreProperties>
</file>