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EI7_INTEL\Documents\ARCHIVOS PERSONAL\CPS\CPS_PAIPA\2026\SEC INFRAESTRUCTURA\SELECCION ABREVIADA\PINTURA SINTETICA TRES CANCHAs\2 ENVIO\"/>
    </mc:Choice>
  </mc:AlternateContent>
  <xr:revisionPtr revIDLastSave="0" documentId="13_ncr:1_{980C06CF-E6E8-4192-BE75-95A532428032}" xr6:coauthVersionLast="47" xr6:coauthVersionMax="47" xr10:uidLastSave="{00000000-0000-0000-0000-000000000000}"/>
  <bookViews>
    <workbookView xWindow="-108" yWindow="-108" windowWidth="23256" windowHeight="12456" firstSheet="1" activeTab="4" xr2:uid="{00000000-000D-0000-FFFF-FFFF00000000}"/>
  </bookViews>
  <sheets>
    <sheet name="PRESUPUESTO OK" sheetId="20" r:id="rId1"/>
    <sheet name="PRESUPUESTO ORDENADO1" sheetId="22" r:id="rId2"/>
    <sheet name="PRESUPUESTO ORDENADO2" sheetId="23" r:id="rId3"/>
    <sheet name="ANALISIS BIENES RELEVANTES" sheetId="1" r:id="rId4"/>
    <sheet name="CONSULTA REGISTRO" sheetId="19" r:id="rId5"/>
  </sheet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r" hidden="1">#REF!</definedName>
    <definedName name="_Sort" hidden="1">#REF!</definedName>
    <definedName name="AccessDatabase" hidden="1">"A:\SAIN.mdb"</definedName>
    <definedName name="_xlnm.Print_Area" localSheetId="3">'ANALISIS BIENES RELEVANTES'!$B$2:$Q$9</definedName>
    <definedName name="DADADAD" hidden="1">{#N/A,#N/A,TRUE,"CODIGO DEPENDENCIA"}</definedName>
    <definedName name="fill" hidden="1">#REF!</definedName>
    <definedName name="GJFGJ" hidden="1">#REF!</definedName>
    <definedName name="jbdjfb" hidden="1">#REF!</definedName>
    <definedName name="o" hidden="1">#REF!</definedName>
    <definedName name="SSS" hidden="1">#REF!</definedName>
    <definedName name="wrn.ar." hidden="1">{#N/A,#N/A,TRUE,"CODIGO DEPENDENCIA"}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" i="1" l="1"/>
  <c r="K6" i="1"/>
  <c r="J4" i="1"/>
  <c r="I8" i="1"/>
  <c r="I7" i="1"/>
  <c r="I6" i="1"/>
  <c r="I5" i="1"/>
  <c r="I4" i="1"/>
  <c r="H6" i="1"/>
  <c r="C6" i="23"/>
  <c r="C4" i="23"/>
  <c r="C5" i="23"/>
  <c r="C3" i="23"/>
  <c r="C2" i="23"/>
  <c r="C1" i="23"/>
  <c r="G7" i="22"/>
  <c r="G10" i="22"/>
  <c r="G8" i="22"/>
  <c r="G1" i="22"/>
  <c r="G4" i="22"/>
  <c r="F9" i="22"/>
  <c r="F12" i="22"/>
  <c r="F7" i="22"/>
  <c r="F6" i="22"/>
  <c r="F3" i="22"/>
  <c r="F8" i="22"/>
  <c r="F11" i="22"/>
  <c r="F5" i="22"/>
  <c r="F2" i="22"/>
  <c r="F10" i="22"/>
  <c r="F4" i="22"/>
  <c r="F1" i="22"/>
  <c r="F9" i="20"/>
  <c r="F5" i="20"/>
  <c r="F2" i="20"/>
  <c r="F1" i="20"/>
  <c r="F3" i="20"/>
  <c r="F4" i="20"/>
  <c r="F6" i="20"/>
  <c r="F7" i="20"/>
  <c r="F8" i="20"/>
  <c r="F10" i="20"/>
  <c r="F11" i="20"/>
  <c r="F12" i="20"/>
  <c r="F13" i="20" s="1"/>
  <c r="F13" i="22" l="1"/>
  <c r="I2" i="19"/>
  <c r="A2" i="19"/>
  <c r="G4" i="1" l="1"/>
  <c r="F9" i="1"/>
  <c r="H4" i="1" l="1"/>
  <c r="K4" i="1" s="1"/>
  <c r="H7" i="1"/>
  <c r="H5" i="1"/>
  <c r="H8" i="1"/>
  <c r="O4" i="1" l="1"/>
  <c r="P2" i="1" s="1"/>
  <c r="P5" i="1" s="1"/>
  <c r="H9" i="1"/>
  <c r="K8" i="1" l="1"/>
  <c r="P4" i="1"/>
  <c r="K5" i="1"/>
  <c r="K7" i="1"/>
</calcChain>
</file>

<file path=xl/sharedStrings.xml><?xml version="1.0" encoding="utf-8"?>
<sst xmlns="http://schemas.openxmlformats.org/spreadsheetml/2006/main" count="86" uniqueCount="33">
  <si>
    <t>ACTIVIDAD</t>
  </si>
  <si>
    <t>UN</t>
  </si>
  <si>
    <t xml:space="preserve">VALOR UNITARIO </t>
  </si>
  <si>
    <t>ML</t>
  </si>
  <si>
    <t>CANTIDAD</t>
  </si>
  <si>
    <t>VALOR TOTAL</t>
  </si>
  <si>
    <t xml:space="preserve">VALOR PARCIAL </t>
  </si>
  <si>
    <t>Porcentaje de Participacion</t>
  </si>
  <si>
    <t>Porcentaje Acumulado</t>
  </si>
  <si>
    <t>Promedio</t>
  </si>
  <si>
    <t>SUB TOTAL OBRA</t>
  </si>
  <si>
    <t>total</t>
  </si>
  <si>
    <t>vr promedio calculado</t>
  </si>
  <si>
    <t>NOMBRE PARA CONSULTA REGISTRO (MATERIAL )</t>
  </si>
  <si>
    <t>CONSULTA REGISTRO</t>
  </si>
  <si>
    <t>SI SE ENCUENTRA</t>
  </si>
  <si>
    <t>NO SE ENCUENTRA</t>
  </si>
  <si>
    <t>SE ENCUENTRA</t>
  </si>
  <si>
    <t>%</t>
  </si>
  <si>
    <t>PUNTAJE</t>
  </si>
  <si>
    <t>Sumatoria %</t>
  </si>
  <si>
    <t>TOTAL PUNTOS</t>
  </si>
  <si>
    <t>BARRIDO Y SOPLADO</t>
  </si>
  <si>
    <t>SUMINISTRO E INSTALACION DE SISTEMA DE RECUBRIMIENTO SINTETICO REFORZADO POR CAPAS PLEXIPAVE O DECOART O SIMILAR COMPUESTO 100% DE RESINAS ACRILICAS QUE INCLUYE: REPLANTEO ARQUITECTONICO SEGUN DISEÑO, TRATAMIENTO PREVIO CON ACIDO FOSFORICO, CAPA DE PLEXIBOND PRIMER COATING,  CAPA DE BASE, CAPA FILLER, CAPA FINISH Y DEMARCACIÓN (CON RESPECTIVO CERTIFICADO DE CALIDAD DE  INSTALACIÓN EXPEDIDO POR EL  FABRICANTE).</t>
  </si>
  <si>
    <t xml:space="preserve">SUMINISTRO E INSTALACIÓN DE CANCHA MULTIPLE TUBO AGUA NEGRA 3" Y 2" INCL.TABLERO ACRILICO 10 MM PARA ANCLAR AL PISO </t>
  </si>
  <si>
    <t>SUMINISTRO E INSTALACIÓN CAPA DE ACRYLIC RESURFACER CON ARENILLA DE CUARZO COMO BASE SINTETICA MEZCLADO CON TEXACRYL PARA CABADO EN SUPERFICIES DE ASFALTO</t>
  </si>
  <si>
    <t>JUEGO</t>
  </si>
  <si>
    <t>TOTAL</t>
  </si>
  <si>
    <t>CERRAMIENTO EN VARA ROLLIZA Y LONA H = 1.50 M . DISTANCIA ENTRE POSTES 2 M</t>
  </si>
  <si>
    <t>1.2</t>
  </si>
  <si>
    <t xml:space="preserve">M2 </t>
  </si>
  <si>
    <t>1.3</t>
  </si>
  <si>
    <t>SUMINISTRO E INSTALACIÓN DE CANCHA MULTIPLE TUBO AGUA NEGRA 3" Y 2" INCL.TABLERO ACRILICO 10 MM PARA ANCLAR AL PISO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</si>
</sst>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_-&quot;$&quot;* #,##0_-;\-&quot;$&quot;* #,##0_-;_-&quot;$&quot;* &quot;-&quot;_-;_-@_-"/>
    <numFmt numFmtId="166" formatCode="_ &quot;$&quot;\ * #,##0_ ;_ &quot;$&quot;\ * \-#,##0_ ;_ &quot;$&quot;\ * &quot;-&quot;_ ;_ @_ "/>
    <numFmt numFmtId="167" formatCode="&quot;$&quot;\ #,##0.00;[Red]&quot;$&quot;\ \-#,##0.00"/>
    <numFmt numFmtId="168" formatCode="&quot;$&quot;\ #,##0.00_);\(&quot;$&quot;\ #,##0.00\)"/>
    <numFmt numFmtId="169" formatCode="_-* #,##0.00\ &quot;Pts&quot;_-;\-* #,##0.00\ &quot;Pts&quot;_-;_-* &quot;-&quot;??\ &quot;Pts&quot;_-;_-@_-"/>
    <numFmt numFmtId="170" formatCode="0.000%"/>
    <numFmt numFmtId="171" formatCode="0.0000000"/>
    <numFmt numFmtId="172" formatCode="_-* #,##0.00\ &quot;€&quot;_-;\-* #,##0.00\ &quot;€&quot;_-;_-* &quot;-&quot;??\ &quot;€&quot;_-;_-@_-"/>
    <numFmt numFmtId="173" formatCode="_-&quot;$&quot;* #,##0.00_-;\-&quot;$&quot;* #,##0.00_-;_-&quot;$&quot;* &quot;-&quot;??_-;_-@_-"/>
    <numFmt numFmtId="174" formatCode="_(&quot;$&quot;\ * #,##0.00_);_(&quot;$&quot;\ * \(#,##0.00\);_(&quot;$&quot;\ * &quot;-&quot;??_);_(@_)"/>
    <numFmt numFmtId="175" formatCode="_ &quot;$&quot;\ * #,##0.00_ ;_ &quot;$&quot;\ * \-#,##0.00_ ;_ &quot;$&quot;\ * &quot;-&quot;??_ ;_ @_ "/>
    <numFmt numFmtId="176" formatCode="_ * #,##0.00_ ;_ * \-#,##0.00_ ;_ * &quot;-&quot;??_ ;_ @_ "/>
    <numFmt numFmtId="177" formatCode="#,##0.000"/>
    <numFmt numFmtId="178" formatCode="#,##0.0"/>
    <numFmt numFmtId="179" formatCode="#,##0.0000"/>
    <numFmt numFmtId="180" formatCode="_-* #,##0.00\ [$€]_-;\-* #,##0.00\ [$€]_-;_-* &quot;-&quot;??\ [$€]_-;_-@_-"/>
    <numFmt numFmtId="181" formatCode="##0"/>
    <numFmt numFmtId="182" formatCode="0.000"/>
    <numFmt numFmtId="183" formatCode="0.0000"/>
    <numFmt numFmtId="184" formatCode="0.00%;\-0.00%;&quot;&quot;"/>
    <numFmt numFmtId="185" formatCode="&quot;$&quot;#,##0\ ;\(&quot;$&quot;#,##0\)"/>
    <numFmt numFmtId="186" formatCode="\(0%\)"/>
    <numFmt numFmtId="187" formatCode=";;"/>
    <numFmt numFmtId="188" formatCode="d\ \d\e\ mmmm\ \d\e\ yyyy"/>
    <numFmt numFmtId="189" formatCode="0%;\-0%;&quot;&quot;"/>
    <numFmt numFmtId="190" formatCode="#0&quot;.&quot;000&quot;´&quot;000&quot;.&quot;000"/>
    <numFmt numFmtId="191" formatCode="##0&quot;.&quot;000"/>
    <numFmt numFmtId="192" formatCode="##0&quot;´&quot;000&quot;.&quot;000"/>
    <numFmt numFmtId="193" formatCode="_(&quot;$&quot;\ * #,##0_);_(&quot;$&quot;\ * \(#,##0\);_(&quot;$&quot;\ * &quot;-&quot;??_);_(@_)"/>
    <numFmt numFmtId="194" formatCode="#0&quot;.&quot;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 Narrow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4"/>
      <color theme="1"/>
      <name val="Calibri"/>
      <family val="2"/>
      <scheme val="minor"/>
    </font>
    <font>
      <sz val="11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262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0" fontId="4" fillId="0" borderId="0"/>
    <xf numFmtId="0" fontId="9" fillId="0" borderId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9" fillId="0" borderId="0"/>
    <xf numFmtId="169" fontId="9" fillId="0" borderId="0" applyFont="0" applyFill="0" applyBorder="0" applyAlignment="0" applyProtection="0"/>
    <xf numFmtId="0" fontId="1" fillId="0" borderId="0"/>
    <xf numFmtId="0" fontId="9" fillId="0" borderId="0"/>
    <xf numFmtId="0" fontId="14" fillId="0" borderId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9" fillId="14" borderId="0" applyNumberFormat="0" applyBorder="0" applyAlignment="0" applyProtection="0"/>
    <xf numFmtId="0" fontId="20" fillId="26" borderId="10" applyNumberFormat="0" applyAlignment="0" applyProtection="0"/>
    <xf numFmtId="0" fontId="21" fillId="27" borderId="11" applyNumberFormat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31" borderId="0" applyNumberFormat="0" applyBorder="0" applyAlignment="0" applyProtection="0"/>
    <xf numFmtId="0" fontId="24" fillId="17" borderId="10" applyNumberFormat="0" applyAlignment="0" applyProtection="0"/>
    <xf numFmtId="0" fontId="34" fillId="0" borderId="0">
      <alignment vertical="top"/>
    </xf>
    <xf numFmtId="180" fontId="9" fillId="0" borderId="0" applyFont="0" applyFill="0" applyBorder="0" applyAlignment="0" applyProtection="0"/>
    <xf numFmtId="0" fontId="25" fillId="13" borderId="0" applyNumberFormat="0" applyBorder="0" applyAlignment="0" applyProtection="0"/>
    <xf numFmtId="176" fontId="9" fillId="0" borderId="0" applyFont="0" applyFill="0" applyBorder="0" applyAlignment="0" applyProtection="0"/>
    <xf numFmtId="2" fontId="15" fillId="0" borderId="13" applyFont="0" applyBorder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43" fontId="17" fillId="0" borderId="0" applyFont="0" applyFill="0" applyBorder="0" applyAlignment="0" applyProtection="0"/>
    <xf numFmtId="17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4" fontId="17" fillId="0" borderId="0" applyFont="0" applyFill="0" applyBorder="0" applyAlignment="0" applyProtection="0"/>
    <xf numFmtId="169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33" borderId="14" applyNumberFormat="0" applyFont="0" applyAlignment="0" applyProtection="0"/>
    <xf numFmtId="9" fontId="1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7" fillId="26" borderId="15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16" applyNumberFormat="0" applyFill="0" applyAlignment="0" applyProtection="0"/>
    <xf numFmtId="0" fontId="32" fillId="0" borderId="17" applyNumberFormat="0" applyFill="0" applyAlignment="0" applyProtection="0"/>
    <xf numFmtId="0" fontId="23" fillId="0" borderId="18" applyNumberFormat="0" applyFill="0" applyAlignment="0" applyProtection="0"/>
    <xf numFmtId="0" fontId="30" fillId="0" borderId="0" applyNumberFormat="0" applyFill="0" applyBorder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176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1" fillId="0" borderId="0"/>
    <xf numFmtId="43" fontId="1" fillId="0" borderId="0" applyFont="0" applyFill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9" fillId="14" borderId="0" applyNumberFormat="0" applyBorder="0" applyAlignment="0" applyProtection="0"/>
    <xf numFmtId="0" fontId="20" fillId="26" borderId="10" applyNumberFormat="0" applyAlignment="0" applyProtection="0"/>
    <xf numFmtId="0" fontId="9" fillId="0" borderId="0"/>
    <xf numFmtId="0" fontId="21" fillId="27" borderId="11" applyNumberFormat="0" applyAlignment="0" applyProtection="0"/>
    <xf numFmtId="0" fontId="22" fillId="0" borderId="12" applyNumberFormat="0" applyFill="0" applyAlignment="0" applyProtection="0"/>
    <xf numFmtId="181" fontId="15" fillId="0" borderId="20">
      <alignment horizontal="right"/>
    </xf>
    <xf numFmtId="181" fontId="15" fillId="0" borderId="20">
      <alignment horizontal="right"/>
    </xf>
    <xf numFmtId="2" fontId="15" fillId="0" borderId="0"/>
    <xf numFmtId="2" fontId="15" fillId="0" borderId="0"/>
    <xf numFmtId="2" fontId="15" fillId="0" borderId="0"/>
    <xf numFmtId="182" fontId="15" fillId="0" borderId="0"/>
    <xf numFmtId="182" fontId="15" fillId="0" borderId="0"/>
    <xf numFmtId="182" fontId="15" fillId="0" borderId="0"/>
    <xf numFmtId="183" fontId="16" fillId="0" borderId="0"/>
    <xf numFmtId="183" fontId="16" fillId="0" borderId="0"/>
    <xf numFmtId="183" fontId="16" fillId="0" borderId="0"/>
    <xf numFmtId="181" fontId="15" fillId="0" borderId="20">
      <alignment horizontal="right"/>
    </xf>
    <xf numFmtId="3" fontId="35" fillId="0" borderId="0" applyFont="0" applyFill="0" applyBorder="0" applyAlignment="0" applyProtection="0"/>
    <xf numFmtId="184" fontId="9" fillId="0" borderId="0">
      <protection locked="0"/>
    </xf>
    <xf numFmtId="185" fontId="35" fillId="0" borderId="0" applyFont="0" applyFill="0" applyBorder="0" applyAlignment="0" applyProtection="0"/>
    <xf numFmtId="186" fontId="9" fillId="0" borderId="0">
      <protection locked="0"/>
    </xf>
    <xf numFmtId="0" fontId="23" fillId="0" borderId="0" applyNumberFormat="0" applyFill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31" borderId="0" applyNumberFormat="0" applyBorder="0" applyAlignment="0" applyProtection="0"/>
    <xf numFmtId="0" fontId="24" fillId="17" borderId="10" applyNumberFormat="0" applyAlignment="0" applyProtection="0"/>
    <xf numFmtId="187" fontId="36" fillId="0" borderId="0">
      <protection locked="0"/>
    </xf>
    <xf numFmtId="187" fontId="36" fillId="0" borderId="0">
      <protection locked="0"/>
    </xf>
    <xf numFmtId="187" fontId="36" fillId="0" borderId="0">
      <protection locked="0"/>
    </xf>
    <xf numFmtId="187" fontId="36" fillId="0" borderId="0">
      <protection locked="0"/>
    </xf>
    <xf numFmtId="187" fontId="36" fillId="0" borderId="0">
      <protection locked="0"/>
    </xf>
    <xf numFmtId="187" fontId="36" fillId="0" borderId="0">
      <protection locked="0"/>
    </xf>
    <xf numFmtId="187" fontId="36" fillId="0" borderId="0">
      <protection locked="0"/>
    </xf>
    <xf numFmtId="188" fontId="9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89" fontId="9" fillId="0" borderId="0">
      <protection locked="0"/>
    </xf>
    <xf numFmtId="189" fontId="9" fillId="0" borderId="0">
      <protection locked="0"/>
    </xf>
    <xf numFmtId="0" fontId="25" fillId="13" borderId="0" applyNumberFormat="0" applyBorder="0" applyAlignment="0" applyProtection="0"/>
    <xf numFmtId="190" fontId="15" fillId="0" borderId="0">
      <alignment horizontal="right"/>
    </xf>
    <xf numFmtId="190" fontId="15" fillId="0" borderId="0">
      <alignment horizontal="right"/>
    </xf>
    <xf numFmtId="190" fontId="15" fillId="0" borderId="0">
      <alignment horizontal="right"/>
    </xf>
    <xf numFmtId="191" fontId="15" fillId="0" borderId="0" applyFont="0" applyFill="0" applyBorder="0" applyAlignment="0">
      <alignment horizontal="center"/>
    </xf>
    <xf numFmtId="191" fontId="15" fillId="0" borderId="0" applyFont="0" applyFill="0" applyBorder="0" applyAlignment="0">
      <alignment horizontal="center"/>
    </xf>
    <xf numFmtId="2" fontId="15" fillId="0" borderId="13" applyFont="0" applyBorder="0"/>
    <xf numFmtId="43" fontId="17" fillId="0" borderId="0" applyFont="0" applyFill="0" applyBorder="0" applyAlignment="0" applyProtection="0"/>
    <xf numFmtId="17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92" fontId="15" fillId="0" borderId="0">
      <alignment horizontal="right"/>
    </xf>
    <xf numFmtId="192" fontId="15" fillId="0" borderId="0">
      <alignment horizontal="right"/>
    </xf>
    <xf numFmtId="192" fontId="15" fillId="0" borderId="0">
      <alignment horizontal="right"/>
    </xf>
    <xf numFmtId="193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4" fontId="17" fillId="0" borderId="0" applyFont="0" applyFill="0" applyBorder="0" applyAlignment="0" applyProtection="0"/>
    <xf numFmtId="185" fontId="40" fillId="0" borderId="0" applyFont="0" applyFill="0" applyBorder="0" applyAlignment="0" applyProtection="0"/>
    <xf numFmtId="0" fontId="26" fillId="32" borderId="0" applyNumberFormat="0" applyBorder="0" applyAlignment="0" applyProtection="0"/>
    <xf numFmtId="194" fontId="15" fillId="0" borderId="0" applyFont="0" applyFill="0" applyBorder="0" applyAlignment="0">
      <alignment horizontal="center"/>
    </xf>
    <xf numFmtId="194" fontId="15" fillId="0" borderId="0" applyFont="0" applyFill="0" applyBorder="0" applyAlignment="0">
      <alignment horizontal="center"/>
    </xf>
    <xf numFmtId="0" fontId="9" fillId="0" borderId="0"/>
    <xf numFmtId="0" fontId="9" fillId="0" borderId="0"/>
    <xf numFmtId="0" fontId="39" fillId="0" borderId="0"/>
    <xf numFmtId="0" fontId="1" fillId="0" borderId="0"/>
    <xf numFmtId="0" fontId="3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1" fillId="0" borderId="0"/>
    <xf numFmtId="0" fontId="9" fillId="0" borderId="0"/>
    <xf numFmtId="0" fontId="9" fillId="33" borderId="14" applyNumberFormat="0" applyFon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27" fillId="26" borderId="15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16" applyNumberFormat="0" applyFill="0" applyAlignment="0" applyProtection="0"/>
    <xf numFmtId="0" fontId="32" fillId="0" borderId="17" applyNumberFormat="0" applyFill="0" applyAlignment="0" applyProtection="0"/>
    <xf numFmtId="0" fontId="23" fillId="0" borderId="18" applyNumberFormat="0" applyFill="0" applyAlignment="0" applyProtection="0"/>
    <xf numFmtId="0" fontId="30" fillId="0" borderId="0" applyNumberFormat="0" applyFill="0" applyBorder="0" applyAlignment="0" applyProtection="0"/>
    <xf numFmtId="189" fontId="9" fillId="0" borderId="21">
      <protection locked="0"/>
    </xf>
    <xf numFmtId="43" fontId="9" fillId="0" borderId="0" applyFont="0" applyFill="0" applyBorder="0" applyAlignment="0" applyProtection="0"/>
  </cellStyleXfs>
  <cellXfs count="6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2" fontId="0" fillId="4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6" borderId="1" xfId="9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wrapText="1"/>
    </xf>
    <xf numFmtId="10" fontId="0" fillId="0" borderId="0" xfId="0" applyNumberFormat="1"/>
    <xf numFmtId="0" fontId="3" fillId="3" borderId="0" xfId="0" applyFont="1" applyFill="1" applyBorder="1" applyAlignment="1">
      <alignment horizontal="center" vertical="center"/>
    </xf>
    <xf numFmtId="10" fontId="2" fillId="4" borderId="0" xfId="0" applyNumberFormat="1" applyFont="1" applyFill="1" applyBorder="1" applyAlignment="1">
      <alignment horizontal="center" vertical="center" wrapText="1"/>
    </xf>
    <xf numFmtId="10" fontId="0" fillId="4" borderId="0" xfId="2" applyNumberFormat="1" applyFont="1" applyFill="1" applyBorder="1" applyAlignment="1">
      <alignment horizontal="center" vertical="center"/>
    </xf>
    <xf numFmtId="164" fontId="7" fillId="4" borderId="1" xfId="1" applyNumberFormat="1" applyFont="1" applyFill="1" applyBorder="1" applyAlignment="1">
      <alignment horizontal="right" vertical="center" wrapText="1"/>
    </xf>
    <xf numFmtId="164" fontId="0" fillId="4" borderId="1" xfId="0" applyNumberFormat="1" applyFill="1" applyBorder="1" applyAlignment="1">
      <alignment horizontal="right" vertical="center" wrapText="1"/>
    </xf>
    <xf numFmtId="10" fontId="0" fillId="7" borderId="1" xfId="2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 wrapText="1"/>
    </xf>
    <xf numFmtId="164" fontId="2" fillId="2" borderId="5" xfId="0" applyNumberFormat="1" applyFont="1" applyFill="1" applyBorder="1"/>
    <xf numFmtId="164" fontId="2" fillId="2" borderId="2" xfId="0" applyNumberFormat="1" applyFont="1" applyFill="1" applyBorder="1"/>
    <xf numFmtId="10" fontId="0" fillId="4" borderId="6" xfId="2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10" fillId="0" borderId="1" xfId="11" applyFont="1" applyBorder="1" applyAlignment="1">
      <alignment horizontal="left" vertical="center" wrapText="1"/>
    </xf>
    <xf numFmtId="168" fontId="10" fillId="0" borderId="1" xfId="13" applyNumberFormat="1" applyFont="1" applyBorder="1" applyAlignment="1">
      <alignment horizontal="right" vertical="center" wrapText="1"/>
    </xf>
    <xf numFmtId="0" fontId="10" fillId="0" borderId="1" xfId="10" applyFont="1" applyBorder="1" applyAlignment="1">
      <alignment horizontal="center" vertical="center"/>
    </xf>
    <xf numFmtId="0" fontId="12" fillId="0" borderId="0" xfId="14" applyFont="1"/>
    <xf numFmtId="0" fontId="11" fillId="0" borderId="1" xfId="14" applyFont="1" applyBorder="1"/>
    <xf numFmtId="0" fontId="13" fillId="0" borderId="1" xfId="14" applyFont="1" applyBorder="1"/>
    <xf numFmtId="170" fontId="0" fillId="7" borderId="1" xfId="2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2" fillId="8" borderId="1" xfId="0" applyNumberFormat="1" applyFont="1" applyFill="1" applyBorder="1" applyAlignment="1">
      <alignment horizontal="center" vertical="center" wrapText="1"/>
    </xf>
    <xf numFmtId="10" fontId="2" fillId="8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/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10" fontId="0" fillId="9" borderId="1" xfId="2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10" fontId="2" fillId="5" borderId="9" xfId="0" applyNumberFormat="1" applyFont="1" applyFill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171" fontId="3" fillId="9" borderId="1" xfId="0" applyNumberFormat="1" applyFont="1" applyFill="1" applyBorder="1" applyAlignment="1">
      <alignment vertical="center"/>
    </xf>
    <xf numFmtId="168" fontId="13" fillId="0" borderId="1" xfId="14" applyNumberFormat="1" applyFont="1" applyBorder="1"/>
    <xf numFmtId="10" fontId="0" fillId="10" borderId="1" xfId="2" applyNumberFormat="1" applyFont="1" applyFill="1" applyBorder="1" applyAlignment="1">
      <alignment horizontal="center" vertical="center" wrapText="1"/>
    </xf>
    <xf numFmtId="171" fontId="3" fillId="10" borderId="1" xfId="0" applyNumberFormat="1" applyFont="1" applyFill="1" applyBorder="1" applyAlignment="1">
      <alignment vertical="center"/>
    </xf>
    <xf numFmtId="0" fontId="0" fillId="9" borderId="0" xfId="0" applyFill="1" applyAlignment="1">
      <alignment horizontal="center" vertical="center" wrapText="1"/>
    </xf>
    <xf numFmtId="10" fontId="2" fillId="8" borderId="1" xfId="0" applyNumberFormat="1" applyFont="1" applyFill="1" applyBorder="1" applyAlignment="1">
      <alignment horizontal="center" vertical="center" textRotation="90" wrapText="1"/>
    </xf>
    <xf numFmtId="164" fontId="43" fillId="0" borderId="1" xfId="0" applyNumberFormat="1" applyFont="1" applyBorder="1" applyAlignment="1">
      <alignment vertical="center"/>
    </xf>
    <xf numFmtId="168" fontId="43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wrapText="1"/>
    </xf>
    <xf numFmtId="164" fontId="2" fillId="0" borderId="1" xfId="0" applyNumberFormat="1" applyFont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3" fillId="3" borderId="7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right"/>
    </xf>
    <xf numFmtId="0" fontId="44" fillId="0" borderId="1" xfId="11" applyFont="1" applyBorder="1" applyAlignment="1">
      <alignment horizontal="left" vertical="center" wrapText="1"/>
    </xf>
    <xf numFmtId="0" fontId="44" fillId="0" borderId="1" xfId="11" applyFont="1" applyBorder="1" applyAlignment="1">
      <alignment horizontal="center" vertical="center"/>
    </xf>
    <xf numFmtId="4" fontId="44" fillId="0" borderId="1" xfId="12" applyNumberFormat="1" applyFont="1" applyBorder="1" applyAlignment="1">
      <alignment horizontal="center" vertical="center" wrapText="1"/>
    </xf>
    <xf numFmtId="168" fontId="44" fillId="0" borderId="1" xfId="13" applyNumberFormat="1" applyFont="1" applyBorder="1" applyAlignment="1">
      <alignment horizontal="right" vertical="center" wrapText="1"/>
    </xf>
    <xf numFmtId="0" fontId="44" fillId="0" borderId="1" xfId="16" applyFont="1" applyBorder="1" applyAlignment="1">
      <alignment horizontal="left" vertical="center" wrapText="1"/>
    </xf>
    <xf numFmtId="0" fontId="44" fillId="0" borderId="1" xfId="16" applyFon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8" fontId="0" fillId="0" borderId="0" xfId="0" applyNumberFormat="1" applyAlignment="1">
      <alignment vertical="center"/>
    </xf>
    <xf numFmtId="171" fontId="3" fillId="10" borderId="0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vertical="center" textRotation="90" wrapText="1"/>
    </xf>
  </cellXfs>
  <cellStyles count="262">
    <cellStyle name="20% - Énfasis1 2" xfId="22" xr:uid="{E45C8CF3-AF59-476E-9052-2FACA7FE7BCE}"/>
    <cellStyle name="20% - Énfasis1 3" xfId="144" xr:uid="{E87923B6-E62A-48E3-9AE4-869AC0BD6A5F}"/>
    <cellStyle name="20% - Énfasis2 2" xfId="23" xr:uid="{E6765728-284B-4EBD-B4DC-C603CB0AB308}"/>
    <cellStyle name="20% - Énfasis2 3" xfId="145" xr:uid="{C983F0D1-FD87-4DC5-8E21-8DBD58DBC366}"/>
    <cellStyle name="20% - Énfasis3 2" xfId="24" xr:uid="{446C8B1F-D38F-428E-AD89-99F78284A49B}"/>
    <cellStyle name="20% - Énfasis3 3" xfId="146" xr:uid="{89460A4C-2B4A-41C3-B730-BC8FE10A6E6F}"/>
    <cellStyle name="20% - Énfasis4 2" xfId="25" xr:uid="{13C8A30E-F486-4577-8BAB-EDAE84E94EB3}"/>
    <cellStyle name="20% - Énfasis4 3" xfId="147" xr:uid="{1859064D-C960-4B24-BA27-C01C22B6126F}"/>
    <cellStyle name="20% - Énfasis5 2" xfId="26" xr:uid="{9639BCD7-D864-4CA6-9039-18B63103C0DE}"/>
    <cellStyle name="20% - Énfasis5 3" xfId="148" xr:uid="{6E6B23AF-F655-46CE-9168-1ECE83A14228}"/>
    <cellStyle name="20% - Énfasis6 2" xfId="27" xr:uid="{FC2E968B-2BB6-4EA1-B829-6A08B53B248F}"/>
    <cellStyle name="20% - Énfasis6 3" xfId="149" xr:uid="{553A4AD6-8D44-423A-96CA-E03DBCFBF471}"/>
    <cellStyle name="40% - Énfasis1 2" xfId="28" xr:uid="{3A6ACDBC-909F-4E2D-B3F1-99C9FB891EE2}"/>
    <cellStyle name="40% - Énfasis1 3" xfId="150" xr:uid="{70D79B98-16EE-4EAC-99D6-9D97F533DA38}"/>
    <cellStyle name="40% - Énfasis2 2" xfId="29" xr:uid="{3F41E5C2-3705-4DF3-8D7A-1D041FFD84C5}"/>
    <cellStyle name="40% - Énfasis2 3" xfId="151" xr:uid="{BE4C645A-7E07-4FD9-A31E-2CBED65C4D70}"/>
    <cellStyle name="40% - Énfasis3 2" xfId="30" xr:uid="{F7BB6FF2-28CA-4FB7-ADC8-53C988F6CD2F}"/>
    <cellStyle name="40% - Énfasis3 3" xfId="152" xr:uid="{66C3680E-130B-495D-999C-F98BB9BC9F35}"/>
    <cellStyle name="40% - Énfasis4 2" xfId="31" xr:uid="{3F944D1E-C617-4DEF-866A-351D96D0B61A}"/>
    <cellStyle name="40% - Énfasis4 3" xfId="153" xr:uid="{5F47AD05-399E-4A6A-8A39-B9B4B2E2B639}"/>
    <cellStyle name="40% - Énfasis5 2" xfId="32" xr:uid="{239284CC-616C-4F08-BC88-F65B918B39D4}"/>
    <cellStyle name="40% - Énfasis5 3" xfId="154" xr:uid="{D70BBE2D-11E6-4332-A532-C2E71976AD6F}"/>
    <cellStyle name="40% - Énfasis6 2" xfId="33" xr:uid="{8933C3D5-267B-49BB-AC22-1463D84C9BDB}"/>
    <cellStyle name="40% - Énfasis6 3" xfId="155" xr:uid="{AB8E6D42-DFA9-48A6-9523-C8A1C6E6DE25}"/>
    <cellStyle name="60% - Énfasis1 2" xfId="34" xr:uid="{BFA9AE3C-EF38-4175-8356-DD9A0311205A}"/>
    <cellStyle name="60% - Énfasis1 3" xfId="156" xr:uid="{7B33A205-21B9-42B0-BF3A-D223734ED5EF}"/>
    <cellStyle name="60% - Énfasis2 2" xfId="35" xr:uid="{8B05ABD2-A3AF-4F22-AC92-FE2DC60F3B54}"/>
    <cellStyle name="60% - Énfasis2 3" xfId="157" xr:uid="{5D417011-E867-4E1C-AD6F-583F20AE3803}"/>
    <cellStyle name="60% - Énfasis3 2" xfId="36" xr:uid="{3316A099-25BA-420A-9433-11B3B78CD930}"/>
    <cellStyle name="60% - Énfasis3 3" xfId="158" xr:uid="{88D38F55-FD9B-49B9-868A-921C99DEB966}"/>
    <cellStyle name="60% - Énfasis4 2" xfId="37" xr:uid="{CC81490B-45C1-43DD-B0F2-0C265D16A40C}"/>
    <cellStyle name="60% - Énfasis4 3" xfId="159" xr:uid="{4A35AC75-3A6C-4EE8-B345-1BB0A0E5F41E}"/>
    <cellStyle name="60% - Énfasis5 2" xfId="38" xr:uid="{B38B8E1C-DD96-44BA-BC1E-F96D2A707D5F}"/>
    <cellStyle name="60% - Énfasis5 3" xfId="160" xr:uid="{808D5A9A-0D76-4EC6-8D69-45D799330D38}"/>
    <cellStyle name="60% - Énfasis6 2" xfId="39" xr:uid="{2E33D293-7C33-4647-9261-2DC4FB381129}"/>
    <cellStyle name="60% - Énfasis6 3" xfId="161" xr:uid="{45AE8AA4-F3BE-4EE9-A5D3-430E19580592}"/>
    <cellStyle name="Buena 2" xfId="40" xr:uid="{AB2E9299-85E7-454E-966E-1ED147CAD17C}"/>
    <cellStyle name="Buena 3" xfId="162" xr:uid="{4C2DBD59-189E-4918-B17F-9D96D9BEE974}"/>
    <cellStyle name="Cálculo 2" xfId="41" xr:uid="{AE8A9CE3-291E-4519-915B-C262E335012B}"/>
    <cellStyle name="Cálculo 3" xfId="163" xr:uid="{8C7AD13A-A2B1-485F-AA59-04AD41878FBD}"/>
    <cellStyle name="Cancel" xfId="164" xr:uid="{17790C59-66C7-47A8-8468-47234C238C2A}"/>
    <cellStyle name="Celda de comprobación 2" xfId="42" xr:uid="{65D2EDD5-7A19-4970-A7F2-C4C2175F281C}"/>
    <cellStyle name="Celda de comprobación 3" xfId="165" xr:uid="{437AC021-9488-4883-8BED-3EB7CE4A85B3}"/>
    <cellStyle name="Celda vinculada 2" xfId="43" xr:uid="{135BB6D6-B86E-4BD8-8F91-D739E6E58A6F}"/>
    <cellStyle name="Celda vinculada 3" xfId="166" xr:uid="{6095E300-FAC9-464A-B2C5-4E307A623DED}"/>
    <cellStyle name="CIENTOS" xfId="167" xr:uid="{F1E01E47-E23F-4A8C-9440-239A3CA60629}"/>
    <cellStyle name="CIENTOS 2" xfId="168" xr:uid="{9B14976D-D058-4EEC-8CE1-5A93F3442D63}"/>
    <cellStyle name="CIENTOS 2D" xfId="169" xr:uid="{544F5707-17C6-434B-804F-E39F59B19C19}"/>
    <cellStyle name="CIENTOS 2D 2" xfId="170" xr:uid="{063DC838-90E4-461F-ACF1-843D130B8982}"/>
    <cellStyle name="CIENTOS 2D_PRESUPUESTO FASE III ABR-2015 Rev3" xfId="171" xr:uid="{0B617503-9DE4-47DE-A6B9-2D899402143F}"/>
    <cellStyle name="CIENTOS 3D" xfId="172" xr:uid="{C9684592-708A-4762-9D84-221D6AD8703E}"/>
    <cellStyle name="CIENTOS 3D 2" xfId="173" xr:uid="{B75EEDFB-DB6F-465D-8D9E-69E4688DF2BF}"/>
    <cellStyle name="CIENTOS 3D_PRESUPUESTO FASE III ABR-2015 Rev3" xfId="174" xr:uid="{FFD81A86-195B-47EF-88FB-BD1E0E92637F}"/>
    <cellStyle name="CIENTOS 4D" xfId="175" xr:uid="{B1E2B83B-6A80-4E7D-AB91-78A69CB24DD3}"/>
    <cellStyle name="CIENTOS 4D 2" xfId="176" xr:uid="{A6E920AF-66E9-46EB-83EA-6E6ED7367E47}"/>
    <cellStyle name="CIENTOS 4D_PRESUPUESTO FASE III ABR-2015 Rev3" xfId="177" xr:uid="{C8534EEA-B503-4A66-AF75-D82E5F348517}"/>
    <cellStyle name="CIENTOS_CantidadesGirardota" xfId="178" xr:uid="{732672F9-97C3-4B9B-84D5-095897C67B4A}"/>
    <cellStyle name="Comma" xfId="55" xr:uid="{993B311C-EC3C-47EA-9B81-C8B644B8BEDB}"/>
    <cellStyle name="Comma0" xfId="179" xr:uid="{431A1DF2-92D2-418C-A1F0-E0689EF2AE3E}"/>
    <cellStyle name="Currency" xfId="180" xr:uid="{F3493F8E-EF8B-4361-9DAC-89CE4541C7F3}"/>
    <cellStyle name="Currency0" xfId="181" xr:uid="{1C1A5BDF-4560-4B75-A1FD-6D0B08506B8D}"/>
    <cellStyle name="Date" xfId="182" xr:uid="{F0B22E95-2178-4216-AC69-B0910A3C3E5C}"/>
    <cellStyle name="Encabezado 4 2" xfId="44" xr:uid="{7EDB8208-9228-4093-8EA8-370B833579EC}"/>
    <cellStyle name="Encabezado 4 3" xfId="183" xr:uid="{EE637FCB-BD45-45F1-BECD-6CDD92476358}"/>
    <cellStyle name="Énfasis1 2" xfId="45" xr:uid="{F9F790EB-568D-4419-B9A1-28733C8EDD85}"/>
    <cellStyle name="Énfasis1 3" xfId="184" xr:uid="{47C96912-0974-426A-B5BA-AE4ED2C20972}"/>
    <cellStyle name="Énfasis2 2" xfId="46" xr:uid="{A2E84D0A-0EF3-4D06-81E3-3BE5D41F3767}"/>
    <cellStyle name="Énfasis2 3" xfId="185" xr:uid="{B1DC5E0E-F68F-4A0D-BD0D-97E362EEE331}"/>
    <cellStyle name="Énfasis3 2" xfId="47" xr:uid="{B3EE7D33-0C7B-411E-A136-C086B4D8E823}"/>
    <cellStyle name="Énfasis3 3" xfId="186" xr:uid="{04A6FB3C-8D12-4121-9902-64651FA961B1}"/>
    <cellStyle name="Énfasis4 2" xfId="48" xr:uid="{734261D8-23F3-4E12-9039-5854154D8CCB}"/>
    <cellStyle name="Énfasis4 3" xfId="187" xr:uid="{9C0CF800-87AC-438F-8BC2-F4CC5C3F7249}"/>
    <cellStyle name="Énfasis5 2" xfId="49" xr:uid="{F29CC48E-28A3-4E36-B8C8-9E7AE28A312D}"/>
    <cellStyle name="Énfasis5 3" xfId="188" xr:uid="{2D50B2A7-4D4E-4B97-977C-CA536FE28802}"/>
    <cellStyle name="Énfasis6 2" xfId="50" xr:uid="{4F6F01C6-3D04-49D0-819F-A9DE66F7631E}"/>
    <cellStyle name="Énfasis6 3" xfId="189" xr:uid="{8788606B-F30F-4367-B781-8175C9EB6357}"/>
    <cellStyle name="Entrada 2" xfId="51" xr:uid="{46125DBC-6A9B-449C-85FD-015C2631DC0F}"/>
    <cellStyle name="Entrada 3" xfId="190" xr:uid="{BCC06B6C-1CF6-4F8F-B496-8497C55DFB4B}"/>
    <cellStyle name="Estilo 1" xfId="52" xr:uid="{D06C8537-EF12-41BE-94D3-8FEB9B832F9D}"/>
    <cellStyle name="Euro" xfId="53" xr:uid="{69D5D918-0E51-4E42-846F-5BB5729F7295}"/>
    <cellStyle name="F2" xfId="191" xr:uid="{1150670F-7DA7-40A1-AB36-B2A26DD16E87}"/>
    <cellStyle name="F3" xfId="192" xr:uid="{52988CED-0A31-40B4-ADF7-EEF146EDA0BE}"/>
    <cellStyle name="F4" xfId="193" xr:uid="{EFA5B850-95AA-405D-B954-51371384055C}"/>
    <cellStyle name="F5" xfId="194" xr:uid="{76A614B9-7145-4F44-9C14-B186B3906B20}"/>
    <cellStyle name="F6" xfId="195" xr:uid="{D89D3141-DC77-49C9-AB3D-63575641F804}"/>
    <cellStyle name="F7" xfId="196" xr:uid="{C2F018B1-DED5-460A-9B7A-4E6A6E8A0AFC}"/>
    <cellStyle name="F8" xfId="197" xr:uid="{937B7F61-0412-4350-B6CA-609C3B2F4142}"/>
    <cellStyle name="Fixed" xfId="198" xr:uid="{C89C4C97-B8A7-4077-9288-6CE4642418C1}"/>
    <cellStyle name="Heading 1" xfId="199" xr:uid="{1F2F3A04-EB5E-4C6F-A52D-4F96BA8C77CC}"/>
    <cellStyle name="Heading 2" xfId="200" xr:uid="{523FE055-3EF5-4D6F-B0F2-259631CD92B8}"/>
    <cellStyle name="Heading1" xfId="201" xr:uid="{3B256216-9071-4F34-973D-4BB88A2CE557}"/>
    <cellStyle name="Heading2" xfId="202" xr:uid="{EA22D14B-5980-41E5-8241-124A5ACACA8B}"/>
    <cellStyle name="Incorrecto 2" xfId="54" xr:uid="{402C9ACD-B30B-4E18-B710-5A5B9AC47205}"/>
    <cellStyle name="Incorrecto 3" xfId="203" xr:uid="{4EE95C78-F8BD-4010-B666-F7E04844EBA4}"/>
    <cellStyle name="MILE DE MILLONES" xfId="204" xr:uid="{8EF7A017-3F48-4CD0-B0EC-7B192240D687}"/>
    <cellStyle name="MILE DE MILLONES 2" xfId="205" xr:uid="{A571B001-BD52-4965-BEC4-3321EBE81925}"/>
    <cellStyle name="MILE DE MILLONES_PRESUPUESTO FASE III ABR-2015 Rev3" xfId="206" xr:uid="{F19560ED-E21B-4B6D-AE8D-D39F95793A63}"/>
    <cellStyle name="MILES" xfId="207" xr:uid="{880AA369-AAF0-4354-B04D-9D7DF58522A0}"/>
    <cellStyle name="MILES 2" xfId="208" xr:uid="{02FA3536-D383-4728-A84E-49E7D15F5503}"/>
    <cellStyle name="Millares [2]" xfId="56" xr:uid="{7ED51CF1-3A68-47EC-9988-FDAF82787269}"/>
    <cellStyle name="Millares [2] 2" xfId="209" xr:uid="{23D666D9-EB21-4A8D-B40A-E47AB42526B3}"/>
    <cellStyle name="Millares 10" xfId="57" xr:uid="{6A7734E3-010C-4705-86A7-B52849DEF022}"/>
    <cellStyle name="Millares 10 2" xfId="58" xr:uid="{30BBAC27-56B6-4B1E-A1A1-58A42DC3C9F5}"/>
    <cellStyle name="Millares 11" xfId="59" xr:uid="{91DDC180-70EB-479E-80C0-D7A2B30CDB66}"/>
    <cellStyle name="Millares 11 2" xfId="210" xr:uid="{59ADE77A-FFFA-4D7B-A50D-5680F0F416E0}"/>
    <cellStyle name="Millares 12" xfId="139" xr:uid="{EFA99E0E-ECFA-4305-9F07-7EE4745794A6}"/>
    <cellStyle name="Millares 13" xfId="143" xr:uid="{E6BECDE5-8749-4A70-BB2F-248BA46FBE6A}"/>
    <cellStyle name="Millares 14" xfId="261" xr:uid="{952AC82D-63F1-453A-B101-DBEFABC24E4F}"/>
    <cellStyle name="Millares 2" xfId="12" xr:uid="{00000000-0005-0000-0000-000000000000}"/>
    <cellStyle name="Millares 2 2" xfId="60" xr:uid="{E6ED136B-6014-46D6-A2D4-47C3754D7CC1}"/>
    <cellStyle name="Millares 2 3" xfId="61" xr:uid="{06CB554B-F776-41DE-A4C2-72C3C006A9E0}"/>
    <cellStyle name="Millares 2 4" xfId="211" xr:uid="{0D9A739B-2AA5-462B-9C0C-6B8D08D15295}"/>
    <cellStyle name="Millares 2 5" xfId="62" xr:uid="{92370C17-A145-4053-89E8-A1B0C79B2B13}"/>
    <cellStyle name="Millares 2_APU´S_NO_PREVISTOS (1)" xfId="212" xr:uid="{061BA33E-411C-4E32-A30E-D62958339959}"/>
    <cellStyle name="Millares 3" xfId="63" xr:uid="{638B7D51-54E4-4CC9-BE61-A96DDF39F5A7}"/>
    <cellStyle name="Millares 3 2" xfId="64" xr:uid="{0425C652-E1FF-4E21-ABB4-C333D71BFEED}"/>
    <cellStyle name="Millares 3 3" xfId="65" xr:uid="{269DA722-1946-4144-8E20-FAE6DD481100}"/>
    <cellStyle name="Millares 3 4" xfId="66" xr:uid="{1E03A9AA-82D1-4073-A52E-94A0B330A6D9}"/>
    <cellStyle name="Millares 3 5" xfId="67" xr:uid="{40C09EFC-1A9E-4DF8-918D-23E6CE8F2C7F}"/>
    <cellStyle name="Millares 4" xfId="68" xr:uid="{20B4FAA9-10FF-4131-9383-8B45D1C20124}"/>
    <cellStyle name="Millares 4 2" xfId="69" xr:uid="{AF8AC87F-BCC6-47D4-8BDC-DB07F6569552}"/>
    <cellStyle name="Millares 4 3" xfId="213" xr:uid="{72315A88-2CFA-4257-8C49-8D2B6C2418FC}"/>
    <cellStyle name="Millares 4_APU´S_NO_PREVISTOS (1)" xfId="214" xr:uid="{1A1345B0-C5DD-4FD1-95D5-0BE060F70C13}"/>
    <cellStyle name="Millares 5" xfId="70" xr:uid="{8D7771BA-79D7-4B0A-9D2F-8FCADDA58E66}"/>
    <cellStyle name="Millares 5 2" xfId="215" xr:uid="{1FCB4331-62CA-4728-87A0-82F868A53921}"/>
    <cellStyle name="Millares 6" xfId="71" xr:uid="{EDCFABDD-4848-4BCB-9916-52A338E17D9A}"/>
    <cellStyle name="Millares 6 2" xfId="72" xr:uid="{9FEF72B2-CB3E-4464-9C2B-37DE93295E6C}"/>
    <cellStyle name="Millares 7" xfId="73" xr:uid="{9D7AD9ED-76F1-4FEB-9B28-6157AAFAB09A}"/>
    <cellStyle name="Millares 7 2" xfId="74" xr:uid="{3D2FB76D-BB0A-40C7-8A08-0EB7EF991FC4}"/>
    <cellStyle name="Millares 7 2 2" xfId="75" xr:uid="{C76BBDEE-B4AC-41D0-B059-0C869BC73F4A}"/>
    <cellStyle name="Millares 8" xfId="76" xr:uid="{D5F7584B-3A98-4DCD-A5EF-B4915BBDEFC2}"/>
    <cellStyle name="Millares 8 2" xfId="77" xr:uid="{C47D6188-C253-4175-AEEC-36F3D452F4C4}"/>
    <cellStyle name="Millares 9" xfId="78" xr:uid="{B22AAEF1-3B17-476C-88A9-08C29F543677}"/>
    <cellStyle name="Millares 9 2" xfId="79" xr:uid="{61A0C224-62EA-4E4F-BA7B-A106ABDB6BB4}"/>
    <cellStyle name="MILLONES" xfId="216" xr:uid="{4237E92B-1775-4363-B2EC-566E313988C4}"/>
    <cellStyle name="MILLONES 2" xfId="217" xr:uid="{89654784-2C68-4EBC-9F1A-C3BCFB22B65A}"/>
    <cellStyle name="MILLONES_PRESUPUESTO FASE III ABR-2015 Rev3" xfId="218" xr:uid="{0A37701A-6AFA-4D2F-BF98-44B725DA39C0}"/>
    <cellStyle name="Moneda" xfId="1" builtinId="4"/>
    <cellStyle name="Moneda [0] 3" xfId="7" xr:uid="{00000000-0005-0000-0000-000002000000}"/>
    <cellStyle name="Moneda 10 2" xfId="80" xr:uid="{B4EF691B-3F06-4649-836A-71E3AF1F8DCE}"/>
    <cellStyle name="Moneda 114" xfId="6" xr:uid="{00000000-0005-0000-0000-000003000000}"/>
    <cellStyle name="Moneda 2" xfId="13" xr:uid="{00000000-0005-0000-0000-000004000000}"/>
    <cellStyle name="Moneda 2 10" xfId="219" xr:uid="{E0775382-FD3E-4A24-A8CE-D1C5A306F26C}"/>
    <cellStyle name="Moneda 2 11" xfId="220" xr:uid="{1588F549-B513-41FD-8EA1-7B450B40A07F}"/>
    <cellStyle name="Moneda 2 12" xfId="221" xr:uid="{435E64C6-AE0B-4700-AF2C-7F4E64B07FAA}"/>
    <cellStyle name="Moneda 2 2" xfId="81" xr:uid="{B5CBF50D-8958-43D4-9827-03B900958EF4}"/>
    <cellStyle name="Moneda 2 2 2" xfId="82" xr:uid="{169CCDB6-48D7-476E-8BF1-B1DAA993F780}"/>
    <cellStyle name="Moneda 2 2 2 2" xfId="83" xr:uid="{9FA2CED5-D3DA-4BBF-A65A-7976227F3643}"/>
    <cellStyle name="Moneda 2 2 2 2 2" xfId="18" xr:uid="{00000000-0005-0000-0000-000005000000}"/>
    <cellStyle name="Moneda 2 2 3" xfId="84" xr:uid="{92B2E94C-89CA-440B-AD14-9AD911B15D89}"/>
    <cellStyle name="Moneda 2 2 4" xfId="85" xr:uid="{61C6FF62-B208-4B61-A670-12C475C41EF7}"/>
    <cellStyle name="Moneda 2 2 5" xfId="86" xr:uid="{8D645CC9-DAAA-44C7-BD60-DDC6EAEF51F4}"/>
    <cellStyle name="Moneda 2 2_APU´S_NO_PREVISTOS (1)" xfId="222" xr:uid="{57A63A82-CF80-4AEE-B020-33D7C9425527}"/>
    <cellStyle name="Moneda 2 3" xfId="87" xr:uid="{54C34CA3-500D-4E40-81A3-858272373E93}"/>
    <cellStyle name="Moneda 2 4" xfId="223" xr:uid="{BC2BE905-BEBF-41F3-AA5F-D4CB21E2ECD1}"/>
    <cellStyle name="Moneda 2 5" xfId="224" xr:uid="{A2F02704-DB26-4366-9E24-3A4B4AE99702}"/>
    <cellStyle name="Moneda 2 6" xfId="225" xr:uid="{6C1FC43C-2C57-4999-95D8-2965AFCB63FB}"/>
    <cellStyle name="Moneda 2 7" xfId="226" xr:uid="{456C9636-CA6D-4449-B324-1579391A77D1}"/>
    <cellStyle name="Moneda 2 8" xfId="227" xr:uid="{044428DC-74D9-4CED-A3D5-042D8ACF2C8F}"/>
    <cellStyle name="Moneda 2 9" xfId="228" xr:uid="{72202D9D-3B23-43FA-A460-40D70D20B6AC}"/>
    <cellStyle name="Moneda 2_APU´S_NO_PREVISTOS (1)" xfId="229" xr:uid="{81B2AFCB-53F5-4070-8AD1-E0A52330A5FF}"/>
    <cellStyle name="Moneda 3" xfId="88" xr:uid="{790F4FAE-930A-4D2A-8497-ABCE2A8037B1}"/>
    <cellStyle name="Moneda 4" xfId="230" xr:uid="{30A32AB9-BFA0-46C9-AAD6-1D2BD2E84367}"/>
    <cellStyle name="Monetario0" xfId="231" xr:uid="{AB921B16-47FC-40BD-BE62-D707D98D722A}"/>
    <cellStyle name="Neutral 2" xfId="90" xr:uid="{9EE31019-87A1-47EC-8660-7A83E3FFB227}"/>
    <cellStyle name="Neutral 3" xfId="232" xr:uid="{BDA50658-49A1-4480-A969-18DC3B4302CE}"/>
    <cellStyle name="Neutral 4" xfId="89" xr:uid="{2B9F35C9-E694-4D96-B694-8C391E59D987}"/>
    <cellStyle name="No. punto" xfId="233" xr:uid="{4BBC45E0-97C7-4196-82B3-35F9D71A95F0}"/>
    <cellStyle name="No. punto 2" xfId="234" xr:uid="{675D20B1-06AB-4637-9C80-A987914FA226}"/>
    <cellStyle name="Normal" xfId="0" builtinId="0"/>
    <cellStyle name="Normal 10" xfId="21" xr:uid="{84EFD551-1EF4-4105-9CA8-C438B0304535}"/>
    <cellStyle name="Normal 2" xfId="10" xr:uid="{00000000-0005-0000-0000-000007000000}"/>
    <cellStyle name="Normal 2 10" xfId="11" xr:uid="{00000000-0005-0000-0000-000008000000}"/>
    <cellStyle name="Normal 2 10 2" xfId="91" xr:uid="{3BB66040-5DFA-44D0-B613-73E79F95CDC9}"/>
    <cellStyle name="Normal 2 10 2 2" xfId="16" xr:uid="{00000000-0005-0000-0000-000009000000}"/>
    <cellStyle name="Normal 2 10 3" xfId="15" xr:uid="{00000000-0005-0000-0000-00000A000000}"/>
    <cellStyle name="Normal 2 11" xfId="92" xr:uid="{4582E2AF-25FB-4AB1-8B49-AD9192117789}"/>
    <cellStyle name="Normal 2 12" xfId="93" xr:uid="{56147F50-3F2E-46E3-B171-F074549B6E50}"/>
    <cellStyle name="Normal 2 13" xfId="94" xr:uid="{6EF66C68-3C20-4C09-846D-EE2D30CD3E8E}"/>
    <cellStyle name="Normal 2 2" xfId="20" xr:uid="{00000000-0005-0000-0000-00000B000000}"/>
    <cellStyle name="Normal 2 2 2" xfId="235" xr:uid="{BBBD1D39-7EED-4CB8-AED8-9F018C896C1A}"/>
    <cellStyle name="Normal 2 2 3" xfId="236" xr:uid="{A378509A-5358-4AF9-99A8-8FC7813FEBA5}"/>
    <cellStyle name="Normal 2 3" xfId="95" xr:uid="{8EF7200C-6499-473B-8866-0A70315AEC83}"/>
    <cellStyle name="Normal 2 3 2" xfId="237" xr:uid="{C9AA200C-87CE-480C-AB56-973062C5A652}"/>
    <cellStyle name="Normal 2 4" xfId="8" xr:uid="{00000000-0005-0000-0000-00000C000000}"/>
    <cellStyle name="Normal 2 4 2" xfId="96" xr:uid="{7C12D2AB-D73C-48FD-8963-41CE8D6207DD}"/>
    <cellStyle name="Normal 2 5" xfId="97" xr:uid="{08BB65BE-D924-43F6-95A1-EAF0183F09AA}"/>
    <cellStyle name="Normal 2 6" xfId="98" xr:uid="{859168A2-7A2E-40F3-BB3C-3A78840484B1}"/>
    <cellStyle name="Normal 2 7" xfId="99" xr:uid="{33C24B60-A405-4CCC-B423-FEE16A5D71DF}"/>
    <cellStyle name="Normal 2 8" xfId="100" xr:uid="{5F9D8520-2A4B-4359-8450-B5CFD2A555E4}"/>
    <cellStyle name="Normal 2 9" xfId="101" xr:uid="{020AE3CF-2050-42A7-9E9F-7ABD43708FE0}"/>
    <cellStyle name="Normal 2_APU NO PREVISTOS MTTO" xfId="102" xr:uid="{1CAD6328-0BCB-416B-B618-51EECAAE8082}"/>
    <cellStyle name="Normal 29" xfId="103" xr:uid="{5AC3FF43-8413-4340-ADA1-38B6A1218449}"/>
    <cellStyle name="Normal 3" xfId="14" xr:uid="{00000000-0005-0000-0000-00000D000000}"/>
    <cellStyle name="Normal 3 11" xfId="19" xr:uid="{00000000-0005-0000-0000-00000E000000}"/>
    <cellStyle name="Normal 3 2" xfId="104" xr:uid="{89BF8800-9C2D-476F-8CD5-AF36416CBD72}"/>
    <cellStyle name="Normal 3 2 2" xfId="17" xr:uid="{00000000-0005-0000-0000-00000F000000}"/>
    <cellStyle name="Normal 3 2 4" xfId="5" xr:uid="{00000000-0005-0000-0000-000010000000}"/>
    <cellStyle name="Normal 3 3" xfId="238" xr:uid="{78CA8ECD-CDBD-46C5-8C18-652066769C18}"/>
    <cellStyle name="Normal 3_APU´S_NO_PREVISTOS (1)" xfId="239" xr:uid="{6760506C-43D6-4C07-8249-4AEFEAB5C9F4}"/>
    <cellStyle name="Normal 4" xfId="105" xr:uid="{ACD0286A-D850-48FD-B087-7F87D6B93B40}"/>
    <cellStyle name="Normal 4 2" xfId="106" xr:uid="{2C50330E-0872-4AC4-B190-F7BBE54C642A}"/>
    <cellStyle name="Normal 4 2 2" xfId="240" xr:uid="{2A28D2CE-FAF6-4902-810D-DCA288F38C73}"/>
    <cellStyle name="Normal 404" xfId="4" xr:uid="{00000000-0005-0000-0000-000011000000}"/>
    <cellStyle name="Normal 5" xfId="9" xr:uid="{00000000-0005-0000-0000-000012000000}"/>
    <cellStyle name="Normal 5 2" xfId="142" xr:uid="{3172281F-BDBE-4DDA-96AB-3662DEE5F8E4}"/>
    <cellStyle name="Normal 6" xfId="241" xr:uid="{A63D562C-5B6F-4236-A988-A41786A40F53}"/>
    <cellStyle name="Normal 6 2" xfId="242" xr:uid="{D3A41EAD-4B5F-4DEA-B6B3-07B34A4D0ED5}"/>
    <cellStyle name="Normal 6 2 2" xfId="3" xr:uid="{00000000-0005-0000-0000-000013000000}"/>
    <cellStyle name="Normal 7" xfId="243" xr:uid="{60A27A00-ED52-4B8E-AA7B-84E93737AAD9}"/>
    <cellStyle name="Normal 8" xfId="244" xr:uid="{160773F1-2848-4167-9163-ED854CAF7C4E}"/>
    <cellStyle name="Normal 9" xfId="245" xr:uid="{60624ACA-D96B-4489-875C-536A711A987E}"/>
    <cellStyle name="Normal 9 2" xfId="141" xr:uid="{D5819446-F35B-4640-B5C8-8AC016EE7D9C}"/>
    <cellStyle name="Notas 2" xfId="107" xr:uid="{869DBC5E-0EC5-4CC5-9312-ECABB10FDCB5}"/>
    <cellStyle name="Notas 3" xfId="246" xr:uid="{151FE40E-5BFF-4A1D-9D0C-E9EF41D2F4A9}"/>
    <cellStyle name="Percent" xfId="109" xr:uid="{510FB1CB-79A1-4F06-BBD0-07874E3E0FA7}"/>
    <cellStyle name="Porcentaje" xfId="2" builtinId="5"/>
    <cellStyle name="Porcentaje 2" xfId="247" xr:uid="{45EEF141-9737-4EA8-BABB-6401B9D32DBA}"/>
    <cellStyle name="Porcentaje 3" xfId="108" xr:uid="{AA40E208-2634-4B35-AB64-417A9FF50C16}"/>
    <cellStyle name="Porcentaje 4" xfId="248" xr:uid="{99B1AFED-953F-40B6-B1F1-B864C5F8739A}"/>
    <cellStyle name="Porcentaje 5" xfId="249" xr:uid="{F7621172-FFF1-4336-87FC-D6456881D51B}"/>
    <cellStyle name="Porcentaje 5 2" xfId="250" xr:uid="{56423CA7-D669-40F9-A915-32BA7ECDA701}"/>
    <cellStyle name="Porcentual 2" xfId="110" xr:uid="{CAF8F050-F843-453D-93F1-338474986F0B}"/>
    <cellStyle name="Porcentual 2 10" xfId="111" xr:uid="{0AA6967B-BCF5-482A-A6F4-507FD78C5F99}"/>
    <cellStyle name="Porcentual 2 10 2" xfId="112" xr:uid="{645F6EE8-026B-462B-9A53-3BD2253294F5}"/>
    <cellStyle name="Porcentual 2 11" xfId="113" xr:uid="{A5B64154-F1BE-4CE8-913D-16E06AF033A5}"/>
    <cellStyle name="Porcentual 2 12" xfId="114" xr:uid="{77A14DD8-21A4-44B9-9DB8-39586CCCF9FE}"/>
    <cellStyle name="Porcentual 2 2" xfId="115" xr:uid="{69D74A8D-3ECE-4B40-BF50-CCD127FFA508}"/>
    <cellStyle name="Porcentual 2 3" xfId="116" xr:uid="{B977506D-88A2-439E-A185-F8D587EF2EF8}"/>
    <cellStyle name="Porcentual 2 4" xfId="117" xr:uid="{5BE39FAD-06F7-4613-ACA7-74EEB0B58D7D}"/>
    <cellStyle name="Porcentual 2 5" xfId="118" xr:uid="{25FEC494-59C4-40CC-9160-4E2F4319913C}"/>
    <cellStyle name="Porcentual 2 6" xfId="119" xr:uid="{34E14D16-D864-42FD-AC4C-55C13E6DB0B4}"/>
    <cellStyle name="Porcentual 2 7" xfId="120" xr:uid="{6BE93B20-160F-4F17-A62B-71B340A2F3C9}"/>
    <cellStyle name="Porcentual 2 8" xfId="121" xr:uid="{54B88D3A-BB22-4CE7-9CDA-5E0726F3F1BD}"/>
    <cellStyle name="Porcentual 2 9" xfId="122" xr:uid="{E076C915-5E8C-4210-93A0-70A0E4C76CF1}"/>
    <cellStyle name="Porcentual 3" xfId="123" xr:uid="{8863FB27-A425-4439-B054-4EBA8C49E85A}"/>
    <cellStyle name="Porcentual 4" xfId="124" xr:uid="{AE5AF3C1-5460-40CD-A4AA-532BF0CF0D9C}"/>
    <cellStyle name="Porcentual 4 2" xfId="125" xr:uid="{41F788C1-0616-41AD-810D-74D4CE704459}"/>
    <cellStyle name="Porcentual 5" xfId="126" xr:uid="{4ADC5DE1-4CE2-4491-95E4-FC6384A4D6E1}"/>
    <cellStyle name="Porcentual 5 2" xfId="251" xr:uid="{9B4F761C-F684-4CB1-BE37-E512A0AD3ACF}"/>
    <cellStyle name="Porcentual 6" xfId="127" xr:uid="{2377C2A7-7B6C-4AFC-BC3C-00E417C906D6}"/>
    <cellStyle name="Porcentual 6 2" xfId="128" xr:uid="{2D2E4165-6078-4540-BEBE-0243F75FB7C5}"/>
    <cellStyle name="Porcentual 7" xfId="129" xr:uid="{B9234A33-4100-4AD9-8B0F-7991C04A122A}"/>
    <cellStyle name="Porcentual 8" xfId="140" xr:uid="{71CDE53C-A718-4424-9E23-58C8C1DD0EE2}"/>
    <cellStyle name="resaltado" xfId="252" xr:uid="{E671DC1B-1A6C-41FC-91F1-589BB843896E}"/>
    <cellStyle name="Salida 2" xfId="130" xr:uid="{286BCFE7-09BD-4E64-B057-DE393EFADE21}"/>
    <cellStyle name="Salida 3" xfId="253" xr:uid="{2A2C57B6-073D-4240-8C62-0E5A0F1EEAAF}"/>
    <cellStyle name="Texto de advertencia 2" xfId="131" xr:uid="{D431A2E5-F342-45F6-9459-439E70DE9F49}"/>
    <cellStyle name="Texto de advertencia 3" xfId="254" xr:uid="{079851B2-D8D4-4E76-B04E-455BADA8D7CC}"/>
    <cellStyle name="Texto explicativo 2" xfId="132" xr:uid="{991671B2-18F3-4B95-9613-0945080E98BC}"/>
    <cellStyle name="Texto explicativo 3" xfId="255" xr:uid="{BE4B1D8D-20C9-4C4B-89E4-88E1E25C1BD7}"/>
    <cellStyle name="Título 1 2" xfId="133" xr:uid="{AE43E3DA-FD75-4EAA-A540-2193F81F9BFC}"/>
    <cellStyle name="Título 1 3" xfId="256" xr:uid="{8A872EA0-F02A-4995-B3C4-765FF72FCE42}"/>
    <cellStyle name="Título 2 2" xfId="134" xr:uid="{9AAECC4F-A346-4313-AEA5-898C9008579E}"/>
    <cellStyle name="Título 2 3" xfId="257" xr:uid="{76BD512C-8614-474B-B1DB-193674786308}"/>
    <cellStyle name="Título 3 2" xfId="135" xr:uid="{26BC2993-A70E-4294-87F5-DB7AD5E1E78E}"/>
    <cellStyle name="Título 3 3" xfId="258" xr:uid="{ED40DFF5-CD37-454E-82BF-1D673E7C6E9F}"/>
    <cellStyle name="Título 4" xfId="136" xr:uid="{CDDE4400-AB97-466D-A5AC-906C94F3BA1F}"/>
    <cellStyle name="Título 5" xfId="259" xr:uid="{D1883F61-141B-4EFC-92AB-888E4127570B}"/>
    <cellStyle name="Total 2" xfId="138" xr:uid="{2B8D8CC0-7A55-437C-9EFC-52D23B052751}"/>
    <cellStyle name="Total 3" xfId="260" xr:uid="{5DDC34AC-04CD-4376-B65D-9A921A5A6151}"/>
    <cellStyle name="Total 4" xfId="137" xr:uid="{E84BB3BE-098C-48AA-8A01-F7726B1E714F}"/>
  </cellStyles>
  <dxfs count="5"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3"/>
  <sheetViews>
    <sheetView zoomScale="55" zoomScaleNormal="55" workbookViewId="0">
      <selection activeCell="E19" sqref="E19"/>
    </sheetView>
  </sheetViews>
  <sheetFormatPr baseColWidth="10" defaultRowHeight="14.4" x14ac:dyDescent="0.3"/>
  <cols>
    <col min="1" max="1" width="10.6640625" style="25" customWidth="1"/>
    <col min="2" max="2" width="85.88671875" style="25" customWidth="1"/>
    <col min="3" max="3" width="8.5546875" style="25" customWidth="1"/>
    <col min="4" max="4" width="18.5546875" style="25" customWidth="1"/>
    <col min="5" max="5" width="23.5546875" style="25" customWidth="1"/>
    <col min="6" max="6" width="30" style="25" customWidth="1"/>
  </cols>
  <sheetData>
    <row r="1" spans="1:6" ht="34.799999999999997" customHeight="1" x14ac:dyDescent="0.3">
      <c r="A1" s="24">
        <v>1.1000000000000001</v>
      </c>
      <c r="B1" s="58" t="s">
        <v>28</v>
      </c>
      <c r="C1" s="59" t="s">
        <v>3</v>
      </c>
      <c r="D1" s="60">
        <v>83</v>
      </c>
      <c r="E1" s="61">
        <v>60872.941999999995</v>
      </c>
      <c r="F1" s="23">
        <f>+ROUND(D1*E1,2)</f>
        <v>5052454.1900000004</v>
      </c>
    </row>
    <row r="2" spans="1:6" ht="34.799999999999997" customHeight="1" x14ac:dyDescent="0.3">
      <c r="A2" s="24" t="s">
        <v>29</v>
      </c>
      <c r="B2" s="58" t="s">
        <v>22</v>
      </c>
      <c r="C2" s="59" t="s">
        <v>30</v>
      </c>
      <c r="D2" s="60">
        <v>448</v>
      </c>
      <c r="E2" s="61">
        <v>2835.9369999999999</v>
      </c>
      <c r="F2" s="23">
        <f>+ROUND(D2*E2,2)</f>
        <v>1270499.78</v>
      </c>
    </row>
    <row r="3" spans="1:6" ht="115.8" customHeight="1" x14ac:dyDescent="0.3">
      <c r="A3" s="24" t="s">
        <v>31</v>
      </c>
      <c r="B3" s="58" t="s">
        <v>23</v>
      </c>
      <c r="C3" s="59" t="s">
        <v>30</v>
      </c>
      <c r="D3" s="60">
        <v>448</v>
      </c>
      <c r="E3" s="61">
        <v>108679.51900000001</v>
      </c>
      <c r="F3" s="23">
        <f t="shared" ref="F3:F12" si="0">+ROUND(D3*E3,2)</f>
        <v>48688424.509999998</v>
      </c>
    </row>
    <row r="4" spans="1:6" ht="26.4" customHeight="1" x14ac:dyDescent="0.3">
      <c r="A4" s="24">
        <v>2.1</v>
      </c>
      <c r="B4" s="62" t="s">
        <v>28</v>
      </c>
      <c r="C4" s="63" t="s">
        <v>3</v>
      </c>
      <c r="D4" s="60">
        <v>87</v>
      </c>
      <c r="E4" s="61">
        <v>60872.941999999995</v>
      </c>
      <c r="F4" s="23">
        <f t="shared" si="0"/>
        <v>5295945.95</v>
      </c>
    </row>
    <row r="5" spans="1:6" ht="26.4" customHeight="1" x14ac:dyDescent="0.3">
      <c r="A5" s="24">
        <v>2.2000000000000002</v>
      </c>
      <c r="B5" s="62" t="s">
        <v>22</v>
      </c>
      <c r="C5" s="63" t="s">
        <v>30</v>
      </c>
      <c r="D5" s="60">
        <v>500</v>
      </c>
      <c r="E5" s="61">
        <v>2835.9369999999999</v>
      </c>
      <c r="F5" s="23">
        <f>+ROUND(D5*E5,2)</f>
        <v>1417968.5</v>
      </c>
    </row>
    <row r="6" spans="1:6" ht="108.6" customHeight="1" x14ac:dyDescent="0.3">
      <c r="A6" s="24">
        <v>2.2999999999999998</v>
      </c>
      <c r="B6" s="58" t="s">
        <v>23</v>
      </c>
      <c r="C6" s="59" t="s">
        <v>30</v>
      </c>
      <c r="D6" s="60">
        <v>500</v>
      </c>
      <c r="E6" s="61">
        <v>108679.51900000001</v>
      </c>
      <c r="F6" s="23">
        <f t="shared" si="0"/>
        <v>54339759.5</v>
      </c>
    </row>
    <row r="7" spans="1:6" ht="46.2" customHeight="1" x14ac:dyDescent="0.3">
      <c r="A7" s="24">
        <v>2.2999999999999998</v>
      </c>
      <c r="B7" s="62" t="s">
        <v>32</v>
      </c>
      <c r="C7" s="63" t="s">
        <v>26</v>
      </c>
      <c r="D7" s="60">
        <v>1</v>
      </c>
      <c r="E7" s="61">
        <v>13467488.01</v>
      </c>
      <c r="F7" s="23">
        <f t="shared" si="0"/>
        <v>13467488.01</v>
      </c>
    </row>
    <row r="8" spans="1:6" ht="26.4" customHeight="1" x14ac:dyDescent="0.3">
      <c r="A8" s="24">
        <v>3.1</v>
      </c>
      <c r="B8" s="62" t="s">
        <v>28</v>
      </c>
      <c r="C8" s="63" t="s">
        <v>3</v>
      </c>
      <c r="D8" s="60">
        <v>83</v>
      </c>
      <c r="E8" s="61">
        <v>60872.941999999995</v>
      </c>
      <c r="F8" s="23">
        <f t="shared" si="0"/>
        <v>5052454.1900000004</v>
      </c>
    </row>
    <row r="9" spans="1:6" ht="26.4" customHeight="1" x14ac:dyDescent="0.3">
      <c r="A9" s="24">
        <v>3.2</v>
      </c>
      <c r="B9" s="58" t="s">
        <v>22</v>
      </c>
      <c r="C9" s="59" t="s">
        <v>30</v>
      </c>
      <c r="D9" s="60">
        <v>448</v>
      </c>
      <c r="E9" s="61">
        <v>2835.9369999999999</v>
      </c>
      <c r="F9" s="23">
        <f>+ROUND(D9*E9,2)</f>
        <v>1270499.78</v>
      </c>
    </row>
    <row r="10" spans="1:6" ht="52.8" customHeight="1" x14ac:dyDescent="0.3">
      <c r="A10" s="24">
        <v>3.3</v>
      </c>
      <c r="B10" s="58" t="s">
        <v>25</v>
      </c>
      <c r="C10" s="59" t="s">
        <v>3</v>
      </c>
      <c r="D10" s="60">
        <v>448</v>
      </c>
      <c r="E10" s="61">
        <v>6077.5</v>
      </c>
      <c r="F10" s="23">
        <f t="shared" si="0"/>
        <v>2722720</v>
      </c>
    </row>
    <row r="11" spans="1:6" ht="104.4" customHeight="1" x14ac:dyDescent="0.3">
      <c r="A11" s="24">
        <v>3.4</v>
      </c>
      <c r="B11" s="62" t="s">
        <v>23</v>
      </c>
      <c r="C11" s="63" t="s">
        <v>30</v>
      </c>
      <c r="D11" s="60">
        <v>448</v>
      </c>
      <c r="E11" s="61">
        <v>108679.51900000001</v>
      </c>
      <c r="F11" s="23">
        <f t="shared" si="0"/>
        <v>48688424.509999998</v>
      </c>
    </row>
    <row r="12" spans="1:6" ht="42.6" customHeight="1" x14ac:dyDescent="0.3">
      <c r="A12" s="24">
        <v>3.5</v>
      </c>
      <c r="B12" s="58" t="s">
        <v>24</v>
      </c>
      <c r="C12" s="59" t="s">
        <v>26</v>
      </c>
      <c r="D12" s="60">
        <v>1</v>
      </c>
      <c r="E12" s="61">
        <v>13467488.01</v>
      </c>
      <c r="F12" s="23">
        <f t="shared" si="0"/>
        <v>13467488.01</v>
      </c>
    </row>
    <row r="13" spans="1:6" ht="15.6" x14ac:dyDescent="0.3">
      <c r="A13" s="26"/>
      <c r="B13" s="26"/>
      <c r="C13" s="26"/>
      <c r="D13" s="26"/>
      <c r="E13" s="27" t="s">
        <v>27</v>
      </c>
      <c r="F13" s="45">
        <f>SUM(F1:F12)</f>
        <v>200734126.93000001</v>
      </c>
    </row>
  </sheetData>
  <pageMargins left="0.70866141732283472" right="0.70866141732283472" top="0.74803149606299213" bottom="0.74803149606299213" header="0.31496062992125984" footer="0.31496062992125984"/>
  <pageSetup paperSize="256" scale="83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"/>
  <sheetViews>
    <sheetView zoomScale="70" zoomScaleNormal="70" workbookViewId="0"/>
  </sheetViews>
  <sheetFormatPr baseColWidth="10" defaultRowHeight="14.4" x14ac:dyDescent="0.3"/>
  <cols>
    <col min="1" max="1" width="10.6640625" style="25" customWidth="1"/>
    <col min="2" max="2" width="85.88671875" style="25" customWidth="1"/>
    <col min="3" max="3" width="8.5546875" style="25" customWidth="1"/>
    <col min="4" max="4" width="18.5546875" style="25" customWidth="1"/>
    <col min="5" max="5" width="23.5546875" style="25" customWidth="1"/>
    <col min="6" max="6" width="30" style="25" customWidth="1"/>
    <col min="7" max="7" width="16.33203125" bestFit="1" customWidth="1"/>
  </cols>
  <sheetData>
    <row r="1" spans="1:7" ht="27.6" x14ac:dyDescent="0.3">
      <c r="A1" s="24">
        <v>1.1000000000000001</v>
      </c>
      <c r="B1" s="58" t="s">
        <v>28</v>
      </c>
      <c r="C1" s="59" t="s">
        <v>3</v>
      </c>
      <c r="D1" s="60">
        <v>83</v>
      </c>
      <c r="E1" s="61">
        <v>60872.941999999995</v>
      </c>
      <c r="F1" s="23">
        <f>+ROUND(D1*E1,2)</f>
        <v>5052454.1900000004</v>
      </c>
      <c r="G1" s="64">
        <f>+F1+F2+F3</f>
        <v>15400854.330000002</v>
      </c>
    </row>
    <row r="2" spans="1:7" ht="27.6" x14ac:dyDescent="0.3">
      <c r="A2" s="24">
        <v>2.1</v>
      </c>
      <c r="B2" s="62" t="s">
        <v>28</v>
      </c>
      <c r="C2" s="63" t="s">
        <v>3</v>
      </c>
      <c r="D2" s="60">
        <v>87</v>
      </c>
      <c r="E2" s="61">
        <v>60872.941999999995</v>
      </c>
      <c r="F2" s="23">
        <f>+ROUND(D2*E2,2)</f>
        <v>5295945.95</v>
      </c>
      <c r="G2" s="65"/>
    </row>
    <row r="3" spans="1:7" ht="27.6" x14ac:dyDescent="0.3">
      <c r="A3" s="24">
        <v>3.1</v>
      </c>
      <c r="B3" s="62" t="s">
        <v>28</v>
      </c>
      <c r="C3" s="63" t="s">
        <v>3</v>
      </c>
      <c r="D3" s="60">
        <v>83</v>
      </c>
      <c r="E3" s="61">
        <v>60872.941999999995</v>
      </c>
      <c r="F3" s="23">
        <f>+ROUND(D3*E3,2)</f>
        <v>5052454.1900000004</v>
      </c>
      <c r="G3" s="65"/>
    </row>
    <row r="4" spans="1:7" x14ac:dyDescent="0.3">
      <c r="A4" s="24" t="s">
        <v>29</v>
      </c>
      <c r="B4" s="58" t="s">
        <v>22</v>
      </c>
      <c r="C4" s="59" t="s">
        <v>30</v>
      </c>
      <c r="D4" s="60">
        <v>448</v>
      </c>
      <c r="E4" s="61">
        <v>2835.9369999999999</v>
      </c>
      <c r="F4" s="23">
        <f>+ROUND(D4*E4,2)</f>
        <v>1270499.78</v>
      </c>
      <c r="G4" s="64">
        <f>+F4+F5+F6</f>
        <v>3958968.0600000005</v>
      </c>
    </row>
    <row r="5" spans="1:7" x14ac:dyDescent="0.3">
      <c r="A5" s="24">
        <v>2.2000000000000002</v>
      </c>
      <c r="B5" s="62" t="s">
        <v>22</v>
      </c>
      <c r="C5" s="63" t="s">
        <v>30</v>
      </c>
      <c r="D5" s="60">
        <v>500</v>
      </c>
      <c r="E5" s="61">
        <v>2835.9369999999999</v>
      </c>
      <c r="F5" s="23">
        <f>+ROUND(D5*E5,2)</f>
        <v>1417968.5</v>
      </c>
      <c r="G5" s="65"/>
    </row>
    <row r="6" spans="1:7" x14ac:dyDescent="0.3">
      <c r="A6" s="24">
        <v>3.2</v>
      </c>
      <c r="B6" s="58" t="s">
        <v>22</v>
      </c>
      <c r="C6" s="59" t="s">
        <v>30</v>
      </c>
      <c r="D6" s="60">
        <v>448</v>
      </c>
      <c r="E6" s="61">
        <v>2835.9369999999999</v>
      </c>
      <c r="F6" s="23">
        <f>+ROUND(D6*E6,2)</f>
        <v>1270499.78</v>
      </c>
      <c r="G6" s="65"/>
    </row>
    <row r="7" spans="1:7" ht="49.2" customHeight="1" x14ac:dyDescent="0.3">
      <c r="A7" s="24">
        <v>3.3</v>
      </c>
      <c r="B7" s="58" t="s">
        <v>25</v>
      </c>
      <c r="C7" s="59" t="s">
        <v>3</v>
      </c>
      <c r="D7" s="60">
        <v>448</v>
      </c>
      <c r="E7" s="61">
        <v>6077.5</v>
      </c>
      <c r="F7" s="23">
        <f>+ROUND(D7*E7,2)</f>
        <v>2722720</v>
      </c>
      <c r="G7" s="66">
        <f>+F7</f>
        <v>2722720</v>
      </c>
    </row>
    <row r="8" spans="1:7" ht="27.6" x14ac:dyDescent="0.3">
      <c r="A8" s="24">
        <v>2.2999999999999998</v>
      </c>
      <c r="B8" s="62" t="s">
        <v>32</v>
      </c>
      <c r="C8" s="63" t="s">
        <v>26</v>
      </c>
      <c r="D8" s="60">
        <v>1</v>
      </c>
      <c r="E8" s="61">
        <v>13467488.01</v>
      </c>
      <c r="F8" s="23">
        <f>+ROUND(D8*E8,2)</f>
        <v>13467488.01</v>
      </c>
      <c r="G8" s="64">
        <f>+F8+F9</f>
        <v>26934976.02</v>
      </c>
    </row>
    <row r="9" spans="1:7" ht="57" customHeight="1" x14ac:dyDescent="0.3">
      <c r="A9" s="24">
        <v>3.5</v>
      </c>
      <c r="B9" s="58" t="s">
        <v>24</v>
      </c>
      <c r="C9" s="59" t="s">
        <v>26</v>
      </c>
      <c r="D9" s="60">
        <v>1</v>
      </c>
      <c r="E9" s="61">
        <v>13467488.01</v>
      </c>
      <c r="F9" s="23">
        <f>+ROUND(D9*E9,2)</f>
        <v>13467488.01</v>
      </c>
      <c r="G9" s="65"/>
    </row>
    <row r="10" spans="1:7" ht="106.2" customHeight="1" x14ac:dyDescent="0.3">
      <c r="A10" s="24" t="s">
        <v>31</v>
      </c>
      <c r="B10" s="58" t="s">
        <v>23</v>
      </c>
      <c r="C10" s="59" t="s">
        <v>30</v>
      </c>
      <c r="D10" s="60">
        <v>448</v>
      </c>
      <c r="E10" s="61">
        <v>108679.51900000001</v>
      </c>
      <c r="F10" s="23">
        <f>+ROUND(D10*E10,2)</f>
        <v>48688424.509999998</v>
      </c>
      <c r="G10" s="64">
        <f>+F10+F11+F12</f>
        <v>151716608.51999998</v>
      </c>
    </row>
    <row r="11" spans="1:7" ht="45" customHeight="1" x14ac:dyDescent="0.3">
      <c r="A11" s="24">
        <v>2.2999999999999998</v>
      </c>
      <c r="B11" s="58" t="s">
        <v>23</v>
      </c>
      <c r="C11" s="59" t="s">
        <v>30</v>
      </c>
      <c r="D11" s="60">
        <v>500</v>
      </c>
      <c r="E11" s="61">
        <v>108679.51900000001</v>
      </c>
      <c r="F11" s="23">
        <f>+ROUND(D11*E11,2)</f>
        <v>54339759.5</v>
      </c>
      <c r="G11" s="65"/>
    </row>
    <row r="12" spans="1:7" ht="74.400000000000006" customHeight="1" x14ac:dyDescent="0.3">
      <c r="A12" s="24">
        <v>3.4</v>
      </c>
      <c r="B12" s="62" t="s">
        <v>23</v>
      </c>
      <c r="C12" s="63" t="s">
        <v>30</v>
      </c>
      <c r="D12" s="60">
        <v>448</v>
      </c>
      <c r="E12" s="61">
        <v>108679.51900000001</v>
      </c>
      <c r="F12" s="23">
        <f>+ROUND(D12*E12,2)</f>
        <v>48688424.509999998</v>
      </c>
      <c r="G12" s="65"/>
    </row>
    <row r="13" spans="1:7" ht="15.6" x14ac:dyDescent="0.3">
      <c r="A13" s="26"/>
      <c r="B13" s="26"/>
      <c r="C13" s="26"/>
      <c r="D13" s="26"/>
      <c r="E13" s="27" t="s">
        <v>10</v>
      </c>
      <c r="F13" s="45">
        <f>SUM(F1:F12)</f>
        <v>200734126.92999998</v>
      </c>
    </row>
  </sheetData>
  <sortState xmlns:xlrd2="http://schemas.microsoft.com/office/spreadsheetml/2017/richdata2" ref="A4:F13">
    <sortCondition ref="B1:B13"/>
  </sortState>
  <mergeCells count="4">
    <mergeCell ref="G1:G3"/>
    <mergeCell ref="G10:G12"/>
    <mergeCell ref="G4:G6"/>
    <mergeCell ref="G8:G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C0BE4-6ED7-497B-B15E-9883AC4AF063}">
  <dimension ref="A1:C6"/>
  <sheetViews>
    <sheetView zoomScaleNormal="100" zoomScaleSheetLayoutView="115" workbookViewId="0">
      <selection activeCell="C5" sqref="C1:C5"/>
    </sheetView>
  </sheetViews>
  <sheetFormatPr baseColWidth="10" defaultRowHeight="14.4" x14ac:dyDescent="0.3"/>
  <cols>
    <col min="1" max="1" width="10.6640625" style="25" customWidth="1"/>
    <col min="2" max="2" width="85.88671875" style="25" customWidth="1"/>
    <col min="3" max="3" width="25.88671875" customWidth="1"/>
  </cols>
  <sheetData>
    <row r="1" spans="1:3" ht="120" customHeight="1" x14ac:dyDescent="0.3">
      <c r="A1" s="24"/>
      <c r="B1" s="22" t="s">
        <v>23</v>
      </c>
      <c r="C1" s="50">
        <f>+'PRESUPUESTO ORDENADO1'!G10</f>
        <v>151716608.51999998</v>
      </c>
    </row>
    <row r="2" spans="1:3" ht="37.200000000000003" customHeight="1" x14ac:dyDescent="0.3">
      <c r="A2" s="24"/>
      <c r="B2" s="22" t="s">
        <v>24</v>
      </c>
      <c r="C2" s="50">
        <f>+'PRESUPUESTO ORDENADO1'!G8</f>
        <v>26934976.02</v>
      </c>
    </row>
    <row r="3" spans="1:3" ht="37.200000000000003" customHeight="1" x14ac:dyDescent="0.3">
      <c r="A3" s="24"/>
      <c r="B3" s="62" t="s">
        <v>28</v>
      </c>
      <c r="C3" s="50">
        <f>+'PRESUPUESTO ORDENADO1'!G1</f>
        <v>15400854.330000002</v>
      </c>
    </row>
    <row r="4" spans="1:3" ht="33" customHeight="1" x14ac:dyDescent="0.3">
      <c r="A4" s="24"/>
      <c r="B4" s="22" t="s">
        <v>22</v>
      </c>
      <c r="C4" s="50">
        <f>+'PRESUPUESTO ORDENADO1'!G4</f>
        <v>3958968.0600000005</v>
      </c>
    </row>
    <row r="5" spans="1:3" ht="57" customHeight="1" x14ac:dyDescent="0.3">
      <c r="A5" s="24"/>
      <c r="B5" s="22" t="s">
        <v>25</v>
      </c>
      <c r="C5" s="51">
        <f>+'PRESUPUESTO ORDENADO1'!G7</f>
        <v>2722720</v>
      </c>
    </row>
    <row r="6" spans="1:3" ht="15.6" x14ac:dyDescent="0.3">
      <c r="A6" s="26"/>
      <c r="B6" s="27" t="s">
        <v>27</v>
      </c>
      <c r="C6" s="45">
        <f>SUM(C1:C5)</f>
        <v>200734126.93000001</v>
      </c>
    </row>
  </sheetData>
  <pageMargins left="0.7" right="0.7" top="0.75" bottom="0.75" header="0.3" footer="0.3"/>
  <pageSetup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9"/>
  <sheetViews>
    <sheetView zoomScale="55" zoomScaleNormal="55" zoomScaleSheetLayoutView="55" workbookViewId="0">
      <selection activeCell="Q4" sqref="Q4"/>
    </sheetView>
  </sheetViews>
  <sheetFormatPr baseColWidth="10" defaultRowHeight="14.4" x14ac:dyDescent="0.3"/>
  <cols>
    <col min="2" max="2" width="34.6640625" style="8" customWidth="1"/>
    <col min="3" max="3" width="6.6640625" customWidth="1"/>
    <col min="4" max="4" width="14.109375" customWidth="1"/>
    <col min="5" max="5" width="20.88671875" customWidth="1"/>
    <col min="6" max="6" width="21.77734375" customWidth="1"/>
    <col min="7" max="7" width="14.6640625" customWidth="1"/>
    <col min="8" max="8" width="16.109375" style="9" customWidth="1"/>
    <col min="9" max="9" width="21" style="9" customWidth="1"/>
    <col min="10" max="10" width="16.109375" style="9" customWidth="1"/>
    <col min="11" max="11" width="34.33203125" style="9" customWidth="1"/>
    <col min="12" max="12" width="16.109375" style="9" customWidth="1"/>
    <col min="13" max="13" width="63.88671875" style="32" customWidth="1"/>
    <col min="14" max="14" width="19.44140625" style="32" customWidth="1"/>
    <col min="15" max="15" width="11" customWidth="1"/>
    <col min="16" max="16" width="16" customWidth="1"/>
  </cols>
  <sheetData>
    <row r="1" spans="1:17" ht="15" thickBot="1" x14ac:dyDescent="0.35"/>
    <row r="2" spans="1:17" ht="34.200000000000003" customHeight="1" x14ac:dyDescent="0.3">
      <c r="B2" s="55"/>
      <c r="C2" s="55"/>
      <c r="D2" s="55"/>
      <c r="E2" s="55"/>
      <c r="F2" s="55"/>
      <c r="G2" s="55"/>
      <c r="H2" s="56"/>
      <c r="I2" s="10"/>
      <c r="J2" s="10"/>
      <c r="K2" s="10"/>
      <c r="L2" s="10"/>
      <c r="O2" s="40" t="s">
        <v>20</v>
      </c>
      <c r="P2" s="42">
        <f>SUM(O4:O5)</f>
        <v>0.75580874483244487</v>
      </c>
      <c r="Q2" s="41" t="s">
        <v>21</v>
      </c>
    </row>
    <row r="3" spans="1:17" ht="58.2" customHeight="1" x14ac:dyDescent="0.3">
      <c r="B3" s="20" t="s">
        <v>0</v>
      </c>
      <c r="C3" s="20" t="s">
        <v>1</v>
      </c>
      <c r="D3" s="20" t="s">
        <v>4</v>
      </c>
      <c r="E3" s="20" t="s">
        <v>2</v>
      </c>
      <c r="F3" s="20" t="s">
        <v>6</v>
      </c>
      <c r="G3" s="20" t="s">
        <v>5</v>
      </c>
      <c r="H3" s="21" t="s">
        <v>7</v>
      </c>
      <c r="I3" s="21" t="s">
        <v>8</v>
      </c>
      <c r="J3" s="30" t="s">
        <v>9</v>
      </c>
      <c r="K3" s="30" t="s">
        <v>12</v>
      </c>
      <c r="L3" s="31">
        <f>+J4</f>
        <v>0.75580874483244487</v>
      </c>
      <c r="M3" s="34" t="s">
        <v>13</v>
      </c>
      <c r="N3" s="33" t="s">
        <v>14</v>
      </c>
      <c r="O3" s="43" t="s">
        <v>18</v>
      </c>
      <c r="P3" s="2" t="s">
        <v>19</v>
      </c>
      <c r="Q3" s="41">
        <v>20</v>
      </c>
    </row>
    <row r="4" spans="1:17" ht="248.4" customHeight="1" x14ac:dyDescent="0.3">
      <c r="A4" s="2"/>
      <c r="B4" s="3" t="s">
        <v>23</v>
      </c>
      <c r="C4" s="6"/>
      <c r="D4" s="3"/>
      <c r="E4" s="13"/>
      <c r="F4" s="14">
        <v>151716608.51999998</v>
      </c>
      <c r="G4" s="53">
        <f>SUM(F4:F8)</f>
        <v>200734126.93000001</v>
      </c>
      <c r="H4" s="15">
        <f t="shared" ref="H4:H7" si="0">F4/$G$4</f>
        <v>0.75580874483244487</v>
      </c>
      <c r="I4" s="15">
        <f>H4</f>
        <v>0.75580874483244487</v>
      </c>
      <c r="J4" s="49">
        <f>+I4</f>
        <v>0.75580874483244487</v>
      </c>
      <c r="K4" s="29" t="str">
        <f t="shared" ref="K4:K8" si="1">IF((H4&gt;$L$3),"BIEN RELEVANTE","NO ES BIEN RELEVANTE")</f>
        <v>NO ES BIEN RELEVANTE</v>
      </c>
      <c r="L4" s="11"/>
      <c r="M4" s="48"/>
      <c r="N4" s="36" t="s">
        <v>15</v>
      </c>
      <c r="O4" s="39">
        <f>+H4</f>
        <v>0.75580874483244487</v>
      </c>
      <c r="P4" s="44">
        <f>(O4/P2)*20</f>
        <v>20</v>
      </c>
    </row>
    <row r="5" spans="1:17" ht="73.8" customHeight="1" x14ac:dyDescent="0.3">
      <c r="A5" s="2"/>
      <c r="B5" s="3" t="s">
        <v>24</v>
      </c>
      <c r="C5" s="6"/>
      <c r="D5" s="3"/>
      <c r="E5" s="7"/>
      <c r="F5" s="14">
        <v>26934976.02</v>
      </c>
      <c r="G5" s="54"/>
      <c r="H5" s="15">
        <f t="shared" si="0"/>
        <v>0.13418234573233659</v>
      </c>
      <c r="I5" s="15">
        <f>H5+I4</f>
        <v>0.88999109056478143</v>
      </c>
      <c r="J5" s="68"/>
      <c r="K5" s="29" t="str">
        <f t="shared" si="1"/>
        <v>NO ES BIEN RELEVANTE</v>
      </c>
      <c r="L5" s="2"/>
      <c r="M5" s="37"/>
      <c r="N5" s="37" t="s">
        <v>16</v>
      </c>
      <c r="O5" s="46">
        <v>0</v>
      </c>
      <c r="P5" s="47">
        <f>(O5/P2)*20</f>
        <v>0</v>
      </c>
    </row>
    <row r="6" spans="1:17" ht="73.8" customHeight="1" x14ac:dyDescent="0.3">
      <c r="A6" s="2"/>
      <c r="B6" s="5" t="s">
        <v>28</v>
      </c>
      <c r="C6" s="6"/>
      <c r="D6" s="3"/>
      <c r="E6" s="7"/>
      <c r="F6" s="16">
        <v>15400854.330000002</v>
      </c>
      <c r="G6" s="54"/>
      <c r="H6" s="15">
        <f t="shared" si="0"/>
        <v>7.672265082942567E-2</v>
      </c>
      <c r="I6" s="15">
        <f>H6+I5</f>
        <v>0.96671374139420707</v>
      </c>
      <c r="J6" s="68"/>
      <c r="K6" s="29" t="str">
        <f t="shared" si="1"/>
        <v>NO ES BIEN RELEVANTE</v>
      </c>
      <c r="L6" s="2"/>
      <c r="M6" s="37"/>
      <c r="N6" s="37"/>
      <c r="O6" s="46"/>
      <c r="P6" s="67"/>
    </row>
    <row r="7" spans="1:17" ht="31.2" customHeight="1" x14ac:dyDescent="0.3">
      <c r="A7" s="2"/>
      <c r="B7" s="52" t="s">
        <v>22</v>
      </c>
      <c r="C7" s="1"/>
      <c r="D7" s="4"/>
      <c r="E7" s="7"/>
      <c r="F7" s="16">
        <v>3958968.0600000005</v>
      </c>
      <c r="G7" s="54"/>
      <c r="H7" s="15">
        <f t="shared" si="0"/>
        <v>1.9722446404843615E-2</v>
      </c>
      <c r="I7" s="15">
        <f>H7+I6</f>
        <v>0.98643618779905073</v>
      </c>
      <c r="J7" s="68"/>
      <c r="K7" s="29" t="str">
        <f t="shared" si="1"/>
        <v>NO ES BIEN RELEVANTE</v>
      </c>
      <c r="L7" s="2"/>
      <c r="O7" s="3"/>
    </row>
    <row r="8" spans="1:17" ht="135.6" customHeight="1" x14ac:dyDescent="0.3">
      <c r="A8" s="2"/>
      <c r="B8" s="22" t="s">
        <v>25</v>
      </c>
      <c r="C8" s="51"/>
      <c r="D8" s="4"/>
      <c r="E8" s="7"/>
      <c r="F8" s="51">
        <v>2722720</v>
      </c>
      <c r="G8" s="54"/>
      <c r="H8" s="28">
        <f t="shared" ref="H8" si="2">F8/$G$4</f>
        <v>1.3563812200949103E-2</v>
      </c>
      <c r="I8" s="15">
        <f>H8+I7</f>
        <v>0.99999999999999989</v>
      </c>
      <c r="J8" s="68"/>
      <c r="K8" s="29" t="str">
        <f t="shared" si="1"/>
        <v>NO ES BIEN RELEVANTE</v>
      </c>
      <c r="L8" s="2"/>
      <c r="O8" s="4"/>
    </row>
    <row r="9" spans="1:17" ht="15" thickBot="1" x14ac:dyDescent="0.35">
      <c r="B9" s="57" t="s">
        <v>11</v>
      </c>
      <c r="C9" s="57"/>
      <c r="D9" s="57"/>
      <c r="E9" s="57"/>
      <c r="F9" s="17">
        <f>SUM(F4:F8)</f>
        <v>200734126.93000001</v>
      </c>
      <c r="G9" s="18"/>
      <c r="H9" s="19">
        <f>SUM(H4:H8)</f>
        <v>0.99999999999999989</v>
      </c>
      <c r="I9" s="12"/>
      <c r="J9" s="12"/>
      <c r="K9" s="12"/>
      <c r="L9" s="12"/>
      <c r="O9" s="38"/>
    </row>
  </sheetData>
  <mergeCells count="3">
    <mergeCell ref="G4:G8"/>
    <mergeCell ref="B2:H2"/>
    <mergeCell ref="B9:E9"/>
  </mergeCells>
  <phoneticPr fontId="5" type="noConversion"/>
  <conditionalFormatting sqref="O4:O8 D4:F7 D8:E8">
    <cfRule type="cellIs" dxfId="4" priority="6" operator="equal">
      <formula>38479</formula>
    </cfRule>
  </conditionalFormatting>
  <conditionalFormatting sqref="G4">
    <cfRule type="cellIs" dxfId="3" priority="18" operator="equal">
      <formula>38479</formula>
    </cfRule>
  </conditionalFormatting>
  <conditionalFormatting sqref="I4:I8">
    <cfRule type="cellIs" dxfId="0" priority="4" operator="lessThan">
      <formula>0.8</formula>
    </cfRule>
  </conditionalFormatting>
  <conditionalFormatting sqref="K4:K8">
    <cfRule type="containsText" dxfId="2" priority="2" operator="containsText" text="NO ES BIEN RELEVANTE">
      <formula>NOT(ISERROR(SEARCH("NO ES BIEN RELEVANTE",K4)))</formula>
    </cfRule>
    <cfRule type="containsText" dxfId="1" priority="3" operator="containsText" text="BIEN RELEVANTE">
      <formula>NOT(ISERROR(SEARCH("BIEN RELEVANTE",K4)))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1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2"/>
  <sheetViews>
    <sheetView tabSelected="1" zoomScale="115" zoomScaleNormal="115" workbookViewId="0">
      <selection activeCell="F1" sqref="F1"/>
    </sheetView>
  </sheetViews>
  <sheetFormatPr baseColWidth="10" defaultRowHeight="14.4" x14ac:dyDescent="0.3"/>
  <sheetData>
    <row r="2" spans="1:11" x14ac:dyDescent="0.3">
      <c r="A2">
        <f>+'ANALISIS BIENES RELEVANTES'!M4</f>
        <v>0</v>
      </c>
      <c r="E2" s="35" t="s">
        <v>17</v>
      </c>
      <c r="I2">
        <f>+'ANALISIS BIENES RELEVANTES'!M5</f>
        <v>0</v>
      </c>
      <c r="K2" s="3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PRESUPUESTO OK</vt:lpstr>
      <vt:lpstr>PRESUPUESTO ORDENADO1</vt:lpstr>
      <vt:lpstr>PRESUPUESTO ORDENADO2</vt:lpstr>
      <vt:lpstr>ANALISIS BIENES RELEVANTES</vt:lpstr>
      <vt:lpstr>CONSULTA REGISTRO</vt:lpstr>
      <vt:lpstr>'ANALISIS BIENES RELEVANTES'!Área_de_impresión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Mateo Argote Buitrago</dc:creator>
  <cp:lastModifiedBy>Westly Alexander Barajas Moreno</cp:lastModifiedBy>
  <cp:lastPrinted>2026-05-23T00:27:00Z</cp:lastPrinted>
  <dcterms:created xsi:type="dcterms:W3CDTF">2025-02-24T19:53:48Z</dcterms:created>
  <dcterms:modified xsi:type="dcterms:W3CDTF">2026-07-23T03:48:12Z</dcterms:modified>
</cp:coreProperties>
</file>