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d.docs.live.net/8cc943917d0df11c/Documentos/NUEVAS EMPRESAS/FUNDACION AVANZA/PROCESOS/2026/GACHANCIPÁ/SALIDAS/COTIZACIONES/COTIZACIONES PROCESO/COTIZACIONES FINALES/"/>
    </mc:Choice>
  </mc:AlternateContent>
  <xr:revisionPtr revIDLastSave="55" documentId="8_{C4F4EF31-89ED-4998-95E6-B475277DB078}" xr6:coauthVersionLast="47" xr6:coauthVersionMax="47" xr10:uidLastSave="{20FBFDE0-741F-4339-93C6-E35C580D511C}"/>
  <bookViews>
    <workbookView xWindow="-110" yWindow="-110" windowWidth="19420" windowHeight="11500" xr2:uid="{00000000-000D-0000-FFFF-FFFF00000000}"/>
  </bookViews>
  <sheets>
    <sheet name="APORTE DE LA ENTIDAD" sheetId="1" r:id="rId1"/>
    <sheet name="APORTE DE LA ESAL "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95" i="1" l="1"/>
  <c r="I74" i="1"/>
  <c r="I47" i="1"/>
  <c r="I21" i="1"/>
  <c r="H88" i="1"/>
  <c r="I88" i="1" s="1"/>
  <c r="H89" i="1"/>
  <c r="I89" i="1" s="1"/>
  <c r="H90" i="1"/>
  <c r="I90" i="1" s="1"/>
  <c r="H91" i="1"/>
  <c r="I91" i="1" s="1"/>
  <c r="H92" i="1"/>
  <c r="I92" i="1" s="1"/>
  <c r="H93" i="1"/>
  <c r="I93" i="1" s="1"/>
  <c r="H94" i="1"/>
  <c r="I94" i="1" s="1"/>
  <c r="H87" i="1"/>
  <c r="I87" i="1" s="1"/>
  <c r="H84" i="1"/>
  <c r="I84" i="1" s="1"/>
  <c r="H80" i="1"/>
  <c r="I80" i="1" s="1"/>
  <c r="H81" i="1"/>
  <c r="I81" i="1" s="1"/>
  <c r="H82" i="1"/>
  <c r="I82" i="1" s="1"/>
  <c r="H83" i="1"/>
  <c r="I83" i="1" s="1"/>
  <c r="H79" i="1"/>
  <c r="H67" i="1"/>
  <c r="I67" i="1" s="1"/>
  <c r="H68" i="1"/>
  <c r="I68" i="1" s="1"/>
  <c r="H69" i="1"/>
  <c r="I69" i="1" s="1"/>
  <c r="H70" i="1"/>
  <c r="I70" i="1" s="1"/>
  <c r="H71" i="1"/>
  <c r="I71" i="1" s="1"/>
  <c r="H72" i="1"/>
  <c r="I72" i="1" s="1"/>
  <c r="H73" i="1"/>
  <c r="I73" i="1" s="1"/>
  <c r="H66" i="1"/>
  <c r="I66" i="1" s="1"/>
  <c r="H63" i="1"/>
  <c r="I63" i="1" s="1"/>
  <c r="H54" i="1"/>
  <c r="I54" i="1" s="1"/>
  <c r="H55" i="1"/>
  <c r="I55" i="1" s="1"/>
  <c r="H56" i="1"/>
  <c r="I56" i="1" s="1"/>
  <c r="H57" i="1"/>
  <c r="I57" i="1" s="1"/>
  <c r="H58" i="1"/>
  <c r="I58" i="1" s="1"/>
  <c r="H59" i="1"/>
  <c r="I59" i="1" s="1"/>
  <c r="H60" i="1"/>
  <c r="I60" i="1" s="1"/>
  <c r="H61" i="1"/>
  <c r="I61" i="1" s="1"/>
  <c r="H62" i="1"/>
  <c r="I62" i="1" s="1"/>
  <c r="H53" i="1"/>
  <c r="H40" i="1"/>
  <c r="I40" i="1" s="1"/>
  <c r="H41" i="1"/>
  <c r="I41" i="1" s="1"/>
  <c r="H42" i="1"/>
  <c r="I42" i="1" s="1"/>
  <c r="H43" i="1"/>
  <c r="I43" i="1" s="1"/>
  <c r="H44" i="1"/>
  <c r="I44" i="1" s="1"/>
  <c r="H45" i="1"/>
  <c r="I45" i="1" s="1"/>
  <c r="H46" i="1"/>
  <c r="I46" i="1" s="1"/>
  <c r="H39" i="1"/>
  <c r="I39" i="1" s="1"/>
  <c r="H36" i="1"/>
  <c r="I36" i="1" s="1"/>
  <c r="H35" i="1"/>
  <c r="I35" i="1" s="1"/>
  <c r="H32" i="1"/>
  <c r="I32" i="1" s="1"/>
  <c r="H33" i="1"/>
  <c r="H34" i="1"/>
  <c r="I34" i="1" s="1"/>
  <c r="H27" i="1"/>
  <c r="I27" i="1" s="1"/>
  <c r="H28" i="1"/>
  <c r="I28" i="1" s="1"/>
  <c r="H29" i="1"/>
  <c r="I29" i="1" s="1"/>
  <c r="H30" i="1"/>
  <c r="I30" i="1" s="1"/>
  <c r="H31" i="1"/>
  <c r="I31" i="1" s="1"/>
  <c r="H26" i="1"/>
  <c r="H20" i="1"/>
  <c r="I20" i="1" s="1"/>
  <c r="H19" i="1"/>
  <c r="I19" i="1" s="1"/>
  <c r="H18" i="1"/>
  <c r="I18" i="1" s="1"/>
  <c r="H17" i="1"/>
  <c r="I17" i="1" s="1"/>
  <c r="H16" i="1"/>
  <c r="I16" i="1" s="1"/>
  <c r="H13" i="1"/>
  <c r="I13" i="1" s="1"/>
  <c r="H10" i="1"/>
  <c r="I10" i="1" s="1"/>
  <c r="H11" i="1"/>
  <c r="I11" i="1" s="1"/>
  <c r="H12" i="1"/>
  <c r="I12" i="1" s="1"/>
  <c r="H8" i="1"/>
  <c r="I8" i="1" s="1"/>
  <c r="H9" i="1"/>
  <c r="I9" i="1" s="1"/>
  <c r="H7" i="1"/>
  <c r="D98" i="1" l="1"/>
  <c r="I79" i="1"/>
  <c r="I97" i="1" s="1"/>
  <c r="I96" i="1"/>
  <c r="I53" i="1"/>
  <c r="I75" i="1"/>
  <c r="I26" i="1"/>
  <c r="I48" i="1"/>
  <c r="I33" i="1"/>
  <c r="I49" i="1" s="1"/>
  <c r="I7" i="1"/>
  <c r="I22" i="1"/>
  <c r="D99" i="1" l="1"/>
  <c r="I76" i="1"/>
  <c r="I23" i="1"/>
  <c r="D100" i="1" s="1"/>
  <c r="C9" i="2" s="1" a="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<sst xmlns="http://schemas.openxmlformats.org/spreadsheetml/2006/main" count="228" uniqueCount="107">
  <si>
    <t>OBJETO: APOYO LOGÍSTICO INTEGRAL PARA LA REALIZACIÓN DE SALIDAS LÚDICO- RECREATIVAS, SOCIOCULTURALES Y DE BIENESTAR DIRIGIDAS A PERSONAS MAYORES DE CENTRO DÍA, CUIDADORES, POBLACIÓN CON DISCAPACIDAD FOCALIZADA EN EL PROGRAMA, Y FUNCIONARIOS DEL MUNICIPIO DE GACHANCIPÁ, INCLUYENDO TRANSPORTE, ALIMENTACIÓN, OPERACIÓN LOGÍSTICA Y ACOMPAÑAMIENTO TÉCNICO, EN EL MARCO DE LA LEY 1618 DE 2013, LEY 2297 DE 2023 Y EL PLAN DE BIENESTAR INSTITUCIONAL VIGENCIA 2026</t>
  </si>
  <si>
    <t xml:space="preserve">ITEM </t>
  </si>
  <si>
    <t>NOMBRE</t>
  </si>
  <si>
    <t xml:space="preserve">UNIDAD DE MEDIDA </t>
  </si>
  <si>
    <t xml:space="preserve">CANTIDAD </t>
  </si>
  <si>
    <t>% DE IMPUESTO</t>
  </si>
  <si>
    <t>TIQUETES AÉREOS</t>
  </si>
  <si>
    <t>PÓLIZA DE SEGURO DE 
COBERTURA ESPECIAL</t>
  </si>
  <si>
    <t>REFRIGERIO AM</t>
  </si>
  <si>
    <t>DESAYUNO ANTES DEL CHECK IN DIA 1</t>
  </si>
  <si>
    <t>TALLER</t>
  </si>
  <si>
    <t>KIT HIDRATACIÓN</t>
  </si>
  <si>
    <t>COORDINADOR LOGÍSTICA</t>
  </si>
  <si>
    <t>AUXILIAR LOGÍSTICA</t>
  </si>
  <si>
    <t xml:space="preserve">UNIDAD </t>
  </si>
  <si>
    <t>TRANSPORTE TERRESTRE DE IDA Y REGRESO DESDE EL MUNICIPIO DE GACHANCIPÁ HASTA EL AEROPUERTO INTERNACIONAL EL DORADO DE BOGOTÁ D. C. Y VICEVERSA.</t>
  </si>
  <si>
    <t>SEGURO INDIVIDUAL EN CASO DE ACCIDENTE O MUERTE: Cobertura desde la salida el día 10 de octubre hasta su regreso el día 13 de octubre. Deberá contar con las siguientes coberturas: 
•	MUERTE ACCIDENTAL $ 10.000.000
•	AUXILIO FUNERARIO POR MUERTE ACCIDENTAL $ 3.000.000
•	GASTOS MÉDICOS POR ACCIDENTE $ 3.000.000
•	INVALIDEZ ACCIDENTAL Y DESMEMBRACIÓN A CONSECUENCIA DE $ 10.000.000
•	GASTOS DE TRASLADO POR ACCIDENTE $ 300.000</t>
  </si>
  <si>
    <t>Prestación del servicio de transporte terrestre 
en bus para el trayecto Aeropuerto de Montería – hoteles ubicados en Tolú y Coveñas – Round Trip y viceversa. Cada unidad de transporte deberá cumplir con las siguientes características mínimas:
•	Bus con capacidad para 40 pasajeros sentados.
•	Aire acondicionado.
•	Sillas reclinables.
•	Seguros vigentes.
•	Certificado técnico-mecánico vigente.
•	Modelo mínimo 2020.
•	Cumplimiento de los requisitos legales exigidos por el Ministerio de Transporte.</t>
  </si>
  <si>
    <t>REFRIGERIO REFORZADO: compuesto por un Sólido: 
Sándwich de jamones (jamón cerdo/pavo/ pollo) con vegetales 150g y/o Sándwich de pollo con vegetales 150g y/o hamburguesa de res o pollo (250g) con vegetales 150g, acompañado de papas chips 25g y un líquido jugo industrial de nectarina o jugo  natural de 250 ml empacado individualmente en bolsa biodegradable y servilleta.  debidamente empacados</t>
  </si>
  <si>
    <t>DESAYUNO TIPO AMERICANO - en el hotel</t>
  </si>
  <si>
    <t>NOCHES</t>
  </si>
  <si>
    <t>UNIDAD</t>
  </si>
  <si>
    <t>Botilito + gorra + Hidratación, bebida de agua de mínimo 600 ml - el Kit debe tener logo institucional de la Entidad</t>
  </si>
  <si>
    <t>ACTIVIDADES CULTURALES Y RECREATIVAS DE INTEGRACIÓN</t>
  </si>
  <si>
    <t>Noche 1: Servicio de ambientación musical y animación para el desarrollo de una jornada de integración de los servidores públicos, con duración de tres (3) horas. Incluye sonido profesional, dos (2) cabinas BT3, estructura para DJ, dos (2) luces PAR LED, consola, dos (2) cabezas móviles y micrófonos inalámbricos.
Noche 2: Presentación artística musical a cargo de un solista, con repertorio crossover, tropical y bailable, mediante una (1) presentación con duración de cuarenta y cinco (45) minutos.
Noche 3: Servicio de ambientación musical y animación para el desarrollo de una jornada de integración de los servidores públicos, con duración de tres (3) horas. Incluye sonido profesional, dos (2) cabinas BT3, estructura para DJ, dos (2) luces PAR LED, consola, dos (2) cabezas móviles y micrófonos inalámbricos.</t>
  </si>
  <si>
    <t>COORDINADOR LOGÍSTICA - POR DIA DE EVENTO</t>
  </si>
  <si>
    <t>AUXILIAR LOGÍSTICA - POR DIA DE EVENTO</t>
  </si>
  <si>
    <t xml:space="preserve">EVENTO DE COTIZACIÓN A ESAL </t>
  </si>
  <si>
    <t>VEHÍCULOS AUTOMOTOR TIPO BUS</t>
  </si>
  <si>
    <t>VEHÍCULOS AUTOMOTOR TIPO BUS CON RAMPA</t>
  </si>
  <si>
    <t>VAN 19 PASAJEROS</t>
  </si>
  <si>
    <t>SEGURO</t>
  </si>
  <si>
    <t>DESAYUNO ANTES DEL CHECK IN</t>
  </si>
  <si>
    <t>PREMIOS</t>
  </si>
  <si>
    <t>MEDICO EN AMBULANCIA</t>
  </si>
  <si>
    <t>AMBULANCIA Y PERSONA SALUD</t>
  </si>
  <si>
    <t>VEHÍCULOS AUTOMOTOR TIPO BUS DE IDA Y REGRESO DESDE EL MUNICIPIO DE GACHANCIPÁ HASTA EL AEROPUERTO INTERNACIONAL EL DORADO DE BOGOTÁ D. C. Y VICEVERSA.</t>
  </si>
  <si>
    <t>VEHÍCULOS AUTOMOTOR TIPO BUS CON RAMPA DE IDA Y REGRESO DESDE EL MUNICIPIO DE GACHANCIPÁ HASTA EL AEROPUERTO INTERNACIONAL EL DORADO DE BOGOTÁ D. C. Y VICEVERSA.</t>
  </si>
  <si>
    <t xml:space="preserve">en bus para el trayecto Aeropuerto de Montería – hoteles ubicados en Tolú y Coveñas – Round Trip y viceversa. Con capacidad para 40 pasajeros </t>
  </si>
  <si>
    <t>SEGURO INDIVIDUAL EN CASO DE ACCIDENTE O MUERTE: Cobertura por evento
COBERTURAS:
•	Muerte accidental: 10.000.000
•	auxilio funerario por muerte accidental: 3.000.000
•	Gatos médicos por accidente: 3.000.000
•	Invalidez accidental y desmembración a consecuencia del accidente: 10.000.000
•	Gastos de traslado por accidente: 300.000</t>
  </si>
  <si>
    <t>REFRIGERIO REFORZADO: compuesto por un Sólido: Sándwich de jamones (jamón cerdo/pavo/ pollo) 
con vegetales 150g y/o Sándwich de pollo con vegetales 150g y/o hamburguesa de res o pollo (250g) con vegetales 150g, acompañado de papas chips 25g y un líquido jugo industrial de nectarina o jugo  natural de 250 ml empacado individualmente en bolsa biodegradable y servilleta.  debidamente empacados</t>
  </si>
  <si>
    <t>REFRIGERIO SENCILLO: compuesto por un Liquido: Bebida de mínimo 250  ml, correspondiente a jugo natural 100% 
elaborado con fruta  bajo en azúcar, sin conservantes ni persevantes., bebida láctea como yogurt, kumis, avena de mínimo 250 ml, bebida caliente entre estas agua de panela, café, chocolate  presentación mínimo de 250 ml,; Un Sólido : Torta de queso  o  Mantecada o  Pastel relleno de proteína Animal o croissant relleno o arepa o  Sándwich de queso y jamón , con vegetales mínimo de  80 a 120g ; una Fruta: Fruta en cosecha con peso  promedio de 100 a 120 gr. entre estas banano, manzana,  durazno, pera, naranja, mandarina.</t>
  </si>
  <si>
    <t>ACTIVIDAD MUSICAL DJ Y ANIMADOR UNA HORA- ENTREGA DE PREMIOS</t>
  </si>
  <si>
    <t>ACTIVIDAD DE INTEGRACIÓN CON DJ - UNA HORA</t>
  </si>
  <si>
    <t>(1) UNA  LICUADORA
(1) UNA OLLA ARROCERA
(1) UNA SANDUCHERA
(1) UNA FREIDORA DE AIRE 4 LITROS
(1) UN EXPRIMIDOR DE NARANJAS</t>
  </si>
  <si>
    <t xml:space="preserve">EVENTO BIENESTAR SOCIAL FUNCIONARIOS </t>
  </si>
  <si>
    <t>VEHÍCULOS AUTOMOTOR TIPO BUS CON CAPACIDAD PARA 40 PASAJEROS C/U, MÍNIMO MODELO 2020. RECORRIDO: GACHANCIPÁ - CHINAUTA CUNDINAMARCA Y VICEVERSA, HORARIO DISPONIBILIDAD: IDA  4:30 AM REGRESO: 7:00 PM</t>
  </si>
  <si>
    <t>VEHÍCULOS AUTOMOTOR TIPO BUS CON CAPACIDAD PARA 40 PASAJEROS C/U, MÍNIMO MODELO 2020, EQUIPADO CON RAMPA O PLATAFORMA ELEVADORAS PARA PERMITIR EL ACCESO DE PERSONAS EN SILLAS DE RUEDAS;  RECORRIDO: GACHANCIPÁ - CHINAUTA CUNDINAMARCA Y VICEVERSA, HORARIO DISPONIBILIDAD: IDA  4:30 AM REGRESO: 7:00 PM</t>
  </si>
  <si>
    <t>SEGURO INDIVIDUAL EN CASO DE ACCIDENTE O MUERTE: Cobertura por evento
COBERTURAS:
Muerte accidental: 10.000.000
auxilio funerario por muerte accidental: 3.000.000
Gatos médicos por accidente: 3.000.000
Invalidez accidental y desmembración a consecuencia del accidente: 10.000.000
Gastos de traslado por accidente: 300.000</t>
  </si>
  <si>
    <t xml:space="preserve">REFRIGERIO 6.30 AM:PASTEL DE POLLO + BEBIDA </t>
  </si>
  <si>
    <t>ALQUILER SALA TALLER</t>
  </si>
  <si>
    <t>ALQUILER SALA PARA TALLER CON VIDEO BEAM Y SONIDO 1 HORA</t>
  </si>
  <si>
    <t>AUXILIAR LOGÍSTICA -  UNO POR BUS</t>
  </si>
  <si>
    <t xml:space="preserve">RECONOCIMIENTO </t>
  </si>
  <si>
    <t xml:space="preserve">MEDICO EN AMBULANCIA: Disponibilidad en el hotel desde la salida de GACHANCIPÁ - permanencia en el hotel - y hasta el regreso a GACHANCIPÁ </t>
  </si>
  <si>
    <t>TALLER PARA EL CUIDADOR DE Pcd</t>
  </si>
  <si>
    <t>INCENTIVO</t>
  </si>
  <si>
    <t xml:space="preserve">AMBULANCIA </t>
  </si>
  <si>
    <t>AMBULANCIA* 16 horas de disponibilidad
El vehículo debe tener:
Registro Único de Prestadores de Salud REPS a la fecha de la propuesta. 
TRASLADO ASISTENCIAL BÁSICO (TAB): Vehículo equipado para la atención de emergencias en trauma como también equipos de monitoreo. Un (1) Paramédico.
El vehículo debe estar dotado con equipos de alta tecnología como monitor Multiparámetros, Pulsioxímetros, Succionador 
y un DEA (Desfibrilador Externo Automático), además de los insumos necesarios para una atención ágil, higiénica y efectiva cumpliendo con los protocolos descritos en la Resolución 3100 de 2019</t>
  </si>
  <si>
    <t>PLAN PASADÍA</t>
  </si>
  <si>
    <t xml:space="preserve">SUBTOTAL </t>
  </si>
  <si>
    <t xml:space="preserve">IVA </t>
  </si>
  <si>
    <t xml:space="preserve">TOTAL IVA INCLUIDO </t>
  </si>
  <si>
    <t xml:space="preserve">DETALLE </t>
  </si>
  <si>
    <t xml:space="preserve">APORTE DE LA ESAL </t>
  </si>
  <si>
    <t xml:space="preserve">% DE APORTE </t>
  </si>
  <si>
    <t>VALOR DEL APORTE</t>
  </si>
  <si>
    <t>PAQUETE DE NOCHES 
POR PERSONA</t>
  </si>
  <si>
    <t xml:space="preserve">Prestación del servicio de transporte terrestre 
en bus para el trayecto Gachancipá – Aeropuerto El Dorado - Round Trip. Y viceversa. Cada unidad de transporte deberá cumplir con las siguientes características mínimas:
•	Bus  con capacidad para 40 pasajeros sentados
•	Aire acondicionado
•	Sillas reclinables
•	Seguros vigentes
•	Certificado técnico-mecánico vigente
•	Modelo mínimo 2020
•	Cumplimiento de requisitos legales exigidos por el Ministerio de Transporte
 </t>
  </si>
  <si>
    <t>MEDICO EN AMBULANCIA: Disponibilidad en el hotel desde el CHEK IN - al CHECK OUT - PRECIO X HORA  y acompañamiento a los recorridos programados a los lugares turísticos de Coveñas - Disponibilidad desde las 9 am del primer día en el hotel hasta las 2 pm del último día en el hotel)</t>
  </si>
  <si>
    <t>AMBULANCIA*  Disponibilidad en el hotel desde el CHEK IN - al CHECK OUT - PRECIO X HORA  y acompañamiento a los recorridos programados a los lugares turísticos de Coveñas
El vehículo debe tener: Dotación estándar que incluye un técnico en Atención Prehospitalaria (APH). La ambulancia debe estar habilitada por la Secretaría de Salud, y el personal disponer de certificaciones vigentes en APH, Soporte Vital Básico (BLS), requisitos exigidos por el Ministerio de Salud - Disponibilidad desde las 9 am del primer día en el hotel hasta las 2 pm del último día en el hotel)</t>
  </si>
  <si>
    <t xml:space="preserve">SALIDA LÚDICO PEDAGÓGICA ADULTO MAYOR COVEÑAS , VIAJE 2 </t>
  </si>
  <si>
    <t>BUS 40 pasajeros, modelo mínimo 2020, transporte desde el municipio de GACHANCIPÁ hasta 
el  AEROPUERTO el dorado -desde el  AEROPUERTO el dorado hasta el municipio de GACHANCIPÁ</t>
  </si>
  <si>
    <t>BUS 40 pasajeros, modelo mínimo 2020, transporte desde el municipio de GACHANCIPÁ 
hasta el  AEROPUERTO el dorado -desde el  AEROPUERTO el dorado hasta el municipio de GACHANCIPÁ</t>
  </si>
  <si>
    <t>TRANSPORTE IDA Y VUELTA HOTEL AEROPUERTO MONTERIA - BUS</t>
  </si>
  <si>
    <t>Prestación del servicio de transporte terrestre 
en bus para el trayecto Aeropuerto de Montería – hoteles ubicados en Tolú y Coveñas – 
Round Trip y viceversa. Con capacidad de 40 pasajeros</t>
  </si>
  <si>
    <t>TRANSPORTE IDA Y VUELTA HOTEL AEROPUERTO MONTERIA - VAN</t>
  </si>
  <si>
    <t>HOSPEDAJE HOTEL 3 DÍAS - 2 NOCHES</t>
  </si>
  <si>
    <t xml:space="preserve">ACTIVIDAD DE INTEGRACIÓN NOCTURNA -  DIA 1
</t>
  </si>
  <si>
    <t xml:space="preserve">ACTIVIDAD DE INTEGRACIÓN Y RECREACIÓN  DIURNA DÍA 2
</t>
  </si>
  <si>
    <t>ACTIVIDAD RECORRIDO LUGARES TURÍSTICOS DE COVEÑAS - 2 LUGARES TURÍSTICOS X PERSONA</t>
  </si>
  <si>
    <t xml:space="preserve">ACTIVIDAD DE INTEGRACIÓN Y RECREACIÓN NOCTURNA DIA 2
</t>
  </si>
  <si>
    <t>SALIDA LÚDICO PEDAGÓGICA PROGRAMA DE DISCAPACIDAD CHINAUTA-CUNDINAMARCA</t>
  </si>
  <si>
    <t>VAN 19 pasajeros, modelo mínimo 2020, transporte desde el municipio de GACHANCIPÁ hasta CHINAUTA -  CHINAUTA hasta el municipio de GACHANCIPÁ</t>
  </si>
  <si>
    <t>PASADÍA en centro vacacional e CHINAUTA:
PLAN:
DIVERSIÓN ACUÁTICA: (Piscina, sauna)
Recorrido por la granja con actividades como:
Taller ambiental en huerta conuco.
Acceso al salón de juegos con:
Juegos de mesa
Mini tejo
Bolirrana
Ping pong
Billar
Futbolín
EL CENTRO VACACIONAL DEBE TENER:
Piscina para adultos y niños
Juego de aventuras (puentes tibetanos)
Actividades de diversión
Salón de juegos
Granja ecológica
Huerta de aprendizaje
Parqueadero privado
Restaurante
DEBE INCLUIR
DESAYUNO EN PASADÍA
REFRIGERIO AM EN PASA DIA
ALMUERZO EN PASADÍA
REFRIGERIO PM EN PASADÍA
CENA EN PASADÍA
SALÓN PARA TALLER
RECREACIÓN EN PISCINA 1 HORA
ESTACIÓN DE AGUA ILIMITADA</t>
  </si>
  <si>
    <t>GORRA  elaborada  en poliéster de 6 paneles ,con visera indeformable, botón forrado y con cierre de hebilla metálica, bordada a un color logo del municipio</t>
  </si>
  <si>
    <t>Taller dinámico y pedagógico en autonomía personal, pautas de cuidado y actividades básicas de la vida diaria (higiene- baño, vestido, alimentación, apoyo emocional y cognitivo) ,  como crear un plan de autocuidado, con el objetivo de mejorar la calidad de vida tanto del cuidador como de la persona cuidada,  dirigida por un profesional, por una (1) hora para 50 cuidadores</t>
  </si>
  <si>
    <t>bono de incentivo por compromiso y emprendimiento  individual correspondiente a $2,122,097  c/u,  según lo estipulado en el acuerdo  no 017 "monto del incentivo:  10,1 % smlv     que será aplicado mes a mes (12 meses acumulados )"</t>
  </si>
  <si>
    <t xml:space="preserve">DESCRIPCIÓN GENERAL </t>
  </si>
  <si>
    <t>TRANSPORTE IDA Y VUELTA HOTEL AEROPUERTO Y VICEVERSA.</t>
  </si>
  <si>
    <t xml:space="preserve">ESTADÍA HOTEL RESORT 4 DÍAS - 3 NOCHES
</t>
  </si>
  <si>
    <r>
      <rPr>
        <b/>
        <sz val="12"/>
        <color theme="1"/>
        <rFont val="Aptos Narrow"/>
        <family val="2"/>
        <scheme val="minor"/>
      </rPr>
      <t>TALLER COMPETENCIAS SERVICIO AL CLIENTE Y EMPATÍA:</t>
    </r>
    <r>
      <rPr>
        <sz val="12"/>
        <color theme="1"/>
        <rFont val="Aptos Narrow"/>
        <family val="2"/>
        <scheme val="minor"/>
      </rPr>
      <t xml:space="preserve">
Taller de Servicio al Cliente para Entidad Estatal (Duración: 1 hora y 30 minutos
El taller tiene como objetivo fortalecer las competencias de atención al ciudadano mediante el desarrollo de habilidades orientadas a la 
prestación de un servicio eficiente, humano y de calidad. Se abordarán tres temas fundamentales: 
1) Empatía y trato humanizado al ciudadano, enfocado en la comprensión de las necesidades y expectativas de los usuarios.
2) Comunicación efectiva y escucha activa, para mejorar la claridad, la orientación y la interacción con el ciudadano.
3) Manejo de situaciones difíciles y resolución de conflictos, orientado a la atención adecuada de quejas, reclamos e inconformidades.</t>
    </r>
  </si>
  <si>
    <t xml:space="preserve">SALIDA LÚDICO PEDAGÓGICA ADULTO MAYOR COVEÑAS,  VIAJE 1 </t>
  </si>
  <si>
    <t xml:space="preserve">en bus para el trayecto Aeropuerto de Montería – hoteles ubicados en Tolú y Coveñas – Round Trip y viceversa. Con capacidad para 20 pasajeros </t>
  </si>
  <si>
    <t>VAN 20 PASAJEROS DE IDA Y REGRESO DESDE EL MUNICIPIO DE GACHANCIPÁ HASTA EL AEROPUERTO INTERNACIONAL EL DORADO DE BOGOTÁ D. C. Y VICEVERSA.</t>
  </si>
  <si>
    <t>VAN 20 pasajeros, modelo mínimo 2020, transporte desde el municipio de 
GACHANCIPÁ hasta el  AEROPUERTO el dorado -desde el  AEROPUERTO el dorado hasta el municipio de GACHANCIPÁ</t>
  </si>
  <si>
    <t>VAN 19 pasajeros, modelo mínimo 2020, transporte desde el municipio de 
GACHANCIPÁ hasta el  AEROPUERTO el dorado -desde el  AEROPUERTO el dorado hasta el municipio de GACHANCIPÁ</t>
  </si>
  <si>
    <t>Tiquete aéreo ida y regreso con un artículo personal  -  equipaje de mano (máximo de 8 KG y en bodega máximo 15KG) Trayecto Aéreo: Ida: Bogotá-Montería: Monteria-Bogotá</t>
  </si>
  <si>
    <r>
      <rPr>
        <b/>
        <sz val="10"/>
        <color theme="1"/>
        <rFont val="Aptos Narrow (Cuerpo)"/>
      </rPr>
      <t xml:space="preserve">
HOTEL TIPO RESORT - UBICADO VÍA COVEÑAS Y TOLÚ</t>
    </r>
    <r>
      <rPr>
        <sz val="10"/>
        <color theme="1"/>
        <rFont val="Aptos Narrow (Cuerpo)"/>
      </rPr>
      <t xml:space="preserve">
CAMA INDIVIDUAL POR HUÉSPED
Habitaciones dotadas con:
Aire acondicionado
Televisión de pantalla plana
Baño privado
Wifi
Closet
Servicio de aseo
Cantidad: 2 piscinas al aire libre + 1 Piscina infinita + JACUZZI
Acceso directo a playa
Recepción 24 horas.
Wifi en áreas comunes.
Restaurante.
Bar.
Servicio a la habitación.
Salones para reuniones y eventos.
✓ Sillas y toallas para la piscina.  
✓ Seguro Hotelero e impuestos Hoteleros
✓Internet Wi-fi.
✓ 1 Restaurante mínimo 
✓ Mínimo 1 piscina para adultos
INCLUYE:
</t>
    </r>
    <r>
      <rPr>
        <b/>
        <sz val="10"/>
        <color theme="1"/>
        <rFont val="Aptos Narrow (Cuerpo)"/>
      </rPr>
      <t>SEGURO HOTELERO</t>
    </r>
    <r>
      <rPr>
        <sz val="10"/>
        <color theme="1"/>
        <rFont val="Aptos Narrow (Cuerpo)"/>
      </rPr>
      <t xml:space="preserve">
DIA 1:
* Almuerzo Tipo buffet con opciones entre carnes y pescados - antes del CHECK IN - por persona
* 2 botellas de agua de 200 ml o servicio de agua en botellón 
* Snack pm (Jugo + alimento) – por persona
* Cena Tipo buffet con opciones entre carnes y pescados
* 5 (bebidas elaboradas con granos de cereal fermentado, principalmente cebada) + 1 coctel / por persona
DIA 2:
* Desayuno tipo americano
* Snack am (Bebida + alimento) – por persona
* Almuerzo  Tipo buffet con opciones entre carnes y pescados - por persona
* 4 botellas de agua de 200 ml o servicio de agua en botellón 
* Snack pm (Bebida + alimento) – por persona
* Cena Tipo buffet con opciones entre carnes y pescados
* 5 (bebidas elaboradas con granos de cereal fermentado, principalmente cebada) + 1 coctel / Por persona
DIA 3:
* Desayuno tipo americano
* Snack am (Bebida + alimento) – por persona
* Almuerzo  Tipo buffet con opciones entre carnes y pescados - por persona
* 4 botellas de agua de 200 ml o servicio de agua en botellón 
* Snack pm (Bebida + alimento) – por persona
* Cena Tipo buffet con opciones entre carnes y pescados
* 5 (bebidas elaboradas con granos de cereal fermentado, principalmente cebada) + 1 coctel / Por persona
DIA 4:
* Desayunos tipo americano 
* Snack am (Bebida + alimento) – por persona
* Almuerzo - por persona Tipo buffet con opciones entre carnes y pescados
* 2 botellas de agua de 200 ml o servicio de agua en botellón 
</t>
    </r>
    <r>
      <rPr>
        <b/>
        <sz val="10"/>
        <color theme="1"/>
        <rFont val="Aptos Narrow (Cuerpo)"/>
      </rPr>
      <t xml:space="preserve">El SERVICIO DE ALOJAMIENTO DEBE INCLUIR: </t>
    </r>
    <r>
      <rPr>
        <sz val="10"/>
        <color theme="1"/>
        <rFont val="Aptos Narrow (Cuerpo)"/>
      </rPr>
      <t xml:space="preserve">
✓Hotel con mínimo 39 habitaciones con acomodación múltiple
✓ Alojamiento en confortables habitaciones con ventilador
✓ Amenidades: jabón, champú, acondicionador.
✓Piscina para adultos 
✓Restaurante  
EXPERIENCIA BAHÍA CISPATÁ: Recogida en el hotel (si se encuentran en Coveñas)
Visita al mirador
Visita a la C.V.S donde realizamos recorrido, fotos con los caimanes y tortugas
Recorrido en lancha por la hermosa Bahía de Cispatá
Visita al cultivo de peces y ostras (degustación)
Baño en la casa flotante y 1 hora parche rumbero
Almuerzo
Baño en el Volcán del lodo</t>
    </r>
  </si>
  <si>
    <t>SERVICIO DE ALOJAMIENTO, ALIMENTACIÓN E HIDRATACIÓN
El servicio de alojamiento deberá prestarse en uno (1) o máximo dos (2) establecimientos hoteleros, ubicados en los municipios de Coveñas y/o Santiago de Tolú. Cuando se utilicen dos (2) hoteles, estos deberán encontrarse a una distancia máxima de quinientos (500) metros entre sí.
Cada establecimiento hotelero deberá contar con Registro Nacional de Turismo vigente, piscina para adultos, servicio de bar, restaurante, parqueadero, servicio de internet wifi y playa semiprivada con acceso directo al mar desde las instalaciones del hotel.
El servicio comprenderá hospedaje durante tres (3) días y dos (2) noches, en habitaciones o apartamentos con acomodación múltiple, garantizando una cama individual para cada huésped.
INCLUYE
Seguro hotelero para cada huésped.
Impuestos hoteleros.
Alimentación, refrigerios, hidratación y bebidas conforme a la siguiente distribución:
DÍA 1
Almuerzo tipo buffet, antes del check-in, con opciones de carne y pescado, por persona.
Dos (2) botellas de agua de 200 ml por persona o disponibilidad de agua mediante botellón.
Snack en jornada de la tarde, compuesto por jugo y alimento, por persona.
Cena por persona.
Tres (3) bebidas elaboradas con granos de cereal fermentado, principalmente cebada, por persona.
DÍA 2
Desayuno tipo americano, por persona.
Snack en jornada de la mañana, compuesto por bebida y alimento, por persona.
Almuerzo tipo buffet con opciones de carne y pescado, por persona.
Cuatro (4) botellas de agua de 200 ml por persona o disponibilidad de agua mediante botellón.
Snack en jornada de la tarde, compuesto por bebida y alimento, por persona.
Cena tipo buffet con opciones de carne y pescado, por persona.
Tres (3) bebidas elaboradas con granos de cereal fermentado, principalmente cebada, por persona.
DÍA 3
Desayuno tipo americano, por persona.
Snack en jornada de la mañana, compuesto por bebida y alimento, por persona.
Almuerzo tipo buffet con opciones de carne y pescado, por persona.
Dos (2) botellas de agua de 200 ml por persona o disponibilidad de agua mediante botellón.
EL SERVICIO DE ALOJAMIENTO DEBERÁ INCLUIR
Disponibilidad conjunta mínima de treinta y nueve (39) habitaciones con acomodación múltiple.
Una cama individual para cada huésped.
Habitaciones confortables con ventilador.
Amenidades para cada huésped: jabón, champú y acondicionador.
Mínimo una (1) piscina para adultos en cada hotel.
Mínimo un (1) restaurante en cada hotel.
Servicio de bar.
Parqueadero.
Servicio de internet wifi.
Playa semiprivada con acceso directo al mar desde cada hotel.
Seguro hotelero para cada huésped.
Impuestos hoteleros incluidos.
En caso de utilizarse dos (2) hoteles, deberán estar ubicados a una distancia máxima de quinientos (500) metros entre sí y ofrecer las mismas condiciones de calidad, alojamiento, alimentación y acceso a los servicios.</t>
  </si>
  <si>
    <t>Tiquetera aéreo ida y regreso con un artículo personal  -  equipaje de mano (máximo de 8 KG y en bodega máximo 15KG) Trayecto Aéreo: Ida: Bogotá-Montería: Monteria-Bogotá</t>
  </si>
  <si>
    <r>
      <rPr>
        <b/>
        <sz val="12"/>
        <color theme="1"/>
        <rFont val="Aptos Narrow"/>
        <family val="2"/>
        <scheme val="minor"/>
      </rPr>
      <t>SERVICIO DE ALOJAMIENTO, ALIMENTACIÓN E HIDRATACIÓN</t>
    </r>
    <r>
      <rPr>
        <sz val="12"/>
        <color theme="1"/>
        <rFont val="Aptos Narrow"/>
        <family val="2"/>
        <scheme val="minor"/>
      </rPr>
      <t xml:space="preserve">
El servicio de alojamiento deberá prestarse en uno (1) o máximo dos (2) establecimientos hoteleros, ubicados en los municipios de Coveñas y/o Santiago de Tolú. Cuando se utilicen dos (2) hoteles, estos deberán encontrarse a una distancia máxima de quinientos (500) metros entre sí.
Cada establecimiento hotelero deberá contar con Registro Nacional de Turismo vigente, piscina para adultos, servicio de bar, restaurante, parqueadero, servicio de internet wifi y playa semiprivada con acceso directo al mar desde las instalaciones del hotel.
El servicio comprenderá hospedaje durante tres (3) días y dos (2) noches, en habitaciones o apartamentos con acomodación múltiple, garantizando una cama individual para cada huésped.
INCLUYE
Seguro hotelero para cada huésped.
Impuestos hoteleros.
Alimentación, refrigerios, hidratación y bebidas conforme a la siguiente distribución:
DÍA 1
Almuerzo tipo buffet, antes del check-in, con opciones de carne y pescado, por persona.
Dos (2) botellas de agua de 200 ml por persona o disponibilidad de agua mediante botellón.
Snack en jornada de la tarde, compuesto por jugo y alimento, por persona.
Cena por persona.
Tres (3) bebidas elaboradas con granos de cereal fermentado, principalmente cebada, por persona.
DÍA 2
Desayuno tipo americano, por persona.
Snack en jornada de la mañana, compuesto por bebida y alimento, por persona.
Almuerzo tipo buffet con opciones de carne y pescado, por persona.
Cuatro (4) botellas de agua de 200 ml por persona o disponibilidad de agua mediante botellón.
Snack en jornada de la tarde, compuesto por bebida y alimento, por persona.
Cena tipo buffet con opciones de carne y pescado, por persona.
Tres (3) bebidas elaboradas con granos de cereal fermentado, principalmente cebada, por persona.
DÍA 3
Desayuno tipo americano, por persona.
Snack en jornada de la mañana, compuesto por bebida y alimento, por persona.
Almuerzo tipo buffet con opciones de carne y pescado, por persona.
Dos (2) botellas de agua de 200 ml por persona o disponibilidad de agua mediante botellón.
EL SERVICIO DE ALOJAMIENTO DEBERÁ INCLUIR
Disponibilidad conjunta mínima de treinta y nueve (39) habitaciones con acomodación múltiple.
Una cama individual para cada huésped.
Habitaciones confortables con ventilador.
Amenidades para cada huésped: jabón, champú y acondicionador.
Mínimo una (1) piscina para adultos en cada hotel.
Mínimo un (1) restaurante en cada hotel.
Servicio de bar.
Parqueadero.
Servicio de internet wifi.
Playa semiprivada con acceso directo al mar desde cada hotel.
Seguro hotelero para cada huésped.
Impuestos hoteleros incluidos.
En caso de utilizarse dos (2) hoteles, deberán estar ubicados a una distancia máxima de quinientos (500) metros entre sí y ofrecer las mismas condiciones de calidad, alojamiento, alimentación y acceso a los servicios.</t>
    </r>
  </si>
  <si>
    <t xml:space="preserve">VALOR UNITARIO 
ANTES DE IMP </t>
  </si>
  <si>
    <t>IMP</t>
  </si>
  <si>
    <t>VALOR UNITARIO
CON IMPUESTO</t>
  </si>
  <si>
    <t>SUBTOTAL</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</si>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</sst>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_-"/>
    <numFmt numFmtId="165" formatCode="_-* #,##0.00\ _€_-;\-* #,##0.00\ _€_-;_-* &quot;-&quot;??\ _€_-;_-@_-"/>
  </numFmts>
  <fonts count="12" x14ac:knownFonts="1">
    <font>
      <sz val="12"/>
      <color theme="1"/>
      <name val="Aptos Narrow"/>
      <family val="2"/>
      <scheme val="minor"/>
    </font>
    <font>
      <b/>
      <sz val="12"/>
      <color theme="1"/>
      <name val="Aptos Narrow"/>
      <family val="2"/>
      <scheme val="minor"/>
    </font>
    <font>
      <sz val="11"/>
      <name val="Aptos Display"/>
      <family val="2"/>
      <scheme val="major"/>
    </font>
    <font>
      <sz val="12"/>
      <color theme="1"/>
      <name val="Aptos Narrow"/>
      <family val="2"/>
      <scheme val="minor"/>
    </font>
    <font>
      <sz val="11"/>
      <name val="Aptos Display"/>
      <family val="2"/>
      <charset val="1"/>
    </font>
    <font>
      <sz val="11"/>
      <color theme="1"/>
      <name val="Aptos Display"/>
      <family val="2"/>
      <scheme val="major"/>
    </font>
    <font>
      <sz val="12"/>
      <name val="Arial"/>
      <family val="2"/>
    </font>
    <font>
      <b/>
      <sz val="10"/>
      <color theme="1"/>
      <name val="Aptos Narrow (Cuerpo)"/>
    </font>
    <font>
      <sz val="10"/>
      <color theme="1"/>
      <name val="Aptos Narrow (Cuerpo)"/>
    </font>
    <font>
      <sz val="12"/>
      <color theme="1"/>
      <name val="Aptos Narrow"/>
      <family val="2"/>
      <scheme val="minor"/>
    </font>
    <font>
      <b/>
      <sz val="12"/>
      <color theme="1"/>
      <name val="Aptos Narrow"/>
      <family val="2"/>
      <scheme val="minor"/>
    </font>
    <font>
      <sz val="12"/>
      <color theme="0"/>
      <name val="Aptos Narrow"/>
      <family val="2"/>
      <scheme val="minor"/>
    </font>
  </fonts>
  <fills count="9">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9" tint="0.79998168889431442"/>
        <bgColor indexed="64"/>
      </patternFill>
    </fill>
    <fill>
      <patternFill patternType="solid">
        <fgColor rgb="FFFFFFFF"/>
        <bgColor rgb="FF000000"/>
      </patternFill>
    </fill>
    <fill>
      <patternFill patternType="solid">
        <fgColor theme="5" tint="0.79998168889431442"/>
        <bgColor indexed="64"/>
      </patternFill>
    </fill>
    <fill>
      <patternFill patternType="solid">
        <fgColor theme="7" tint="0.79998168889431442"/>
        <bgColor indexed="64"/>
      </patternFill>
    </fill>
    <fill>
      <patternFill patternType="solid">
        <fgColor theme="0"/>
        <bgColor rgb="FF000000"/>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s>
  <cellStyleXfs count="2">
    <xf numFmtId="0" fontId="0" fillId="0" borderId="0"/>
    <xf numFmtId="43" fontId="9" fillId="0" borderId="0" applyFont="0" applyFill="0" applyBorder="0" applyAlignment="0" applyProtection="0"/>
  </cellStyleXfs>
  <cellXfs count="77">
    <xf numFmtId="0" fontId="0" fillId="0" borderId="0" xfId="0"/>
    <xf numFmtId="0" fontId="0" fillId="0" borderId="0" xfId="0" applyAlignment="1">
      <alignment horizontal="center" vertical="center"/>
    </xf>
    <xf numFmtId="0" fontId="1" fillId="0" borderId="0" xfId="0" applyFont="1" applyAlignment="1">
      <alignment vertical="center"/>
    </xf>
    <xf numFmtId="0" fontId="1" fillId="0" borderId="0" xfId="0" applyFont="1" applyAlignment="1">
      <alignment vertical="center" wrapText="1"/>
    </xf>
    <xf numFmtId="0" fontId="2" fillId="3" borderId="1" xfId="0" applyFont="1" applyFill="1" applyBorder="1" applyAlignment="1">
      <alignment horizontal="center" vertical="center" wrapText="1"/>
    </xf>
    <xf numFmtId="0" fontId="0" fillId="0" borderId="1" xfId="0" applyBorder="1"/>
    <xf numFmtId="0" fontId="0" fillId="0" borderId="1" xfId="0" applyBorder="1" applyAlignment="1">
      <alignment horizontal="center" vertical="center" wrapText="1"/>
    </xf>
    <xf numFmtId="0" fontId="0" fillId="0" borderId="1" xfId="0" applyBorder="1" applyAlignment="1">
      <alignment horizontal="center" vertical="center"/>
    </xf>
    <xf numFmtId="0" fontId="2" fillId="3" borderId="1" xfId="0" applyFont="1" applyFill="1"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left" vertical="center"/>
    </xf>
    <xf numFmtId="9" fontId="0" fillId="0" borderId="1" xfId="0" applyNumberFormat="1" applyBorder="1" applyAlignment="1">
      <alignment horizontal="center" vertical="center"/>
    </xf>
    <xf numFmtId="0" fontId="3" fillId="0" borderId="1" xfId="0" applyFont="1" applyBorder="1" applyAlignment="1">
      <alignment horizontal="left" vertical="center" wrapText="1"/>
    </xf>
    <xf numFmtId="0" fontId="4" fillId="5" borderId="1" xfId="0" applyFont="1" applyFill="1" applyBorder="1" applyAlignment="1">
      <alignment horizontal="left" vertical="center" wrapText="1"/>
    </xf>
    <xf numFmtId="0" fontId="2" fillId="3" borderId="1" xfId="0" applyFont="1" applyFill="1" applyBorder="1" applyAlignment="1">
      <alignment horizontal="left" vertical="center" wrapText="1"/>
    </xf>
    <xf numFmtId="0" fontId="0" fillId="0" borderId="0" xfId="0" applyAlignment="1">
      <alignment horizontal="left" vertical="center"/>
    </xf>
    <xf numFmtId="0" fontId="1" fillId="4" borderId="1" xfId="0" applyFont="1" applyFill="1" applyBorder="1" applyAlignment="1">
      <alignment vertical="center"/>
    </xf>
    <xf numFmtId="0" fontId="5" fillId="3" borderId="1" xfId="0" applyFont="1" applyFill="1" applyBorder="1" applyAlignment="1">
      <alignment horizontal="left" vertical="center" wrapText="1"/>
    </xf>
    <xf numFmtId="0" fontId="6" fillId="0" borderId="1" xfId="0" applyFont="1" applyBorder="1" applyAlignment="1">
      <alignment horizontal="left" vertical="center" wrapText="1"/>
    </xf>
    <xf numFmtId="0" fontId="5" fillId="3" borderId="1" xfId="0" applyFont="1" applyFill="1" applyBorder="1" applyAlignment="1">
      <alignment horizontal="center" vertical="center" wrapText="1"/>
    </xf>
    <xf numFmtId="0" fontId="4" fillId="8" borderId="1" xfId="0" applyFont="1" applyFill="1" applyBorder="1" applyAlignment="1">
      <alignment horizontal="left" vertical="center" wrapText="1"/>
    </xf>
    <xf numFmtId="164" fontId="0" fillId="0" borderId="1" xfId="1" applyNumberFormat="1" applyFont="1" applyBorder="1" applyAlignment="1">
      <alignment vertical="center"/>
    </xf>
    <xf numFmtId="164" fontId="2" fillId="3" borderId="1" xfId="1" applyNumberFormat="1" applyFont="1" applyFill="1" applyBorder="1" applyAlignment="1">
      <alignment horizontal="center" vertical="center"/>
    </xf>
    <xf numFmtId="164" fontId="0" fillId="0" borderId="0" xfId="1" applyNumberFormat="1" applyFont="1" applyAlignment="1">
      <alignment vertical="center"/>
    </xf>
    <xf numFmtId="43" fontId="0" fillId="0" borderId="1" xfId="1" applyFont="1" applyBorder="1" applyAlignment="1">
      <alignment horizontal="center" vertical="center"/>
    </xf>
    <xf numFmtId="43" fontId="0" fillId="0" borderId="0" xfId="1" applyFont="1" applyAlignment="1">
      <alignment horizontal="center" vertical="center"/>
    </xf>
    <xf numFmtId="164" fontId="0" fillId="0" borderId="1" xfId="0" applyNumberFormat="1" applyBorder="1"/>
    <xf numFmtId="165" fontId="0" fillId="0" borderId="1" xfId="0" applyNumberFormat="1" applyBorder="1"/>
    <xf numFmtId="164" fontId="0" fillId="0" borderId="0" xfId="0" applyNumberFormat="1"/>
    <xf numFmtId="0" fontId="2" fillId="3" borderId="0" xfId="0" applyFont="1" applyFill="1" applyAlignment="1">
      <alignment horizontal="center" vertical="center" wrapText="1"/>
    </xf>
    <xf numFmtId="9" fontId="0" fillId="0" borderId="0" xfId="0" applyNumberFormat="1" applyAlignment="1">
      <alignment horizontal="center" vertical="center"/>
    </xf>
    <xf numFmtId="43" fontId="0" fillId="0" borderId="1" xfId="1" applyFont="1" applyBorder="1" applyAlignment="1">
      <alignment horizontal="left" vertical="center"/>
    </xf>
    <xf numFmtId="43" fontId="0" fillId="0" borderId="1" xfId="1" applyFont="1" applyBorder="1"/>
    <xf numFmtId="165" fontId="0" fillId="0" borderId="0" xfId="0" applyNumberFormat="1"/>
    <xf numFmtId="9" fontId="0" fillId="0" borderId="1" xfId="0" applyNumberFormat="1" applyBorder="1"/>
    <xf numFmtId="0" fontId="11" fillId="0" borderId="0" xfId="0" applyFont="1"/>
    <xf numFmtId="0" fontId="1" fillId="6" borderId="1" xfId="0" applyFont="1" applyFill="1" applyBorder="1" applyAlignment="1">
      <alignment horizontal="center" vertical="center"/>
    </xf>
    <xf numFmtId="0" fontId="1" fillId="7" borderId="1" xfId="0" applyFont="1" applyFill="1" applyBorder="1" applyAlignment="1">
      <alignment horizontal="center" vertical="center" wrapText="1"/>
    </xf>
    <xf numFmtId="0" fontId="0" fillId="0" borderId="1" xfId="0" applyBorder="1" applyAlignment="1">
      <alignment horizontal="center"/>
    </xf>
    <xf numFmtId="43" fontId="0" fillId="0" borderId="1" xfId="1" applyFont="1" applyBorder="1" applyAlignment="1">
      <alignment horizontal="center" vertical="center"/>
    </xf>
    <xf numFmtId="0" fontId="10" fillId="2" borderId="2"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 fillId="6" borderId="4" xfId="0" applyFont="1" applyFill="1" applyBorder="1" applyAlignment="1">
      <alignment horizontal="center" vertical="center"/>
    </xf>
    <xf numFmtId="0" fontId="1" fillId="6" borderId="0" xfId="0" applyFont="1" applyFill="1" applyAlignment="1">
      <alignment horizontal="center" vertical="center"/>
    </xf>
    <xf numFmtId="0" fontId="1" fillId="7" borderId="4" xfId="0" applyFont="1" applyFill="1" applyBorder="1" applyAlignment="1">
      <alignment horizontal="center" vertical="center" wrapText="1"/>
    </xf>
    <xf numFmtId="0" fontId="1" fillId="7" borderId="0" xfId="0" applyFont="1" applyFill="1" applyAlignment="1">
      <alignment horizontal="center" vertical="center" wrapText="1"/>
    </xf>
    <xf numFmtId="0" fontId="1" fillId="4" borderId="4" xfId="0" applyFont="1" applyFill="1" applyBorder="1" applyAlignment="1">
      <alignment horizontal="center" vertical="center"/>
    </xf>
    <xf numFmtId="0" fontId="1" fillId="4" borderId="0" xfId="0" applyFont="1" applyFill="1" applyAlignment="1">
      <alignment horizontal="center" vertical="center"/>
    </xf>
    <xf numFmtId="0" fontId="1" fillId="4" borderId="5" xfId="0" applyFont="1" applyFill="1" applyBorder="1" applyAlignment="1">
      <alignment horizontal="center" vertical="center"/>
    </xf>
    <xf numFmtId="0" fontId="1" fillId="4" borderId="6" xfId="0" applyFont="1" applyFill="1" applyBorder="1" applyAlignment="1">
      <alignment horizontal="center" vertical="center"/>
    </xf>
    <xf numFmtId="0" fontId="1" fillId="2" borderId="1" xfId="0" applyFont="1" applyFill="1" applyBorder="1" applyAlignment="1">
      <alignment horizontal="center" vertical="center"/>
    </xf>
    <xf numFmtId="165" fontId="0" fillId="2" borderId="1" xfId="0" applyNumberFormat="1" applyFill="1" applyBorder="1" applyAlignment="1">
      <alignment horizontal="center" vertical="center"/>
    </xf>
    <xf numFmtId="0" fontId="0" fillId="2" borderId="1" xfId="0" applyFill="1" applyBorder="1" applyAlignment="1">
      <alignment horizontal="center" vertical="center"/>
    </xf>
    <xf numFmtId="9" fontId="0" fillId="0" borderId="1" xfId="0" applyNumberFormat="1" applyBorder="1" applyAlignment="1">
      <alignment horizontal="center" vertical="center"/>
    </xf>
    <xf numFmtId="0" fontId="0" fillId="0" borderId="1" xfId="0" applyBorder="1" applyAlignment="1">
      <alignment horizontal="center" vertical="center"/>
    </xf>
    <xf numFmtId="164" fontId="0" fillId="0" borderId="2" xfId="1" applyNumberFormat="1" applyFont="1" applyBorder="1" applyAlignment="1">
      <alignment vertical="center"/>
    </xf>
    <xf numFmtId="164" fontId="0" fillId="0" borderId="7" xfId="1" applyNumberFormat="1" applyFont="1" applyBorder="1" applyAlignment="1">
      <alignment vertical="center"/>
    </xf>
    <xf numFmtId="164" fontId="0" fillId="0" borderId="3" xfId="1" applyNumberFormat="1" applyFont="1" applyBorder="1" applyAlignment="1">
      <alignment vertical="center"/>
    </xf>
    <xf numFmtId="0" fontId="1" fillId="4" borderId="1" xfId="0" applyFont="1" applyFill="1" applyBorder="1" applyAlignment="1">
      <alignment horizontal="center" vertical="center"/>
    </xf>
    <xf numFmtId="0" fontId="3" fillId="0" borderId="1" xfId="0" applyFont="1" applyBorder="1" applyAlignment="1">
      <alignment horizontal="left" vertical="center" wrapText="1"/>
    </xf>
    <xf numFmtId="0" fontId="0" fillId="0" borderId="1" xfId="0" applyBorder="1" applyAlignment="1">
      <alignment horizontal="left" vertical="center" wrapText="1"/>
    </xf>
    <xf numFmtId="0" fontId="0" fillId="0" borderId="1" xfId="0" applyBorder="1" applyAlignment="1">
      <alignment horizontal="center" vertical="center" wrapText="1"/>
    </xf>
    <xf numFmtId="164" fontId="0" fillId="0" borderId="1" xfId="1" applyNumberFormat="1" applyFont="1" applyBorder="1" applyAlignment="1">
      <alignment vertical="center"/>
    </xf>
    <xf numFmtId="0" fontId="2" fillId="3" borderId="1" xfId="0" applyFont="1" applyFill="1" applyBorder="1" applyAlignment="1">
      <alignment horizontal="center" vertical="center"/>
    </xf>
    <xf numFmtId="0" fontId="2" fillId="3" borderId="1" xfId="0" applyFont="1" applyFill="1" applyBorder="1" applyAlignment="1">
      <alignment horizontal="left" vertical="center" wrapText="1"/>
    </xf>
    <xf numFmtId="164" fontId="2" fillId="3" borderId="2" xfId="1" applyNumberFormat="1" applyFont="1" applyFill="1" applyBorder="1" applyAlignment="1">
      <alignment horizontal="center" vertical="center"/>
    </xf>
    <xf numFmtId="164" fontId="2" fillId="3" borderId="7" xfId="1" applyNumberFormat="1" applyFont="1" applyFill="1" applyBorder="1" applyAlignment="1">
      <alignment horizontal="center" vertical="center"/>
    </xf>
    <xf numFmtId="0" fontId="8" fillId="0" borderId="1" xfId="0" applyFont="1" applyBorder="1" applyAlignment="1">
      <alignment horizontal="left" vertical="center" wrapText="1"/>
    </xf>
    <xf numFmtId="0" fontId="0" fillId="3" borderId="1" xfId="0" applyFill="1" applyBorder="1" applyAlignment="1">
      <alignment horizontal="left"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43" fontId="10" fillId="2" borderId="2" xfId="1" applyFont="1" applyFill="1" applyBorder="1" applyAlignment="1">
      <alignment horizontal="center" vertical="center" wrapText="1"/>
    </xf>
    <xf numFmtId="43" fontId="10" fillId="2" borderId="3" xfId="1" applyFont="1" applyFill="1" applyBorder="1" applyAlignment="1">
      <alignment horizontal="center" vertical="center" wrapText="1"/>
    </xf>
    <xf numFmtId="0" fontId="10" fillId="2" borderId="2" xfId="0" applyFont="1" applyFill="1" applyBorder="1" applyAlignment="1">
      <alignment horizontal="center" vertical="center"/>
    </xf>
    <xf numFmtId="0" fontId="10" fillId="2" borderId="3" xfId="0" applyFont="1" applyFill="1" applyBorder="1" applyAlignment="1">
      <alignment horizontal="center" vertical="center"/>
    </xf>
    <xf numFmtId="164" fontId="10" fillId="2" borderId="2" xfId="1" applyNumberFormat="1" applyFont="1" applyFill="1" applyBorder="1" applyAlignment="1">
      <alignment horizontal="center" vertical="center" wrapText="1"/>
    </xf>
    <xf numFmtId="164" fontId="10" fillId="2" borderId="3" xfId="1" applyNumberFormat="1"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theme" Target="theme/theme1.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778326</xdr:colOff>
      <xdr:row>0</xdr:row>
      <xdr:rowOff>68944</xdr:rowOff>
    </xdr:from>
    <xdr:to>
      <xdr:col>1</xdr:col>
      <xdr:colOff>1578429</xdr:colOff>
      <xdr:row>1</xdr:row>
      <xdr:rowOff>1102177</xdr:rowOff>
    </xdr:to>
    <xdr:pic>
      <xdr:nvPicPr>
        <xdr:cNvPr id="2" name="image1.png">
          <a:extLst>
            <a:ext uri="{FF2B5EF4-FFF2-40B4-BE49-F238E27FC236}">
              <a16:creationId xmlns:a16="http://schemas.microsoft.com/office/drawing/2014/main" id="{33F56287-C495-63B6-91C6-674A4570648A}"/>
            </a:ext>
          </a:extLst>
        </xdr:cNvPr>
        <xdr:cNvPicPr>
          <a:picLocks noChangeAspect="1"/>
        </xdr:cNvPicPr>
      </xdr:nvPicPr>
      <xdr:blipFill>
        <a:blip xmlns:r="http://schemas.openxmlformats.org/officeDocument/2006/relationships" r:embed="rId1" cstate="print"/>
        <a:stretch>
          <a:fillRect/>
        </a:stretch>
      </xdr:blipFill>
      <xdr:spPr>
        <a:xfrm>
          <a:off x="778326" y="68944"/>
          <a:ext cx="1634674" cy="150494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330200</xdr:colOff>
      <xdr:row>1</xdr:row>
      <xdr:rowOff>88900</xdr:rowOff>
    </xdr:from>
    <xdr:to>
      <xdr:col>0</xdr:col>
      <xdr:colOff>1485900</xdr:colOff>
      <xdr:row>4</xdr:row>
      <xdr:rowOff>559628</xdr:rowOff>
    </xdr:to>
    <xdr:pic>
      <xdr:nvPicPr>
        <xdr:cNvPr id="2" name="image1.png">
          <a:extLst>
            <a:ext uri="{FF2B5EF4-FFF2-40B4-BE49-F238E27FC236}">
              <a16:creationId xmlns:a16="http://schemas.microsoft.com/office/drawing/2014/main" id="{895BB48B-17B2-8A4D-9558-700F1DA8C797}"/>
            </a:ext>
          </a:extLst>
        </xdr:cNvPr>
        <xdr:cNvPicPr>
          <a:picLocks noChangeAspect="1"/>
        </xdr:cNvPicPr>
      </xdr:nvPicPr>
      <xdr:blipFill>
        <a:blip xmlns:r="http://schemas.openxmlformats.org/officeDocument/2006/relationships" r:embed="rId1" cstate="print"/>
        <a:stretch>
          <a:fillRect/>
        </a:stretch>
      </xdr:blipFill>
      <xdr:spPr>
        <a:xfrm>
          <a:off x="330200" y="292100"/>
          <a:ext cx="1155700" cy="1080328"/>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00"/>
  <sheetViews>
    <sheetView tabSelected="1" topLeftCell="A91" zoomScale="50" zoomScaleNormal="50" workbookViewId="0">
      <selection activeCell="D100" sqref="D100:H100"/>
    </sheetView>
  </sheetViews>
  <sheetFormatPr baseColWidth="10" defaultRowHeight="16" x14ac:dyDescent="0.4"/>
  <cols>
    <col min="1" max="1" width="10.83203125" style="1"/>
    <col min="2" max="2" width="32.6640625" style="1" bestFit="1" customWidth="1"/>
    <col min="3" max="3" width="106.6640625" style="15" customWidth="1"/>
    <col min="4" max="4" width="18" style="1" bestFit="1" customWidth="1"/>
    <col min="5" max="5" width="10.1640625" style="1" bestFit="1" customWidth="1"/>
    <col min="6" max="6" width="15.83203125" style="1" customWidth="1"/>
    <col min="7" max="7" width="16.83203125" style="23" customWidth="1"/>
    <col min="8" max="8" width="30.83203125" style="25" customWidth="1"/>
    <col min="9" max="9" width="16.4140625" customWidth="1"/>
  </cols>
  <sheetData>
    <row r="1" spans="1:14" ht="37" customHeight="1" x14ac:dyDescent="0.4">
      <c r="A1" s="68"/>
      <c r="B1" s="68"/>
      <c r="C1" s="42" t="s">
        <v>27</v>
      </c>
      <c r="D1" s="43"/>
      <c r="E1" s="43"/>
      <c r="F1" s="43"/>
      <c r="G1" s="43"/>
      <c r="H1" s="43"/>
      <c r="I1" s="43"/>
      <c r="J1" s="2"/>
      <c r="K1" s="2"/>
      <c r="L1" s="2"/>
      <c r="M1" s="2"/>
      <c r="N1" s="2"/>
    </row>
    <row r="2" spans="1:14" ht="89" customHeight="1" x14ac:dyDescent="0.4">
      <c r="A2" s="68"/>
      <c r="B2" s="68"/>
      <c r="C2" s="44" t="s">
        <v>0</v>
      </c>
      <c r="D2" s="45"/>
      <c r="E2" s="45"/>
      <c r="F2" s="45"/>
      <c r="G2" s="45"/>
      <c r="H2" s="45"/>
      <c r="I2" s="45"/>
      <c r="J2" s="3"/>
      <c r="K2" s="3"/>
      <c r="L2" s="3"/>
      <c r="M2" s="3"/>
      <c r="N2" s="3"/>
    </row>
    <row r="3" spans="1:14" ht="52" customHeight="1" x14ac:dyDescent="0.4">
      <c r="A3" s="46" t="s">
        <v>45</v>
      </c>
      <c r="B3" s="47"/>
      <c r="C3" s="47"/>
      <c r="D3" s="47"/>
      <c r="E3" s="47"/>
      <c r="F3" s="47"/>
      <c r="G3" s="47"/>
      <c r="H3" s="47"/>
      <c r="I3" s="47"/>
      <c r="J3" s="3"/>
      <c r="K3" s="3"/>
      <c r="L3" s="3"/>
      <c r="M3" s="3"/>
      <c r="N3" s="3"/>
    </row>
    <row r="4" spans="1:14" x14ac:dyDescent="0.4">
      <c r="A4" s="48"/>
      <c r="B4" s="49"/>
      <c r="C4" s="49"/>
      <c r="D4" s="49"/>
      <c r="E4" s="49"/>
      <c r="F4" s="49"/>
      <c r="G4" s="49"/>
      <c r="H4" s="49"/>
      <c r="I4" s="49"/>
    </row>
    <row r="5" spans="1:14" x14ac:dyDescent="0.4">
      <c r="A5" s="69" t="s">
        <v>1</v>
      </c>
      <c r="B5" s="69" t="s">
        <v>2</v>
      </c>
      <c r="C5" s="69" t="s">
        <v>88</v>
      </c>
      <c r="D5" s="73" t="s">
        <v>3</v>
      </c>
      <c r="E5" s="73" t="s">
        <v>4</v>
      </c>
      <c r="F5" s="73" t="s">
        <v>5</v>
      </c>
      <c r="G5" s="75" t="s">
        <v>102</v>
      </c>
      <c r="H5" s="71" t="s">
        <v>103</v>
      </c>
      <c r="I5" s="40" t="s">
        <v>104</v>
      </c>
    </row>
    <row r="6" spans="1:14" x14ac:dyDescent="0.4">
      <c r="A6" s="70"/>
      <c r="B6" s="70"/>
      <c r="C6" s="70"/>
      <c r="D6" s="74"/>
      <c r="E6" s="74"/>
      <c r="F6" s="74"/>
      <c r="G6" s="76"/>
      <c r="H6" s="72"/>
      <c r="I6" s="41"/>
    </row>
    <row r="7" spans="1:14" ht="44.25" customHeight="1" x14ac:dyDescent="0.4">
      <c r="A7" s="7">
        <v>1</v>
      </c>
      <c r="B7" s="7" t="s">
        <v>6</v>
      </c>
      <c r="C7" s="9" t="s">
        <v>97</v>
      </c>
      <c r="D7" s="7" t="s">
        <v>14</v>
      </c>
      <c r="E7" s="7">
        <v>1</v>
      </c>
      <c r="F7" s="11">
        <v>0.19</v>
      </c>
      <c r="G7" s="21">
        <v>1200000</v>
      </c>
      <c r="H7" s="24">
        <f>+G7*F7</f>
        <v>228000</v>
      </c>
      <c r="I7" s="26">
        <f>+H7+G7</f>
        <v>1428000</v>
      </c>
    </row>
    <row r="8" spans="1:14" ht="192" x14ac:dyDescent="0.4">
      <c r="A8" s="7">
        <v>2</v>
      </c>
      <c r="B8" s="4" t="s">
        <v>15</v>
      </c>
      <c r="C8" s="9" t="s">
        <v>68</v>
      </c>
      <c r="D8" s="7" t="s">
        <v>14</v>
      </c>
      <c r="E8" s="7">
        <v>1</v>
      </c>
      <c r="F8" s="11">
        <v>0</v>
      </c>
      <c r="G8" s="21">
        <v>3250000</v>
      </c>
      <c r="H8" s="24">
        <f t="shared" ref="H8:H12" si="0">+G8*F8</f>
        <v>0</v>
      </c>
      <c r="I8" s="26">
        <f t="shared" ref="I8:I12" si="1">+H8+G8</f>
        <v>3250000</v>
      </c>
    </row>
    <row r="9" spans="1:14" ht="176" x14ac:dyDescent="0.4">
      <c r="A9" s="7">
        <v>3</v>
      </c>
      <c r="B9" s="4" t="s">
        <v>89</v>
      </c>
      <c r="C9" s="9" t="s">
        <v>17</v>
      </c>
      <c r="D9" s="7" t="s">
        <v>14</v>
      </c>
      <c r="E9" s="7">
        <v>1</v>
      </c>
      <c r="F9" s="11">
        <v>0</v>
      </c>
      <c r="G9" s="21">
        <v>5350000</v>
      </c>
      <c r="H9" s="24">
        <f t="shared" si="0"/>
        <v>0</v>
      </c>
      <c r="I9" s="26">
        <f t="shared" si="1"/>
        <v>5350000</v>
      </c>
    </row>
    <row r="10" spans="1:14" ht="122.25" customHeight="1" x14ac:dyDescent="0.4">
      <c r="A10" s="7">
        <v>4</v>
      </c>
      <c r="B10" s="4" t="s">
        <v>7</v>
      </c>
      <c r="C10" s="9" t="s">
        <v>16</v>
      </c>
      <c r="D10" s="7" t="s">
        <v>14</v>
      </c>
      <c r="E10" s="7">
        <v>1</v>
      </c>
      <c r="F10" s="11">
        <v>0</v>
      </c>
      <c r="G10" s="21">
        <v>22000</v>
      </c>
      <c r="H10" s="24">
        <f>+G10*F10</f>
        <v>0</v>
      </c>
      <c r="I10" s="26">
        <f t="shared" si="1"/>
        <v>22000</v>
      </c>
    </row>
    <row r="11" spans="1:14" ht="78" customHeight="1" x14ac:dyDescent="0.4">
      <c r="A11" s="7">
        <v>5</v>
      </c>
      <c r="B11" s="8" t="s">
        <v>8</v>
      </c>
      <c r="C11" s="9" t="s">
        <v>18</v>
      </c>
      <c r="D11" s="7" t="s">
        <v>21</v>
      </c>
      <c r="E11" s="7">
        <v>1</v>
      </c>
      <c r="F11" s="11">
        <v>0.08</v>
      </c>
      <c r="G11" s="21">
        <v>24000</v>
      </c>
      <c r="H11" s="24">
        <f t="shared" si="0"/>
        <v>1920</v>
      </c>
      <c r="I11" s="26">
        <f t="shared" si="1"/>
        <v>25920</v>
      </c>
    </row>
    <row r="12" spans="1:14" ht="46" customHeight="1" x14ac:dyDescent="0.4">
      <c r="A12" s="7">
        <v>6</v>
      </c>
      <c r="B12" s="4" t="s">
        <v>9</v>
      </c>
      <c r="C12" s="10" t="s">
        <v>19</v>
      </c>
      <c r="D12" s="7" t="s">
        <v>21</v>
      </c>
      <c r="E12" s="7">
        <v>1</v>
      </c>
      <c r="F12" s="11">
        <v>0.08</v>
      </c>
      <c r="G12" s="21">
        <v>38000</v>
      </c>
      <c r="H12" s="24">
        <f t="shared" si="0"/>
        <v>3040</v>
      </c>
      <c r="I12" s="26">
        <f t="shared" si="1"/>
        <v>41040</v>
      </c>
    </row>
    <row r="13" spans="1:14" ht="409" customHeight="1" x14ac:dyDescent="0.4">
      <c r="A13" s="54">
        <v>7</v>
      </c>
      <c r="B13" s="61" t="s">
        <v>90</v>
      </c>
      <c r="C13" s="67" t="s">
        <v>98</v>
      </c>
      <c r="D13" s="54" t="s">
        <v>20</v>
      </c>
      <c r="E13" s="54">
        <v>1</v>
      </c>
      <c r="F13" s="53">
        <v>0.19</v>
      </c>
      <c r="G13" s="65">
        <v>4200000</v>
      </c>
      <c r="H13" s="39">
        <f>+G13*F13</f>
        <v>798000</v>
      </c>
      <c r="I13" s="39">
        <f>+H13+G13</f>
        <v>4998000</v>
      </c>
    </row>
    <row r="14" spans="1:14" ht="409" customHeight="1" x14ac:dyDescent="0.4">
      <c r="A14" s="54"/>
      <c r="B14" s="61"/>
      <c r="C14" s="59"/>
      <c r="D14" s="54"/>
      <c r="E14" s="54"/>
      <c r="F14" s="54"/>
      <c r="G14" s="66"/>
      <c r="H14" s="39"/>
      <c r="I14" s="39"/>
    </row>
    <row r="15" spans="1:14" ht="149.25" customHeight="1" x14ac:dyDescent="0.4">
      <c r="A15" s="54"/>
      <c r="B15" s="61"/>
      <c r="C15" s="59"/>
      <c r="D15" s="54"/>
      <c r="E15" s="54"/>
      <c r="F15" s="54"/>
      <c r="G15" s="66"/>
      <c r="H15" s="39"/>
      <c r="I15" s="39"/>
    </row>
    <row r="16" spans="1:14" ht="144" x14ac:dyDescent="0.4">
      <c r="A16" s="7">
        <v>8</v>
      </c>
      <c r="B16" s="4" t="s">
        <v>10</v>
      </c>
      <c r="C16" s="12" t="s">
        <v>91</v>
      </c>
      <c r="D16" s="7" t="s">
        <v>21</v>
      </c>
      <c r="E16" s="7">
        <v>1</v>
      </c>
      <c r="F16" s="11">
        <v>0.19</v>
      </c>
      <c r="G16" s="22">
        <v>1650000</v>
      </c>
      <c r="H16" s="24">
        <f>+G16*F16</f>
        <v>313500</v>
      </c>
      <c r="I16" s="26">
        <f>+H16+G16</f>
        <v>1963500</v>
      </c>
    </row>
    <row r="17" spans="1:9" x14ac:dyDescent="0.4">
      <c r="A17" s="7">
        <v>9</v>
      </c>
      <c r="B17" s="4" t="s">
        <v>11</v>
      </c>
      <c r="C17" s="10" t="s">
        <v>22</v>
      </c>
      <c r="D17" s="7" t="s">
        <v>21</v>
      </c>
      <c r="E17" s="7">
        <v>1</v>
      </c>
      <c r="F17" s="11">
        <v>0.19</v>
      </c>
      <c r="G17" s="22">
        <v>64000</v>
      </c>
      <c r="H17" s="24">
        <f t="shared" ref="H17:H20" si="2">+G17*F17</f>
        <v>12160</v>
      </c>
      <c r="I17" s="26">
        <f t="shared" ref="I17:I20" si="3">+H17+G17</f>
        <v>76160</v>
      </c>
    </row>
    <row r="18" spans="1:9" ht="135" customHeight="1" x14ac:dyDescent="0.4">
      <c r="A18" s="7">
        <v>10</v>
      </c>
      <c r="B18" s="6" t="s">
        <v>23</v>
      </c>
      <c r="C18" s="9" t="s">
        <v>24</v>
      </c>
      <c r="D18" s="7" t="s">
        <v>21</v>
      </c>
      <c r="E18" s="7">
        <v>1</v>
      </c>
      <c r="F18" s="11">
        <v>0.19</v>
      </c>
      <c r="G18" s="22">
        <v>8200000</v>
      </c>
      <c r="H18" s="24">
        <f t="shared" si="2"/>
        <v>1558000</v>
      </c>
      <c r="I18" s="26">
        <f t="shared" si="3"/>
        <v>9758000</v>
      </c>
    </row>
    <row r="19" spans="1:9" x14ac:dyDescent="0.4">
      <c r="A19" s="7">
        <v>11</v>
      </c>
      <c r="B19" s="4" t="s">
        <v>12</v>
      </c>
      <c r="C19" s="10" t="s">
        <v>25</v>
      </c>
      <c r="D19" s="7" t="s">
        <v>21</v>
      </c>
      <c r="E19" s="7">
        <v>1</v>
      </c>
      <c r="F19" s="11">
        <v>0.19</v>
      </c>
      <c r="G19" s="22">
        <v>470000</v>
      </c>
      <c r="H19" s="24">
        <f t="shared" si="2"/>
        <v>89300</v>
      </c>
      <c r="I19" s="26">
        <f t="shared" si="3"/>
        <v>559300</v>
      </c>
    </row>
    <row r="20" spans="1:9" x14ac:dyDescent="0.4">
      <c r="A20" s="7">
        <v>12</v>
      </c>
      <c r="B20" s="4" t="s">
        <v>13</v>
      </c>
      <c r="C20" s="10" t="s">
        <v>26</v>
      </c>
      <c r="D20" s="7" t="s">
        <v>21</v>
      </c>
      <c r="E20" s="7">
        <v>1</v>
      </c>
      <c r="F20" s="11">
        <v>0.19</v>
      </c>
      <c r="G20" s="24">
        <v>420000</v>
      </c>
      <c r="H20" s="24">
        <f t="shared" si="2"/>
        <v>79800</v>
      </c>
      <c r="I20" s="26">
        <f t="shared" si="3"/>
        <v>499800</v>
      </c>
    </row>
    <row r="21" spans="1:9" hidden="1" x14ac:dyDescent="0.4">
      <c r="B21" s="29"/>
      <c r="F21" s="30"/>
      <c r="G21" s="30"/>
      <c r="H21" s="31" t="s">
        <v>105</v>
      </c>
      <c r="I21" s="32">
        <f>+SUM(G7:G20)</f>
        <v>24888000</v>
      </c>
    </row>
    <row r="22" spans="1:9" hidden="1" x14ac:dyDescent="0.4">
      <c r="B22" s="29"/>
      <c r="F22" s="30"/>
      <c r="G22" s="30"/>
      <c r="H22" s="31" t="s">
        <v>103</v>
      </c>
      <c r="I22" s="32">
        <f>+SUM(H7:H20)</f>
        <v>3083720</v>
      </c>
    </row>
    <row r="23" spans="1:9" hidden="1" x14ac:dyDescent="0.4">
      <c r="B23" s="29"/>
      <c r="F23" s="30"/>
      <c r="G23" s="30"/>
      <c r="H23" s="31" t="s">
        <v>106</v>
      </c>
      <c r="I23" s="32">
        <f>+SUM(I7:I20)</f>
        <v>27971720</v>
      </c>
    </row>
    <row r="24" spans="1:9" x14ac:dyDescent="0.4">
      <c r="A24" s="58" t="s">
        <v>92</v>
      </c>
      <c r="B24" s="58"/>
      <c r="C24" s="58"/>
      <c r="D24" s="58"/>
      <c r="E24" s="58"/>
      <c r="F24" s="58"/>
      <c r="G24" s="58"/>
      <c r="H24" s="58"/>
    </row>
    <row r="25" spans="1:9" x14ac:dyDescent="0.4">
      <c r="A25" s="58"/>
      <c r="B25" s="58"/>
      <c r="C25" s="58"/>
      <c r="D25" s="58"/>
      <c r="E25" s="58"/>
      <c r="F25" s="58"/>
      <c r="G25" s="58"/>
      <c r="H25" s="58"/>
    </row>
    <row r="26" spans="1:9" ht="32" x14ac:dyDescent="0.4">
      <c r="A26" s="7">
        <v>13</v>
      </c>
      <c r="B26" s="4" t="s">
        <v>6</v>
      </c>
      <c r="C26" s="9" t="s">
        <v>97</v>
      </c>
      <c r="D26" s="7" t="s">
        <v>21</v>
      </c>
      <c r="E26" s="7">
        <v>1</v>
      </c>
      <c r="F26" s="11">
        <v>0.19</v>
      </c>
      <c r="G26" s="21">
        <v>1050000</v>
      </c>
      <c r="H26" s="24">
        <f t="shared" ref="H26:H35" si="4">+G26*F26</f>
        <v>199500</v>
      </c>
      <c r="I26" s="26">
        <f t="shared" ref="I26:I35" si="5">+H26+G26</f>
        <v>1249500</v>
      </c>
    </row>
    <row r="27" spans="1:9" ht="72.5" x14ac:dyDescent="0.4">
      <c r="A27" s="7">
        <v>14</v>
      </c>
      <c r="B27" s="4" t="s">
        <v>36</v>
      </c>
      <c r="C27" s="9" t="s">
        <v>72</v>
      </c>
      <c r="D27" s="7" t="s">
        <v>21</v>
      </c>
      <c r="E27" s="7">
        <v>1</v>
      </c>
      <c r="F27" s="11">
        <v>0</v>
      </c>
      <c r="G27" s="21">
        <v>3250000</v>
      </c>
      <c r="H27" s="24">
        <f t="shared" si="4"/>
        <v>0</v>
      </c>
      <c r="I27" s="26">
        <f t="shared" si="5"/>
        <v>3250000</v>
      </c>
    </row>
    <row r="28" spans="1:9" ht="72.5" x14ac:dyDescent="0.4">
      <c r="A28" s="7">
        <v>15</v>
      </c>
      <c r="B28" s="4" t="s">
        <v>37</v>
      </c>
      <c r="C28" s="13" t="s">
        <v>73</v>
      </c>
      <c r="D28" s="7" t="s">
        <v>21</v>
      </c>
      <c r="E28" s="7">
        <v>1</v>
      </c>
      <c r="F28" s="11">
        <v>0</v>
      </c>
      <c r="G28" s="21">
        <v>3250000</v>
      </c>
      <c r="H28" s="24">
        <f t="shared" si="4"/>
        <v>0</v>
      </c>
      <c r="I28" s="26">
        <f t="shared" si="5"/>
        <v>3250000</v>
      </c>
    </row>
    <row r="29" spans="1:9" ht="76.5" customHeight="1" x14ac:dyDescent="0.4">
      <c r="A29" s="7">
        <v>16</v>
      </c>
      <c r="B29" s="4" t="s">
        <v>94</v>
      </c>
      <c r="C29" s="13" t="s">
        <v>96</v>
      </c>
      <c r="D29" s="7" t="s">
        <v>21</v>
      </c>
      <c r="E29" s="7">
        <v>1</v>
      </c>
      <c r="F29" s="11">
        <v>0</v>
      </c>
      <c r="G29" s="21">
        <v>2120000</v>
      </c>
      <c r="H29" s="24">
        <f t="shared" si="4"/>
        <v>0</v>
      </c>
      <c r="I29" s="26">
        <f t="shared" si="5"/>
        <v>2120000</v>
      </c>
    </row>
    <row r="30" spans="1:9" ht="65.25" customHeight="1" x14ac:dyDescent="0.4">
      <c r="A30" s="7">
        <v>17</v>
      </c>
      <c r="B30" s="4" t="s">
        <v>74</v>
      </c>
      <c r="C30" s="13" t="s">
        <v>75</v>
      </c>
      <c r="D30" s="7" t="s">
        <v>21</v>
      </c>
      <c r="E30" s="7">
        <v>1</v>
      </c>
      <c r="F30" s="11">
        <v>0</v>
      </c>
      <c r="G30" s="21">
        <v>4600000</v>
      </c>
      <c r="H30" s="24">
        <f t="shared" si="4"/>
        <v>0</v>
      </c>
      <c r="I30" s="26">
        <f t="shared" si="5"/>
        <v>4600000</v>
      </c>
    </row>
    <row r="31" spans="1:9" ht="48.75" customHeight="1" x14ac:dyDescent="0.4">
      <c r="A31" s="7">
        <v>18</v>
      </c>
      <c r="B31" s="4" t="s">
        <v>76</v>
      </c>
      <c r="C31" s="20" t="s">
        <v>93</v>
      </c>
      <c r="D31" s="7" t="s">
        <v>21</v>
      </c>
      <c r="E31" s="7">
        <v>1</v>
      </c>
      <c r="F31" s="11">
        <v>0</v>
      </c>
      <c r="G31" s="21">
        <v>2750000</v>
      </c>
      <c r="H31" s="24">
        <f t="shared" si="4"/>
        <v>0</v>
      </c>
      <c r="I31" s="26">
        <f t="shared" si="5"/>
        <v>2750000</v>
      </c>
    </row>
    <row r="32" spans="1:9" ht="118.5" customHeight="1" x14ac:dyDescent="0.4">
      <c r="A32" s="7">
        <v>19</v>
      </c>
      <c r="B32" s="8" t="s">
        <v>31</v>
      </c>
      <c r="C32" s="9" t="s">
        <v>39</v>
      </c>
      <c r="D32" s="7" t="s">
        <v>21</v>
      </c>
      <c r="E32" s="7">
        <v>1</v>
      </c>
      <c r="F32" s="11">
        <v>0</v>
      </c>
      <c r="G32" s="21">
        <v>20000</v>
      </c>
      <c r="H32" s="24">
        <f t="shared" si="4"/>
        <v>0</v>
      </c>
      <c r="I32" s="26">
        <f t="shared" si="5"/>
        <v>20000</v>
      </c>
    </row>
    <row r="33" spans="1:9" ht="68.25" customHeight="1" x14ac:dyDescent="0.4">
      <c r="A33" s="7">
        <v>20</v>
      </c>
      <c r="B33" s="8" t="s">
        <v>8</v>
      </c>
      <c r="C33" s="9" t="s">
        <v>40</v>
      </c>
      <c r="D33" s="7" t="s">
        <v>21</v>
      </c>
      <c r="E33" s="7">
        <v>1</v>
      </c>
      <c r="F33" s="11">
        <v>0.08</v>
      </c>
      <c r="G33" s="21">
        <v>24000</v>
      </c>
      <c r="H33" s="24">
        <f t="shared" si="4"/>
        <v>1920</v>
      </c>
      <c r="I33" s="26">
        <f t="shared" si="5"/>
        <v>25920</v>
      </c>
    </row>
    <row r="34" spans="1:9" ht="96" x14ac:dyDescent="0.4">
      <c r="A34" s="7">
        <v>21</v>
      </c>
      <c r="B34" s="8" t="s">
        <v>8</v>
      </c>
      <c r="C34" s="9" t="s">
        <v>41</v>
      </c>
      <c r="D34" s="7" t="s">
        <v>21</v>
      </c>
      <c r="E34" s="7">
        <v>1</v>
      </c>
      <c r="F34" s="11">
        <v>0.08</v>
      </c>
      <c r="G34" s="21">
        <v>17000</v>
      </c>
      <c r="H34" s="24">
        <f t="shared" si="4"/>
        <v>1360</v>
      </c>
      <c r="I34" s="26">
        <f t="shared" si="5"/>
        <v>18360</v>
      </c>
    </row>
    <row r="35" spans="1:9" ht="33" customHeight="1" x14ac:dyDescent="0.4">
      <c r="A35" s="7">
        <v>22</v>
      </c>
      <c r="B35" s="8" t="s">
        <v>32</v>
      </c>
      <c r="C35" s="10" t="s">
        <v>19</v>
      </c>
      <c r="D35" s="7" t="s">
        <v>21</v>
      </c>
      <c r="E35" s="7">
        <v>1</v>
      </c>
      <c r="F35" s="11">
        <v>0.08</v>
      </c>
      <c r="G35" s="21">
        <v>34000</v>
      </c>
      <c r="H35" s="24">
        <f t="shared" si="4"/>
        <v>2720</v>
      </c>
      <c r="I35" s="26">
        <f t="shared" si="5"/>
        <v>36720</v>
      </c>
    </row>
    <row r="36" spans="1:9" ht="409.5" customHeight="1" x14ac:dyDescent="0.4">
      <c r="A36" s="54">
        <v>23</v>
      </c>
      <c r="B36" s="54" t="s">
        <v>77</v>
      </c>
      <c r="C36" s="60" t="s">
        <v>99</v>
      </c>
      <c r="D36" s="61" t="s">
        <v>67</v>
      </c>
      <c r="E36" s="54">
        <v>1</v>
      </c>
      <c r="F36" s="53">
        <v>0.19</v>
      </c>
      <c r="G36" s="62">
        <v>840000</v>
      </c>
      <c r="H36" s="39">
        <f>+G36*F36</f>
        <v>159600</v>
      </c>
      <c r="I36" s="39">
        <f>+H36+G36</f>
        <v>999600</v>
      </c>
    </row>
    <row r="37" spans="1:9" ht="370" customHeight="1" x14ac:dyDescent="0.4">
      <c r="A37" s="54"/>
      <c r="B37" s="54"/>
      <c r="C37" s="60"/>
      <c r="D37" s="54"/>
      <c r="E37" s="54"/>
      <c r="F37" s="53"/>
      <c r="G37" s="62"/>
      <c r="H37" s="39"/>
      <c r="I37" s="39"/>
    </row>
    <row r="38" spans="1:9" ht="33" customHeight="1" x14ac:dyDescent="0.4">
      <c r="A38" s="54"/>
      <c r="B38" s="54"/>
      <c r="C38" s="60"/>
      <c r="D38" s="54"/>
      <c r="E38" s="54"/>
      <c r="F38" s="53"/>
      <c r="G38" s="62"/>
      <c r="H38" s="39"/>
      <c r="I38" s="39"/>
    </row>
    <row r="39" spans="1:9" ht="43.5" x14ac:dyDescent="0.4">
      <c r="A39" s="7">
        <v>24</v>
      </c>
      <c r="B39" s="4" t="s">
        <v>78</v>
      </c>
      <c r="C39" s="14" t="s">
        <v>43</v>
      </c>
      <c r="D39" s="7" t="s">
        <v>21</v>
      </c>
      <c r="E39" s="7">
        <v>1</v>
      </c>
      <c r="F39" s="11">
        <v>0.19</v>
      </c>
      <c r="G39" s="21">
        <v>1600000</v>
      </c>
      <c r="H39" s="24">
        <f>+G39*F39</f>
        <v>304000</v>
      </c>
      <c r="I39" s="26">
        <f>+H39+G39</f>
        <v>1904000</v>
      </c>
    </row>
    <row r="40" spans="1:9" ht="43.5" x14ac:dyDescent="0.4">
      <c r="A40" s="7">
        <v>25</v>
      </c>
      <c r="B40" s="4" t="s">
        <v>79</v>
      </c>
      <c r="C40" s="14" t="s">
        <v>80</v>
      </c>
      <c r="D40" s="7" t="s">
        <v>21</v>
      </c>
      <c r="E40" s="7">
        <v>1</v>
      </c>
      <c r="F40" s="11">
        <v>0.19</v>
      </c>
      <c r="G40" s="21">
        <v>32000</v>
      </c>
      <c r="H40" s="24">
        <f t="shared" ref="H40:H46" si="6">+G40*F40</f>
        <v>6080</v>
      </c>
      <c r="I40" s="26">
        <f t="shared" ref="I40:I46" si="7">+H40+G40</f>
        <v>38080</v>
      </c>
    </row>
    <row r="41" spans="1:9" ht="43.5" x14ac:dyDescent="0.4">
      <c r="A41" s="7">
        <v>26</v>
      </c>
      <c r="B41" s="4" t="s">
        <v>81</v>
      </c>
      <c r="C41" s="14" t="s">
        <v>42</v>
      </c>
      <c r="D41" s="7" t="s">
        <v>21</v>
      </c>
      <c r="E41" s="7">
        <v>1</v>
      </c>
      <c r="F41" s="11">
        <v>0.19</v>
      </c>
      <c r="G41" s="21">
        <v>1600000</v>
      </c>
      <c r="H41" s="24">
        <f t="shared" si="6"/>
        <v>304000</v>
      </c>
      <c r="I41" s="26">
        <f t="shared" si="7"/>
        <v>1904000</v>
      </c>
    </row>
    <row r="42" spans="1:9" ht="72.5" x14ac:dyDescent="0.4">
      <c r="A42" s="7">
        <v>27</v>
      </c>
      <c r="B42" s="4" t="s">
        <v>33</v>
      </c>
      <c r="C42" s="14" t="s">
        <v>44</v>
      </c>
      <c r="D42" s="7" t="s">
        <v>21</v>
      </c>
      <c r="E42" s="7">
        <v>1</v>
      </c>
      <c r="F42" s="11">
        <v>0.19</v>
      </c>
      <c r="G42" s="21">
        <v>1300000</v>
      </c>
      <c r="H42" s="24">
        <f t="shared" si="6"/>
        <v>247000</v>
      </c>
      <c r="I42" s="26">
        <f t="shared" si="7"/>
        <v>1547000</v>
      </c>
    </row>
    <row r="43" spans="1:9" x14ac:dyDescent="0.4">
      <c r="A43" s="7">
        <v>28</v>
      </c>
      <c r="B43" s="8" t="s">
        <v>12</v>
      </c>
      <c r="C43" s="14" t="s">
        <v>25</v>
      </c>
      <c r="D43" s="7" t="s">
        <v>21</v>
      </c>
      <c r="E43" s="7">
        <v>1</v>
      </c>
      <c r="F43" s="11">
        <v>0.19</v>
      </c>
      <c r="G43" s="22">
        <v>470000</v>
      </c>
      <c r="H43" s="24">
        <f t="shared" si="6"/>
        <v>89300</v>
      </c>
      <c r="I43" s="26">
        <f t="shared" si="7"/>
        <v>559300</v>
      </c>
    </row>
    <row r="44" spans="1:9" x14ac:dyDescent="0.4">
      <c r="A44" s="7">
        <v>29</v>
      </c>
      <c r="B44" s="8" t="s">
        <v>13</v>
      </c>
      <c r="C44" s="14" t="s">
        <v>26</v>
      </c>
      <c r="D44" s="7" t="s">
        <v>21</v>
      </c>
      <c r="E44" s="7">
        <v>1</v>
      </c>
      <c r="F44" s="11">
        <v>0.19</v>
      </c>
      <c r="G44" s="24">
        <v>420000</v>
      </c>
      <c r="H44" s="24">
        <f t="shared" si="6"/>
        <v>79800</v>
      </c>
      <c r="I44" s="26">
        <f t="shared" si="7"/>
        <v>499800</v>
      </c>
    </row>
    <row r="45" spans="1:9" ht="43.5" x14ac:dyDescent="0.4">
      <c r="A45" s="7">
        <v>30</v>
      </c>
      <c r="B45" s="8" t="s">
        <v>34</v>
      </c>
      <c r="C45" s="14" t="s">
        <v>69</v>
      </c>
      <c r="D45" s="7" t="s">
        <v>21</v>
      </c>
      <c r="E45" s="7">
        <v>1</v>
      </c>
      <c r="F45" s="11">
        <v>0</v>
      </c>
      <c r="G45" s="21">
        <v>120000</v>
      </c>
      <c r="H45" s="24">
        <f t="shared" si="6"/>
        <v>0</v>
      </c>
      <c r="I45" s="26">
        <f t="shared" si="7"/>
        <v>120000</v>
      </c>
    </row>
    <row r="46" spans="1:9" ht="72.5" x14ac:dyDescent="0.4">
      <c r="A46" s="7">
        <v>31</v>
      </c>
      <c r="B46" s="8" t="s">
        <v>35</v>
      </c>
      <c r="C46" s="14" t="s">
        <v>70</v>
      </c>
      <c r="D46" s="7" t="s">
        <v>21</v>
      </c>
      <c r="E46" s="7">
        <v>1</v>
      </c>
      <c r="F46" s="11">
        <v>0</v>
      </c>
      <c r="G46" s="21">
        <v>180000</v>
      </c>
      <c r="H46" s="24">
        <f t="shared" si="6"/>
        <v>0</v>
      </c>
      <c r="I46" s="26">
        <f t="shared" si="7"/>
        <v>180000</v>
      </c>
    </row>
    <row r="47" spans="1:9" hidden="1" x14ac:dyDescent="0.4">
      <c r="A47"/>
      <c r="B47"/>
      <c r="C47"/>
      <c r="D47"/>
      <c r="E47"/>
      <c r="F47"/>
      <c r="G47"/>
      <c r="H47" s="31" t="s">
        <v>105</v>
      </c>
      <c r="I47" s="32">
        <f>+SUM(G26:G46)</f>
        <v>23677000</v>
      </c>
    </row>
    <row r="48" spans="1:9" hidden="1" x14ac:dyDescent="0.4">
      <c r="A48"/>
      <c r="B48"/>
      <c r="C48"/>
      <c r="D48"/>
      <c r="E48"/>
      <c r="F48"/>
      <c r="G48"/>
      <c r="H48" s="31" t="s">
        <v>103</v>
      </c>
      <c r="I48" s="32">
        <f>+SUM(H26:H46)</f>
        <v>1395280</v>
      </c>
    </row>
    <row r="49" spans="1:9" hidden="1" x14ac:dyDescent="0.4">
      <c r="A49"/>
      <c r="B49"/>
      <c r="C49"/>
      <c r="D49"/>
      <c r="E49"/>
      <c r="F49"/>
      <c r="G49"/>
      <c r="H49" s="31" t="s">
        <v>106</v>
      </c>
      <c r="I49" s="32">
        <f>+SUM(I26:I46)</f>
        <v>25072280</v>
      </c>
    </row>
    <row r="50" spans="1:9" hidden="1" x14ac:dyDescent="0.4">
      <c r="A50"/>
      <c r="B50"/>
      <c r="C50"/>
      <c r="D50"/>
      <c r="E50"/>
      <c r="F50"/>
      <c r="G50"/>
      <c r="H50"/>
    </row>
    <row r="51" spans="1:9" x14ac:dyDescent="0.4">
      <c r="A51" s="58" t="s">
        <v>71</v>
      </c>
      <c r="B51" s="58"/>
      <c r="C51" s="58"/>
      <c r="D51" s="58"/>
      <c r="E51" s="58"/>
      <c r="F51" s="58"/>
      <c r="G51" s="58"/>
      <c r="H51" s="58"/>
    </row>
    <row r="52" spans="1:9" x14ac:dyDescent="0.4">
      <c r="A52" s="58"/>
      <c r="B52" s="58"/>
      <c r="C52" s="58"/>
      <c r="D52" s="58"/>
      <c r="E52" s="58"/>
      <c r="F52" s="58"/>
      <c r="G52" s="58"/>
      <c r="H52" s="58"/>
    </row>
    <row r="53" spans="1:9" ht="32" x14ac:dyDescent="0.4">
      <c r="A53" s="7">
        <v>32</v>
      </c>
      <c r="B53" s="4" t="s">
        <v>6</v>
      </c>
      <c r="C53" s="9" t="s">
        <v>100</v>
      </c>
      <c r="D53" s="7" t="s">
        <v>21</v>
      </c>
      <c r="E53" s="7">
        <v>1</v>
      </c>
      <c r="F53" s="11">
        <v>0.19</v>
      </c>
      <c r="G53" s="21">
        <v>1050000</v>
      </c>
      <c r="H53" s="24">
        <f t="shared" ref="H53:H62" si="8">+G53*F53</f>
        <v>199500</v>
      </c>
      <c r="I53" s="26">
        <f t="shared" ref="I53:I62" si="9">+H53+G53</f>
        <v>1249500</v>
      </c>
    </row>
    <row r="54" spans="1:9" ht="72.5" x14ac:dyDescent="0.4">
      <c r="A54" s="7">
        <v>33</v>
      </c>
      <c r="B54" s="4" t="s">
        <v>36</v>
      </c>
      <c r="C54" s="9" t="s">
        <v>72</v>
      </c>
      <c r="D54" s="7" t="s">
        <v>21</v>
      </c>
      <c r="E54" s="7">
        <v>1</v>
      </c>
      <c r="F54" s="11">
        <v>0</v>
      </c>
      <c r="G54" s="21">
        <v>3250000</v>
      </c>
      <c r="H54" s="24">
        <f t="shared" si="8"/>
        <v>0</v>
      </c>
      <c r="I54" s="26">
        <f t="shared" si="9"/>
        <v>3250000</v>
      </c>
    </row>
    <row r="55" spans="1:9" ht="72.5" x14ac:dyDescent="0.4">
      <c r="A55" s="7">
        <v>34</v>
      </c>
      <c r="B55" s="4" t="s">
        <v>37</v>
      </c>
      <c r="C55" s="13" t="s">
        <v>73</v>
      </c>
      <c r="D55" s="7" t="s">
        <v>21</v>
      </c>
      <c r="E55" s="7">
        <v>1</v>
      </c>
      <c r="F55" s="11">
        <v>0</v>
      </c>
      <c r="G55" s="21">
        <v>3250000</v>
      </c>
      <c r="H55" s="24">
        <f t="shared" si="8"/>
        <v>0</v>
      </c>
      <c r="I55" s="26">
        <f t="shared" si="9"/>
        <v>3250000</v>
      </c>
    </row>
    <row r="56" spans="1:9" ht="72.5" x14ac:dyDescent="0.4">
      <c r="A56" s="7">
        <v>35</v>
      </c>
      <c r="B56" s="4" t="s">
        <v>94</v>
      </c>
      <c r="C56" s="13" t="s">
        <v>95</v>
      </c>
      <c r="D56" s="7" t="s">
        <v>21</v>
      </c>
      <c r="E56" s="7">
        <v>1</v>
      </c>
      <c r="F56" s="11">
        <v>0</v>
      </c>
      <c r="G56" s="21">
        <v>2120000</v>
      </c>
      <c r="H56" s="24">
        <f t="shared" si="8"/>
        <v>0</v>
      </c>
      <c r="I56" s="26">
        <f t="shared" si="9"/>
        <v>2120000</v>
      </c>
    </row>
    <row r="57" spans="1:9" ht="51" customHeight="1" x14ac:dyDescent="0.4">
      <c r="A57" s="7">
        <v>36</v>
      </c>
      <c r="B57" s="4" t="s">
        <v>74</v>
      </c>
      <c r="C57" s="13" t="s">
        <v>75</v>
      </c>
      <c r="D57" s="7" t="s">
        <v>21</v>
      </c>
      <c r="E57" s="7">
        <v>1</v>
      </c>
      <c r="F57" s="11">
        <v>0</v>
      </c>
      <c r="G57" s="21">
        <v>4600000</v>
      </c>
      <c r="H57" s="24">
        <f t="shared" si="8"/>
        <v>0</v>
      </c>
      <c r="I57" s="26">
        <f t="shared" si="9"/>
        <v>4600000</v>
      </c>
    </row>
    <row r="58" spans="1:9" ht="45" customHeight="1" x14ac:dyDescent="0.4">
      <c r="A58" s="7">
        <v>37</v>
      </c>
      <c r="B58" s="4" t="s">
        <v>76</v>
      </c>
      <c r="C58" s="13" t="s">
        <v>38</v>
      </c>
      <c r="D58" s="7" t="s">
        <v>21</v>
      </c>
      <c r="E58" s="7">
        <v>1</v>
      </c>
      <c r="F58" s="11">
        <v>0</v>
      </c>
      <c r="G58" s="21">
        <v>2750000</v>
      </c>
      <c r="H58" s="24">
        <f t="shared" si="8"/>
        <v>0</v>
      </c>
      <c r="I58" s="26">
        <f t="shared" si="9"/>
        <v>2750000</v>
      </c>
    </row>
    <row r="59" spans="1:9" ht="117.75" customHeight="1" x14ac:dyDescent="0.4">
      <c r="A59" s="7">
        <v>38</v>
      </c>
      <c r="B59" s="8" t="s">
        <v>31</v>
      </c>
      <c r="C59" s="9" t="s">
        <v>39</v>
      </c>
      <c r="D59" s="7" t="s">
        <v>21</v>
      </c>
      <c r="E59" s="7">
        <v>1</v>
      </c>
      <c r="F59" s="11">
        <v>0</v>
      </c>
      <c r="G59" s="21">
        <v>20000</v>
      </c>
      <c r="H59" s="24">
        <f t="shared" si="8"/>
        <v>0</v>
      </c>
      <c r="I59" s="26">
        <f t="shared" si="9"/>
        <v>20000</v>
      </c>
    </row>
    <row r="60" spans="1:9" ht="73.5" customHeight="1" x14ac:dyDescent="0.4">
      <c r="A60" s="7">
        <v>39</v>
      </c>
      <c r="B60" s="8" t="s">
        <v>8</v>
      </c>
      <c r="C60" s="9" t="s">
        <v>40</v>
      </c>
      <c r="D60" s="7" t="s">
        <v>21</v>
      </c>
      <c r="E60" s="7">
        <v>1</v>
      </c>
      <c r="F60" s="11">
        <v>0.08</v>
      </c>
      <c r="G60" s="21">
        <v>24000</v>
      </c>
      <c r="H60" s="24">
        <f t="shared" si="8"/>
        <v>1920</v>
      </c>
      <c r="I60" s="26">
        <f t="shared" si="9"/>
        <v>25920</v>
      </c>
    </row>
    <row r="61" spans="1:9" ht="96" x14ac:dyDescent="0.4">
      <c r="A61" s="7">
        <v>40</v>
      </c>
      <c r="B61" s="8" t="s">
        <v>8</v>
      </c>
      <c r="C61" s="9" t="s">
        <v>41</v>
      </c>
      <c r="D61" s="7" t="s">
        <v>21</v>
      </c>
      <c r="E61" s="7">
        <v>1</v>
      </c>
      <c r="F61" s="11">
        <v>0.08</v>
      </c>
      <c r="G61" s="21">
        <v>17000</v>
      </c>
      <c r="H61" s="24">
        <f t="shared" si="8"/>
        <v>1360</v>
      </c>
      <c r="I61" s="26">
        <f t="shared" si="9"/>
        <v>18360</v>
      </c>
    </row>
    <row r="62" spans="1:9" x14ac:dyDescent="0.4">
      <c r="A62" s="7">
        <v>41</v>
      </c>
      <c r="B62" s="8" t="s">
        <v>32</v>
      </c>
      <c r="C62" s="10" t="s">
        <v>19</v>
      </c>
      <c r="D62" s="7" t="s">
        <v>21</v>
      </c>
      <c r="E62" s="7">
        <v>1</v>
      </c>
      <c r="F62" s="11">
        <v>0.08</v>
      </c>
      <c r="G62" s="21">
        <v>34000</v>
      </c>
      <c r="H62" s="24">
        <f t="shared" si="8"/>
        <v>2720</v>
      </c>
      <c r="I62" s="26">
        <f t="shared" si="9"/>
        <v>36720</v>
      </c>
    </row>
    <row r="63" spans="1:9" ht="393" customHeight="1" x14ac:dyDescent="0.4">
      <c r="A63" s="54">
        <v>42</v>
      </c>
      <c r="B63" s="54" t="s">
        <v>77</v>
      </c>
      <c r="C63" s="59" t="s">
        <v>101</v>
      </c>
      <c r="D63" s="61" t="s">
        <v>67</v>
      </c>
      <c r="E63" s="54">
        <v>1</v>
      </c>
      <c r="F63" s="53">
        <v>0.19</v>
      </c>
      <c r="G63" s="62">
        <v>840000</v>
      </c>
      <c r="H63" s="39">
        <f>+G63*F63</f>
        <v>159600</v>
      </c>
      <c r="I63" s="39">
        <f>+H63+G63</f>
        <v>999600</v>
      </c>
    </row>
    <row r="64" spans="1:9" ht="183" customHeight="1" x14ac:dyDescent="0.4">
      <c r="A64" s="54"/>
      <c r="B64" s="54"/>
      <c r="C64" s="60"/>
      <c r="D64" s="54"/>
      <c r="E64" s="54"/>
      <c r="F64" s="53"/>
      <c r="G64" s="62"/>
      <c r="H64" s="39"/>
      <c r="I64" s="39"/>
    </row>
    <row r="65" spans="1:9" ht="220.5" customHeight="1" x14ac:dyDescent="0.4">
      <c r="A65" s="54"/>
      <c r="B65" s="54"/>
      <c r="C65" s="60"/>
      <c r="D65" s="54"/>
      <c r="E65" s="54"/>
      <c r="F65" s="53"/>
      <c r="G65" s="62"/>
      <c r="H65" s="39"/>
      <c r="I65" s="39"/>
    </row>
    <row r="66" spans="1:9" ht="43.5" x14ac:dyDescent="0.4">
      <c r="A66" s="7">
        <v>43</v>
      </c>
      <c r="B66" s="4" t="s">
        <v>78</v>
      </c>
      <c r="C66" s="14" t="s">
        <v>43</v>
      </c>
      <c r="D66" s="7" t="s">
        <v>21</v>
      </c>
      <c r="E66" s="7">
        <v>1</v>
      </c>
      <c r="F66" s="11">
        <v>0.19</v>
      </c>
      <c r="G66" s="21">
        <v>1600000</v>
      </c>
      <c r="H66" s="24">
        <f>+G66*F66</f>
        <v>304000</v>
      </c>
      <c r="I66" s="26">
        <f>+H66+G66</f>
        <v>1904000</v>
      </c>
    </row>
    <row r="67" spans="1:9" ht="43.5" x14ac:dyDescent="0.4">
      <c r="A67" s="7">
        <v>44</v>
      </c>
      <c r="B67" s="4" t="s">
        <v>79</v>
      </c>
      <c r="C67" s="14" t="s">
        <v>80</v>
      </c>
      <c r="D67" s="7" t="s">
        <v>21</v>
      </c>
      <c r="E67" s="7">
        <v>1</v>
      </c>
      <c r="F67" s="11">
        <v>0.19</v>
      </c>
      <c r="G67" s="21">
        <v>32000</v>
      </c>
      <c r="H67" s="24">
        <f t="shared" ref="H67:H73" si="10">+G67*F67</f>
        <v>6080</v>
      </c>
      <c r="I67" s="26">
        <f t="shared" ref="I67:I73" si="11">+H67+G67</f>
        <v>38080</v>
      </c>
    </row>
    <row r="68" spans="1:9" ht="43.5" x14ac:dyDescent="0.4">
      <c r="A68" s="7">
        <v>45</v>
      </c>
      <c r="B68" s="4" t="s">
        <v>81</v>
      </c>
      <c r="C68" s="14" t="s">
        <v>42</v>
      </c>
      <c r="D68" s="7" t="s">
        <v>21</v>
      </c>
      <c r="E68" s="7">
        <v>1</v>
      </c>
      <c r="F68" s="11">
        <v>0.19</v>
      </c>
      <c r="G68" s="21">
        <v>1600000</v>
      </c>
      <c r="H68" s="24">
        <f t="shared" si="10"/>
        <v>304000</v>
      </c>
      <c r="I68" s="26">
        <f t="shared" si="11"/>
        <v>1904000</v>
      </c>
    </row>
    <row r="69" spans="1:9" ht="72.5" x14ac:dyDescent="0.4">
      <c r="A69" s="7">
        <v>46</v>
      </c>
      <c r="B69" s="4" t="s">
        <v>33</v>
      </c>
      <c r="C69" s="14" t="s">
        <v>44</v>
      </c>
      <c r="D69" s="7" t="s">
        <v>21</v>
      </c>
      <c r="E69" s="7">
        <v>1</v>
      </c>
      <c r="F69" s="11">
        <v>0.19</v>
      </c>
      <c r="G69" s="21">
        <v>1300000</v>
      </c>
      <c r="H69" s="24">
        <f t="shared" si="10"/>
        <v>247000</v>
      </c>
      <c r="I69" s="26">
        <f t="shared" si="11"/>
        <v>1547000</v>
      </c>
    </row>
    <row r="70" spans="1:9" x14ac:dyDescent="0.4">
      <c r="A70" s="7">
        <v>47</v>
      </c>
      <c r="B70" s="8" t="s">
        <v>12</v>
      </c>
      <c r="C70" s="14" t="s">
        <v>25</v>
      </c>
      <c r="D70" s="7" t="s">
        <v>21</v>
      </c>
      <c r="E70" s="7">
        <v>1</v>
      </c>
      <c r="F70" s="11">
        <v>0.19</v>
      </c>
      <c r="G70" s="22">
        <v>470000</v>
      </c>
      <c r="H70" s="24">
        <f t="shared" si="10"/>
        <v>89300</v>
      </c>
      <c r="I70" s="26">
        <f t="shared" si="11"/>
        <v>559300</v>
      </c>
    </row>
    <row r="71" spans="1:9" x14ac:dyDescent="0.4">
      <c r="A71" s="7">
        <v>48</v>
      </c>
      <c r="B71" s="8" t="s">
        <v>13</v>
      </c>
      <c r="C71" s="14" t="s">
        <v>26</v>
      </c>
      <c r="D71" s="7" t="s">
        <v>21</v>
      </c>
      <c r="E71" s="7">
        <v>1</v>
      </c>
      <c r="F71" s="11">
        <v>0.19</v>
      </c>
      <c r="G71" s="24">
        <v>420000</v>
      </c>
      <c r="H71" s="24">
        <f t="shared" si="10"/>
        <v>79800</v>
      </c>
      <c r="I71" s="26">
        <f t="shared" si="11"/>
        <v>499800</v>
      </c>
    </row>
    <row r="72" spans="1:9" ht="43.5" x14ac:dyDescent="0.4">
      <c r="A72" s="7">
        <v>49</v>
      </c>
      <c r="B72" s="8" t="s">
        <v>34</v>
      </c>
      <c r="C72" s="14" t="s">
        <v>69</v>
      </c>
      <c r="D72" s="7" t="s">
        <v>21</v>
      </c>
      <c r="E72" s="7">
        <v>1</v>
      </c>
      <c r="F72" s="11">
        <v>0</v>
      </c>
      <c r="G72" s="21">
        <v>120000</v>
      </c>
      <c r="H72" s="24">
        <f t="shared" si="10"/>
        <v>0</v>
      </c>
      <c r="I72" s="26">
        <f t="shared" si="11"/>
        <v>120000</v>
      </c>
    </row>
    <row r="73" spans="1:9" ht="72.5" x14ac:dyDescent="0.4">
      <c r="A73" s="7">
        <v>50</v>
      </c>
      <c r="B73" s="8" t="s">
        <v>35</v>
      </c>
      <c r="C73" s="14" t="s">
        <v>70</v>
      </c>
      <c r="D73" s="7" t="s">
        <v>21</v>
      </c>
      <c r="E73" s="7">
        <v>1</v>
      </c>
      <c r="F73" s="11">
        <v>0</v>
      </c>
      <c r="G73" s="21">
        <v>180000</v>
      </c>
      <c r="H73" s="24">
        <f t="shared" si="10"/>
        <v>0</v>
      </c>
      <c r="I73" s="26">
        <f t="shared" si="11"/>
        <v>180000</v>
      </c>
    </row>
    <row r="74" spans="1:9" hidden="1" x14ac:dyDescent="0.4">
      <c r="A74" s="28"/>
      <c r="B74" s="28"/>
      <c r="C74" s="28"/>
      <c r="D74" s="28"/>
      <c r="E74" s="28"/>
      <c r="F74" s="28"/>
      <c r="G74" s="28"/>
      <c r="H74" s="31" t="s">
        <v>105</v>
      </c>
      <c r="I74" s="32">
        <f>+SUM(G53:G73)</f>
        <v>23677000</v>
      </c>
    </row>
    <row r="75" spans="1:9" hidden="1" x14ac:dyDescent="0.4">
      <c r="A75" s="28"/>
      <c r="B75" s="28"/>
      <c r="C75" s="28"/>
      <c r="D75" s="28"/>
      <c r="E75" s="28"/>
      <c r="F75" s="28"/>
      <c r="G75" s="28"/>
      <c r="H75" s="31" t="s">
        <v>103</v>
      </c>
      <c r="I75" s="32">
        <f>+SUM(H53:H73)</f>
        <v>1395280</v>
      </c>
    </row>
    <row r="76" spans="1:9" hidden="1" x14ac:dyDescent="0.4">
      <c r="A76" s="28"/>
      <c r="B76" s="28"/>
      <c r="C76" s="28"/>
      <c r="D76" s="28"/>
      <c r="E76" s="28"/>
      <c r="F76" s="28"/>
      <c r="G76" s="28"/>
      <c r="H76" s="31" t="s">
        <v>106</v>
      </c>
      <c r="I76" s="32">
        <f>+SUM(I53:I73)</f>
        <v>25072280</v>
      </c>
    </row>
    <row r="77" spans="1:9" x14ac:dyDescent="0.4">
      <c r="A77" s="58" t="s">
        <v>82</v>
      </c>
      <c r="B77" s="58"/>
      <c r="C77" s="58"/>
      <c r="D77" s="58"/>
      <c r="E77" s="58"/>
      <c r="F77" s="58"/>
      <c r="G77" s="58"/>
      <c r="H77" s="58"/>
    </row>
    <row r="78" spans="1:9" x14ac:dyDescent="0.4">
      <c r="A78" s="58"/>
      <c r="B78" s="58"/>
      <c r="C78" s="58"/>
      <c r="D78" s="58"/>
      <c r="E78" s="58"/>
      <c r="F78" s="58"/>
      <c r="G78" s="58"/>
      <c r="H78" s="58"/>
    </row>
    <row r="79" spans="1:9" ht="33.75" customHeight="1" x14ac:dyDescent="0.4">
      <c r="A79" s="7">
        <v>51</v>
      </c>
      <c r="B79" s="4" t="s">
        <v>28</v>
      </c>
      <c r="C79" s="14" t="s">
        <v>46</v>
      </c>
      <c r="D79" s="7" t="s">
        <v>21</v>
      </c>
      <c r="E79" s="7">
        <v>1</v>
      </c>
      <c r="F79" s="11">
        <v>0</v>
      </c>
      <c r="G79" s="21">
        <v>3600000</v>
      </c>
      <c r="H79" s="24">
        <f>+G79*F79</f>
        <v>0</v>
      </c>
      <c r="I79" s="27">
        <f>+G79+H79</f>
        <v>3600000</v>
      </c>
    </row>
    <row r="80" spans="1:9" ht="48" customHeight="1" x14ac:dyDescent="0.4">
      <c r="A80" s="7">
        <v>52</v>
      </c>
      <c r="B80" s="4" t="s">
        <v>29</v>
      </c>
      <c r="C80" s="14" t="s">
        <v>47</v>
      </c>
      <c r="D80" s="7" t="s">
        <v>21</v>
      </c>
      <c r="E80" s="7">
        <v>1</v>
      </c>
      <c r="F80" s="11">
        <v>0</v>
      </c>
      <c r="G80" s="21">
        <v>3600000</v>
      </c>
      <c r="H80" s="24">
        <f t="shared" ref="H80:H83" si="12">+G80*F80</f>
        <v>0</v>
      </c>
      <c r="I80" s="27">
        <f t="shared" ref="I80:I83" si="13">+G80+H80</f>
        <v>3600000</v>
      </c>
    </row>
    <row r="81" spans="1:9" ht="29" x14ac:dyDescent="0.4">
      <c r="A81" s="7">
        <v>53</v>
      </c>
      <c r="B81" s="4" t="s">
        <v>30</v>
      </c>
      <c r="C81" s="14" t="s">
        <v>83</v>
      </c>
      <c r="D81" s="7" t="s">
        <v>21</v>
      </c>
      <c r="E81" s="7">
        <v>1</v>
      </c>
      <c r="F81" s="11">
        <v>0</v>
      </c>
      <c r="G81" s="21">
        <v>2400000</v>
      </c>
      <c r="H81" s="24">
        <f t="shared" si="12"/>
        <v>0</v>
      </c>
      <c r="I81" s="27">
        <f t="shared" si="13"/>
        <v>2400000</v>
      </c>
    </row>
    <row r="82" spans="1:9" ht="103.5" customHeight="1" x14ac:dyDescent="0.4">
      <c r="A82" s="7">
        <v>54</v>
      </c>
      <c r="B82" s="8" t="s">
        <v>31</v>
      </c>
      <c r="C82" s="14" t="s">
        <v>48</v>
      </c>
      <c r="D82" s="7" t="s">
        <v>21</v>
      </c>
      <c r="E82" s="7">
        <v>1</v>
      </c>
      <c r="F82" s="11">
        <v>0</v>
      </c>
      <c r="G82" s="21">
        <v>9000</v>
      </c>
      <c r="H82" s="24">
        <f t="shared" si="12"/>
        <v>0</v>
      </c>
      <c r="I82" s="27">
        <f t="shared" si="13"/>
        <v>9000</v>
      </c>
    </row>
    <row r="83" spans="1:9" x14ac:dyDescent="0.4">
      <c r="A83" s="7">
        <v>55</v>
      </c>
      <c r="B83" s="8" t="s">
        <v>8</v>
      </c>
      <c r="C83" s="14" t="s">
        <v>49</v>
      </c>
      <c r="D83" s="7" t="s">
        <v>21</v>
      </c>
      <c r="E83" s="7">
        <v>1</v>
      </c>
      <c r="F83" s="11">
        <v>0.08</v>
      </c>
      <c r="G83" s="21">
        <v>18000</v>
      </c>
      <c r="H83" s="24">
        <f t="shared" si="12"/>
        <v>1440</v>
      </c>
      <c r="I83" s="27">
        <f t="shared" si="13"/>
        <v>19440</v>
      </c>
    </row>
    <row r="84" spans="1:9" ht="162" customHeight="1" x14ac:dyDescent="0.4">
      <c r="A84" s="54">
        <v>56</v>
      </c>
      <c r="B84" s="63" t="s">
        <v>59</v>
      </c>
      <c r="C84" s="64" t="s">
        <v>84</v>
      </c>
      <c r="D84" s="54" t="s">
        <v>21</v>
      </c>
      <c r="E84" s="54">
        <v>1</v>
      </c>
      <c r="F84" s="53">
        <v>0.19</v>
      </c>
      <c r="G84" s="55">
        <v>390000</v>
      </c>
      <c r="H84" s="39">
        <f>+G84*F84</f>
        <v>74100</v>
      </c>
      <c r="I84" s="39">
        <f>+H84+G84</f>
        <v>464100</v>
      </c>
    </row>
    <row r="85" spans="1:9" ht="115" customHeight="1" x14ac:dyDescent="0.4">
      <c r="A85" s="54"/>
      <c r="B85" s="63"/>
      <c r="C85" s="64"/>
      <c r="D85" s="54"/>
      <c r="E85" s="54"/>
      <c r="F85" s="54"/>
      <c r="G85" s="56"/>
      <c r="H85" s="39"/>
      <c r="I85" s="39"/>
    </row>
    <row r="86" spans="1:9" ht="235.5" customHeight="1" x14ac:dyDescent="0.4">
      <c r="A86" s="54"/>
      <c r="B86" s="63"/>
      <c r="C86" s="64"/>
      <c r="D86" s="54"/>
      <c r="E86" s="54"/>
      <c r="F86" s="54"/>
      <c r="G86" s="57"/>
      <c r="H86" s="39"/>
      <c r="I86" s="39"/>
    </row>
    <row r="87" spans="1:9" ht="23.25" customHeight="1" x14ac:dyDescent="0.4">
      <c r="A87" s="7">
        <v>57</v>
      </c>
      <c r="B87" s="19" t="s">
        <v>50</v>
      </c>
      <c r="C87" s="17" t="s">
        <v>51</v>
      </c>
      <c r="D87" s="7" t="s">
        <v>21</v>
      </c>
      <c r="E87" s="7">
        <v>1</v>
      </c>
      <c r="F87" s="11">
        <v>0.19</v>
      </c>
      <c r="G87" s="21">
        <v>1020000</v>
      </c>
      <c r="H87" s="24">
        <f>+G87*F87</f>
        <v>193800</v>
      </c>
      <c r="I87" s="27">
        <f>+G87+H87</f>
        <v>1213800</v>
      </c>
    </row>
    <row r="88" spans="1:9" x14ac:dyDescent="0.4">
      <c r="A88" s="7">
        <v>58</v>
      </c>
      <c r="B88" s="8" t="s">
        <v>12</v>
      </c>
      <c r="C88" s="14" t="s">
        <v>12</v>
      </c>
      <c r="D88" s="7" t="s">
        <v>21</v>
      </c>
      <c r="E88" s="7">
        <v>1</v>
      </c>
      <c r="F88" s="11">
        <v>0.19</v>
      </c>
      <c r="G88" s="22">
        <v>470000</v>
      </c>
      <c r="H88" s="24">
        <f t="shared" ref="H88:H94" si="14">+G88*F88</f>
        <v>89300</v>
      </c>
      <c r="I88" s="27">
        <f t="shared" ref="I88:I94" si="15">+G88+H88</f>
        <v>559300</v>
      </c>
    </row>
    <row r="89" spans="1:9" x14ac:dyDescent="0.4">
      <c r="A89" s="7">
        <v>59</v>
      </c>
      <c r="B89" s="8" t="s">
        <v>13</v>
      </c>
      <c r="C89" s="14" t="s">
        <v>52</v>
      </c>
      <c r="D89" s="7" t="s">
        <v>21</v>
      </c>
      <c r="E89" s="7">
        <v>1</v>
      </c>
      <c r="F89" s="11">
        <v>0.19</v>
      </c>
      <c r="G89" s="24">
        <v>420000</v>
      </c>
      <c r="H89" s="24">
        <f t="shared" si="14"/>
        <v>79800</v>
      </c>
      <c r="I89" s="27">
        <f t="shared" si="15"/>
        <v>499800</v>
      </c>
    </row>
    <row r="90" spans="1:9" ht="29" x14ac:dyDescent="0.4">
      <c r="A90" s="7">
        <v>60</v>
      </c>
      <c r="B90" s="4" t="s">
        <v>53</v>
      </c>
      <c r="C90" s="14" t="s">
        <v>85</v>
      </c>
      <c r="D90" s="7" t="s">
        <v>21</v>
      </c>
      <c r="E90" s="7">
        <v>1</v>
      </c>
      <c r="F90" s="11">
        <v>0.19</v>
      </c>
      <c r="G90" s="21">
        <v>25000</v>
      </c>
      <c r="H90" s="24">
        <f t="shared" si="14"/>
        <v>4750</v>
      </c>
      <c r="I90" s="27">
        <f t="shared" si="15"/>
        <v>29750</v>
      </c>
    </row>
    <row r="91" spans="1:9" ht="29" x14ac:dyDescent="0.4">
      <c r="A91" s="7">
        <v>61</v>
      </c>
      <c r="B91" s="19" t="s">
        <v>34</v>
      </c>
      <c r="C91" s="17" t="s">
        <v>54</v>
      </c>
      <c r="D91" s="7" t="s">
        <v>21</v>
      </c>
      <c r="E91" s="7">
        <v>1</v>
      </c>
      <c r="F91" s="11">
        <v>0</v>
      </c>
      <c r="G91" s="21">
        <v>1800000</v>
      </c>
      <c r="H91" s="24">
        <f t="shared" si="14"/>
        <v>0</v>
      </c>
      <c r="I91" s="27">
        <f t="shared" si="15"/>
        <v>1800000</v>
      </c>
    </row>
    <row r="92" spans="1:9" ht="57" customHeight="1" x14ac:dyDescent="0.4">
      <c r="A92" s="7">
        <v>62</v>
      </c>
      <c r="B92" s="4" t="s">
        <v>55</v>
      </c>
      <c r="C92" s="18" t="s">
        <v>86</v>
      </c>
      <c r="D92" s="7" t="s">
        <v>21</v>
      </c>
      <c r="E92" s="7">
        <v>1</v>
      </c>
      <c r="F92" s="11">
        <v>0.19</v>
      </c>
      <c r="G92" s="21">
        <v>2600000</v>
      </c>
      <c r="H92" s="24">
        <f t="shared" si="14"/>
        <v>494000</v>
      </c>
      <c r="I92" s="27">
        <f t="shared" si="15"/>
        <v>3094000</v>
      </c>
    </row>
    <row r="93" spans="1:9" ht="39.75" customHeight="1" x14ac:dyDescent="0.4">
      <c r="A93" s="7">
        <v>63</v>
      </c>
      <c r="B93" s="4" t="s">
        <v>56</v>
      </c>
      <c r="C93" s="18" t="s">
        <v>87</v>
      </c>
      <c r="D93" s="7" t="s">
        <v>21</v>
      </c>
      <c r="E93" s="7">
        <v>1</v>
      </c>
      <c r="F93" s="11">
        <v>0</v>
      </c>
      <c r="G93" s="21">
        <v>3550000</v>
      </c>
      <c r="H93" s="24">
        <f t="shared" si="14"/>
        <v>0</v>
      </c>
      <c r="I93" s="27">
        <f t="shared" si="15"/>
        <v>3550000</v>
      </c>
    </row>
    <row r="94" spans="1:9" ht="127.5" customHeight="1" x14ac:dyDescent="0.4">
      <c r="A94" s="7">
        <v>64</v>
      </c>
      <c r="B94" s="8" t="s">
        <v>57</v>
      </c>
      <c r="C94" s="14" t="s">
        <v>58</v>
      </c>
      <c r="D94" s="7" t="s">
        <v>21</v>
      </c>
      <c r="E94" s="7">
        <v>1</v>
      </c>
      <c r="F94" s="11">
        <v>0</v>
      </c>
      <c r="G94" s="21">
        <v>7800000</v>
      </c>
      <c r="H94" s="24">
        <f t="shared" si="14"/>
        <v>0</v>
      </c>
      <c r="I94" s="27">
        <f t="shared" si="15"/>
        <v>7800000</v>
      </c>
    </row>
    <row r="95" spans="1:9" ht="25.5" hidden="1" customHeight="1" x14ac:dyDescent="0.4">
      <c r="A95" s="33"/>
      <c r="B95" s="33"/>
      <c r="C95" s="33"/>
      <c r="D95" s="33"/>
      <c r="E95" s="33"/>
      <c r="F95" s="33"/>
      <c r="G95" s="33"/>
      <c r="H95" s="31" t="s">
        <v>105</v>
      </c>
      <c r="I95" s="32">
        <f>+SUM(G79:G94)</f>
        <v>27702000</v>
      </c>
    </row>
    <row r="96" spans="1:9" ht="18.5" hidden="1" customHeight="1" x14ac:dyDescent="0.4">
      <c r="A96" s="33"/>
      <c r="B96" s="33"/>
      <c r="C96" s="33"/>
      <c r="D96" s="33"/>
      <c r="E96" s="33"/>
      <c r="F96" s="33"/>
      <c r="G96" s="33"/>
      <c r="H96" s="31" t="s">
        <v>103</v>
      </c>
      <c r="I96" s="32">
        <f>+SUM(H79:H94)</f>
        <v>937190</v>
      </c>
    </row>
    <row r="97" spans="1:9" ht="20.5" hidden="1" customHeight="1" x14ac:dyDescent="0.4">
      <c r="A97" s="33"/>
      <c r="B97" s="33"/>
      <c r="C97" s="33"/>
      <c r="D97" s="33"/>
      <c r="E97" s="33"/>
      <c r="F97" s="33"/>
      <c r="G97" s="33"/>
      <c r="H97" s="31" t="s">
        <v>106</v>
      </c>
      <c r="I97" s="32">
        <f>+SUM(I79:I94)</f>
        <v>28639190</v>
      </c>
    </row>
    <row r="98" spans="1:9" x14ac:dyDescent="0.4">
      <c r="A98" s="50" t="s">
        <v>60</v>
      </c>
      <c r="B98" s="50"/>
      <c r="C98" s="50"/>
      <c r="D98" s="51">
        <f>+I21+I47+I74+I95</f>
        <v>99944000</v>
      </c>
      <c r="E98" s="52"/>
      <c r="F98" s="52"/>
      <c r="G98" s="52"/>
      <c r="H98" s="52"/>
    </row>
    <row r="99" spans="1:9" x14ac:dyDescent="0.4">
      <c r="A99" s="50" t="s">
        <v>61</v>
      </c>
      <c r="B99" s="50"/>
      <c r="C99" s="50"/>
      <c r="D99" s="51">
        <f>+I22+I48+I75+I96</f>
        <v>6811470</v>
      </c>
      <c r="E99" s="52"/>
      <c r="F99" s="52"/>
      <c r="G99" s="52"/>
      <c r="H99" s="52"/>
    </row>
    <row r="100" spans="1:9" x14ac:dyDescent="0.4">
      <c r="A100" s="50" t="s">
        <v>62</v>
      </c>
      <c r="B100" s="50"/>
      <c r="C100" s="50"/>
      <c r="D100" s="51">
        <f>+I23+I49+I76+I97</f>
        <v>106755470</v>
      </c>
      <c r="E100" s="52"/>
      <c r="F100" s="52"/>
      <c r="G100" s="52"/>
      <c r="H100" s="52"/>
    </row>
  </sheetData>
  <mergeCells count="58">
    <mergeCell ref="A1:B2"/>
    <mergeCell ref="A5:A6"/>
    <mergeCell ref="H5:H6"/>
    <mergeCell ref="B5:B6"/>
    <mergeCell ref="C5:C6"/>
    <mergeCell ref="D5:D6"/>
    <mergeCell ref="E5:E6"/>
    <mergeCell ref="F5:F6"/>
    <mergeCell ref="G5:G6"/>
    <mergeCell ref="G13:G15"/>
    <mergeCell ref="H13:H15"/>
    <mergeCell ref="A24:H25"/>
    <mergeCell ref="B36:B38"/>
    <mergeCell ref="C36:C38"/>
    <mergeCell ref="A36:A38"/>
    <mergeCell ref="D36:D38"/>
    <mergeCell ref="E36:E38"/>
    <mergeCell ref="F36:F38"/>
    <mergeCell ref="G36:G38"/>
    <mergeCell ref="C13:C15"/>
    <mergeCell ref="A13:A15"/>
    <mergeCell ref="B13:B15"/>
    <mergeCell ref="D13:D15"/>
    <mergeCell ref="E13:E15"/>
    <mergeCell ref="F13:F15"/>
    <mergeCell ref="B84:B86"/>
    <mergeCell ref="C84:C86"/>
    <mergeCell ref="A84:A86"/>
    <mergeCell ref="D84:D86"/>
    <mergeCell ref="E84:E86"/>
    <mergeCell ref="D63:D65"/>
    <mergeCell ref="E63:E65"/>
    <mergeCell ref="A77:H78"/>
    <mergeCell ref="F63:F65"/>
    <mergeCell ref="G63:G65"/>
    <mergeCell ref="H63:H65"/>
    <mergeCell ref="A98:C98"/>
    <mergeCell ref="A99:C99"/>
    <mergeCell ref="A100:C100"/>
    <mergeCell ref="D98:H98"/>
    <mergeCell ref="D99:H99"/>
    <mergeCell ref="D100:H100"/>
    <mergeCell ref="I36:I38"/>
    <mergeCell ref="I84:I86"/>
    <mergeCell ref="I63:I65"/>
    <mergeCell ref="I5:I6"/>
    <mergeCell ref="C1:I1"/>
    <mergeCell ref="C2:I2"/>
    <mergeCell ref="A3:I4"/>
    <mergeCell ref="I13:I15"/>
    <mergeCell ref="F84:F86"/>
    <mergeCell ref="G84:G86"/>
    <mergeCell ref="H84:H86"/>
    <mergeCell ref="H36:H38"/>
    <mergeCell ref="A51:H52"/>
    <mergeCell ref="A63:A65"/>
    <mergeCell ref="B63:B65"/>
    <mergeCell ref="C63:C6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G9"/>
  <sheetViews>
    <sheetView zoomScale="50" zoomScaleNormal="50" workbookViewId="0">
      <selection activeCell="B10" sqref="B10"/>
    </sheetView>
  </sheetViews>
  <sheetFormatPr baseColWidth="10" defaultRowHeight="16" x14ac:dyDescent="0.4"/>
  <cols>
    <col min="1" max="1" width="23.6640625" customWidth="1"/>
    <col min="2" max="2" width="28.1640625" customWidth="1"/>
    <col min="3" max="3" width="28.6640625" customWidth="1"/>
    <col min="4" max="4" width="36.5" customWidth="1"/>
    <col min="9" max="9" width="10.83203125" customWidth="1"/>
  </cols>
  <sheetData>
    <row r="2" spans="1:7" x14ac:dyDescent="0.4">
      <c r="A2" s="38"/>
      <c r="B2" s="36" t="s">
        <v>27</v>
      </c>
      <c r="C2" s="36"/>
      <c r="D2" s="36"/>
      <c r="E2" s="36"/>
      <c r="F2" s="36"/>
      <c r="G2" s="36"/>
    </row>
    <row r="3" spans="1:7" ht="16" customHeight="1" x14ac:dyDescent="0.4">
      <c r="A3" s="38"/>
      <c r="B3" s="36"/>
      <c r="C3" s="36"/>
      <c r="D3" s="36"/>
      <c r="E3" s="36"/>
      <c r="F3" s="36"/>
      <c r="G3" s="36"/>
    </row>
    <row r="4" spans="1:7" ht="16" customHeight="1" x14ac:dyDescent="0.4">
      <c r="A4" s="38"/>
      <c r="B4" s="37" t="s">
        <v>0</v>
      </c>
      <c r="C4" s="37"/>
      <c r="D4" s="37"/>
      <c r="E4" s="37"/>
      <c r="F4" s="37"/>
      <c r="G4" s="37"/>
    </row>
    <row r="5" spans="1:7" ht="75" customHeight="1" x14ac:dyDescent="0.4">
      <c r="A5" s="38"/>
      <c r="B5" s="37"/>
      <c r="C5" s="37"/>
      <c r="D5" s="37"/>
      <c r="E5" s="37"/>
      <c r="F5" s="37"/>
      <c r="G5" s="37"/>
    </row>
    <row r="6" spans="1:7" x14ac:dyDescent="0.4">
      <c r="A6" s="38"/>
      <c r="B6" s="38"/>
      <c r="C6" s="38"/>
      <c r="D6" s="38"/>
      <c r="E6" s="38"/>
      <c r="F6" s="38"/>
      <c r="G6" s="38"/>
    </row>
    <row r="7" spans="1:7" x14ac:dyDescent="0.4">
      <c r="A7" s="38"/>
      <c r="B7" s="38"/>
      <c r="C7" s="38"/>
      <c r="D7" s="38"/>
      <c r="E7" s="38"/>
      <c r="F7" s="38"/>
      <c r="G7" s="38"/>
    </row>
    <row r="8" spans="1:7" x14ac:dyDescent="0.4">
      <c r="A8" s="16" t="s">
        <v>63</v>
      </c>
      <c r="B8" s="16" t="s">
        <v>65</v>
      </c>
      <c r="C8" s="16" t="s">
        <v>66</v>
      </c>
    </row>
    <row r="9" spans="1:7" x14ac:dyDescent="0.4">
      <c r="A9" s="5" t="s">
        <v>64</v>
      </c>
      <c r="B9" s="34">
        <v>0.03</v>
      </c>
      <c r="C9" s="32" cm="1">
        <f t="array" ref="C9:G9">+'APORTE DE LA ENTIDAD'!D100:H100*'APORTE DE LA ESAL '!B9</f>
        <v>3202664.1</v>
      </c>
      <c r="D9" s="35">
        <v>0</v>
      </c>
      <c r="E9" s="35">
        <v>0</v>
      </c>
      <c r="F9" s="35">
        <v>0</v>
      </c>
      <c r="G9" s="35">
        <v>0</v>
      </c>
    </row>
  </sheetData>
  <mergeCells count="4">
    <mergeCell ref="B2:G3"/>
    <mergeCell ref="B4:G5"/>
    <mergeCell ref="A2:A5"/>
    <mergeCell ref="A6:G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APORTE DE LA ENTIDAD</vt:lpstr>
      <vt:lpstr>APORTE DE LA ESAL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ASESORES JURIDICOS</dc:creator>
  <cp:lastModifiedBy>GEOVANNY RODRIGUEZ LOZANO</cp:lastModifiedBy>
  <dcterms:created xsi:type="dcterms:W3CDTF">2026-07-30T23:28:26Z</dcterms:created>
  <dcterms:modified xsi:type="dcterms:W3CDTF">2026-08-05T18:17:52Z</dcterms:modified>
</cp:coreProperties>
</file>