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G:\Mi unidad\25. ESTADIO CAQUEZA\OBRA\PREPLIEGO\"/>
    </mc:Choice>
  </mc:AlternateContent>
  <xr:revisionPtr revIDLastSave="0" documentId="8_{B3281EC5-F2B4-4545-8FF1-140241857BD9}"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(Entidad)'!$G$7:$G$99</definedName>
    <definedName name="_xlnm._FilterDatabase" localSheetId="1" hidden="1">'PROPUESTA ECONOMICA(Proponente)'!$G$11:$G$107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(Entidad)'!$B$1:$I$113</definedName>
    <definedName name="_xlnm.Print_Area" localSheetId="1">'PROPUESTA ECONOMICA(Proponente)'!$B$2:$J$118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(Entidad)'!$I$109</definedName>
    <definedName name="solver_lhs1" localSheetId="1" hidden="1">'PROPUESTA ECONOMICA(Proponente)'!$I$112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(Entidad)'!$I$109</definedName>
    <definedName name="solver_opt" localSheetId="1" hidden="1">'PROPUESTA ECONOMICA(Proponente)'!$I$112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(Entidad)'!$I$110</definedName>
    <definedName name="solver_rhs1" localSheetId="1" hidden="1">'PROPUESTA ECONOMICA(Proponente)'!$I$113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1" i="269" l="1"/>
  <c r="I100" i="269"/>
  <c r="I97" i="269"/>
  <c r="I96" i="269"/>
  <c r="I95" i="269"/>
  <c r="I98" i="269" s="1"/>
  <c r="I92" i="269"/>
  <c r="I91" i="269"/>
  <c r="I90" i="269"/>
  <c r="I93" i="269" s="1"/>
  <c r="I85" i="269"/>
  <c r="G84" i="269"/>
  <c r="I84" i="269" s="1"/>
  <c r="I81" i="269"/>
  <c r="I80" i="269"/>
  <c r="I79" i="269"/>
  <c r="I76" i="269"/>
  <c r="I75" i="269"/>
  <c r="I74" i="269"/>
  <c r="I73" i="269"/>
  <c r="I72" i="269"/>
  <c r="I71" i="269"/>
  <c r="I70" i="269"/>
  <c r="I69" i="269"/>
  <c r="I68" i="269"/>
  <c r="I67" i="269"/>
  <c r="I66" i="269"/>
  <c r="I65" i="269"/>
  <c r="I64" i="269"/>
  <c r="I63" i="269"/>
  <c r="I62" i="269"/>
  <c r="I59" i="269"/>
  <c r="I58" i="269"/>
  <c r="I57" i="269"/>
  <c r="I56" i="269"/>
  <c r="I60" i="269" s="1"/>
  <c r="I53" i="269"/>
  <c r="I52" i="269"/>
  <c r="I51" i="269"/>
  <c r="I54" i="269" s="1"/>
  <c r="I48" i="269"/>
  <c r="I47" i="269"/>
  <c r="I46" i="269"/>
  <c r="I45" i="269"/>
  <c r="I44" i="269"/>
  <c r="I43" i="269"/>
  <c r="I42" i="269"/>
  <c r="I39" i="269"/>
  <c r="I38" i="269"/>
  <c r="I37" i="269"/>
  <c r="I36" i="269"/>
  <c r="I35" i="269"/>
  <c r="I34" i="269"/>
  <c r="I33" i="269"/>
  <c r="I32" i="269"/>
  <c r="I31" i="269"/>
  <c r="I30" i="269"/>
  <c r="I27" i="269"/>
  <c r="I26" i="269"/>
  <c r="I28" i="269" s="1"/>
  <c r="I23" i="269"/>
  <c r="I22" i="269"/>
  <c r="I24" i="269" s="1"/>
  <c r="I19" i="269"/>
  <c r="I18" i="269"/>
  <c r="G15" i="269"/>
  <c r="I15" i="269" s="1"/>
  <c r="G14" i="269"/>
  <c r="I14" i="269" s="1"/>
  <c r="I111" i="265"/>
  <c r="I97" i="265"/>
  <c r="I96" i="265"/>
  <c r="I93" i="265"/>
  <c r="I92" i="265"/>
  <c r="I91" i="265"/>
  <c r="I87" i="265"/>
  <c r="G80" i="265"/>
  <c r="G82" i="265" s="1"/>
  <c r="I75" i="265"/>
  <c r="I76" i="265"/>
  <c r="I77" i="265"/>
  <c r="I81" i="265"/>
  <c r="I59" i="265"/>
  <c r="I60" i="265"/>
  <c r="I61" i="265"/>
  <c r="I62" i="265"/>
  <c r="I63" i="265"/>
  <c r="I64" i="265"/>
  <c r="I65" i="265"/>
  <c r="I66" i="265"/>
  <c r="I67" i="265"/>
  <c r="I68" i="265"/>
  <c r="I69" i="265"/>
  <c r="I70" i="265"/>
  <c r="I71" i="265"/>
  <c r="I72" i="265"/>
  <c r="I58" i="265"/>
  <c r="I55" i="265"/>
  <c r="I54" i="265"/>
  <c r="I53" i="265"/>
  <c r="I52" i="265"/>
  <c r="I48" i="265"/>
  <c r="I49" i="265"/>
  <c r="I47" i="265"/>
  <c r="I44" i="265"/>
  <c r="I43" i="265"/>
  <c r="I42" i="265"/>
  <c r="I41" i="265"/>
  <c r="I40" i="265"/>
  <c r="I39" i="265"/>
  <c r="I38" i="265"/>
  <c r="I27" i="265"/>
  <c r="I28" i="265"/>
  <c r="I29" i="265"/>
  <c r="I30" i="265"/>
  <c r="I31" i="265"/>
  <c r="I32" i="265"/>
  <c r="I33" i="265"/>
  <c r="I34" i="265"/>
  <c r="I35" i="265"/>
  <c r="I26" i="265"/>
  <c r="I23" i="265"/>
  <c r="I22" i="265"/>
  <c r="I19" i="265"/>
  <c r="I18" i="265"/>
  <c r="I15" i="265"/>
  <c r="I14" i="265"/>
  <c r="G11" i="265"/>
  <c r="I11" i="265" s="1"/>
  <c r="G10" i="265"/>
  <c r="I10" i="265" s="1"/>
  <c r="I102" i="269" l="1"/>
  <c r="G86" i="269"/>
  <c r="I82" i="269"/>
  <c r="I77" i="269"/>
  <c r="I40" i="269"/>
  <c r="I49" i="269"/>
  <c r="I16" i="269"/>
  <c r="I20" i="269"/>
  <c r="I80" i="265"/>
  <c r="I98" i="265"/>
  <c r="I94" i="265"/>
  <c r="I88" i="265"/>
  <c r="I86" i="265"/>
  <c r="I78" i="265"/>
  <c r="G83" i="265"/>
  <c r="I83" i="265" s="1"/>
  <c r="I82" i="265"/>
  <c r="I73" i="265"/>
  <c r="I56" i="265"/>
  <c r="I20" i="265"/>
  <c r="I50" i="265"/>
  <c r="I45" i="265"/>
  <c r="I16" i="265"/>
  <c r="I36" i="265"/>
  <c r="I12" i="265"/>
  <c r="I24" i="265"/>
  <c r="G87" i="269" l="1"/>
  <c r="I87" i="269" s="1"/>
  <c r="I86" i="269"/>
  <c r="I88" i="269" s="1"/>
  <c r="I103" i="269" s="1"/>
  <c r="I105" i="269" s="1"/>
  <c r="I107" i="269" s="1"/>
  <c r="I84" i="265"/>
  <c r="I89" i="265"/>
  <c r="I99" i="265" s="1"/>
  <c r="I101" i="265" s="1"/>
  <c r="I104" i="265" l="1"/>
</calcChain>
</file>

<file path=xl/sharedStrings.xml><?xml version="1.0" encoding="utf-8"?>
<sst xmlns="http://schemas.openxmlformats.org/spreadsheetml/2006/main" count="414" uniqueCount="164">
  <si>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</si>
  <si>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</si>
  <si>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</si>
  <si>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</si>
  <si>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</si>
  <si>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</si>
  <si>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DESCRIPCIÓN</t>
  </si>
  <si>
    <t>UND.</t>
  </si>
  <si>
    <t>CANTIDAD</t>
  </si>
  <si>
    <t>VALOR UNITARIO</t>
  </si>
  <si>
    <t xml:space="preserve">VALOR TOTAL                                </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</si>
  <si>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</si>
  <si>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</si>
  <si>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</si>
  <si>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</si>
  <si>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</si>
  <si>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</si>
  <si>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</si>
  <si>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</si>
  <si>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</si>
  <si>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</si>
  <si>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</si>
  <si>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</si>
  <si>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</si>
  <si>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</si>
  <si>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</si>
  <si>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</si>
  <si>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</si>
  <si>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</si>
  <si>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</si>
  <si>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</si>
  <si>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</si>
  <si>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</si>
  <si>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</si>
  <si>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</si>
  <si>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</si>
  <si>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</si>
  <si>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</si>
  <si>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</si>
  <si>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</si>
  <si>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</si>
  <si>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</si>
  <si>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</si>
  <si>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</si>
  <si>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</si>
  <si>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</si>
  <si>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</si>
  <si>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</si>
  <si>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</si>
  <si>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</si>
  <si>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</si>
  <si>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</si>
  <si>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</si>
  <si>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</si>
  <si>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</si>
  <si>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</si>
  <si>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</si>
  <si>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</si>
  <si>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</si>
  <si>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</si>
  <si>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</si>
  <si>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</si>
  <si>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</si>
  <si>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</si>
  <si>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</si>
  <si>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</si>
  <si>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</si>
  <si>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</si>
  <si>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</si>
  <si>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</si>
  <si>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</si>
  <si>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</si>
  <si>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</si>
  <si>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</si>
  <si>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</si>
  <si>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</si>
  <si>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</si>
  <si>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</si>
  <si>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</si>
  <si>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</si>
  <si>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</si>
  <si>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</si>
  <si>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</si>
  <si>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</si>
  <si>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</si>
  <si>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</si>
  <si>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</si>
  <si>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</si>
  <si>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</si>
  <si>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</si>
  <si>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</si>
  <si>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</si>
  <si>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</si>
  <si>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</si>
  <si>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</si>
  <si>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CONCRETO CICLÓPEO 2000 PSI, 40% RAJÓN</t>
  </si>
  <si>
    <t>M3</t>
  </si>
  <si>
    <t>COLUMNAS 3500 PSI</t>
  </si>
  <si>
    <t xml:space="preserve">PLACA BASE CONCRETO 0.15 2500 PSI </t>
  </si>
  <si>
    <t>CONCRETO PARA PAVIMENTO RÌGIDO MR-43, INCLUYE SELLADO DE JUNTAS Y ACERO DE TRANSFERENCIA Y UNIÒN</t>
  </si>
  <si>
    <t>REFUERZO MALLA ELECTROSOLDADA</t>
  </si>
  <si>
    <t xml:space="preserve">PUNTO HIDRÁULICO PVC-P/PARAL 1/2" </t>
  </si>
  <si>
    <t>RED SUMINISTRO PVC 1/2"</t>
  </si>
  <si>
    <t>RED SUMINISTRO PVC 3/4"</t>
  </si>
  <si>
    <t>RED SUMINISTRO PVC 1 1/2"</t>
  </si>
  <si>
    <t>REVENTILACIÓN 2"</t>
  </si>
  <si>
    <t xml:space="preserve">SALIDA SANITARIA PVC-S/PARAL 4" </t>
  </si>
  <si>
    <t xml:space="preserve">SALIDA SANITARIA PVC-S/PARAL 2" </t>
  </si>
  <si>
    <t>RED SANITARIA PVC-S 2"</t>
  </si>
  <si>
    <t xml:space="preserve">RED SANITARIA PVC-S 4" </t>
  </si>
  <si>
    <t>SISTEMA DE BOMBEO AGUA POTABLE</t>
  </si>
  <si>
    <t xml:space="preserve">SUMINISTRO E INSTALACIÓN SANITARIO TANQUE (INCLUYE GRIFERÍA) </t>
  </si>
  <si>
    <t>SUMINISTRO E INSTALACIÓN LAVAMANOS EMPOTRAR (INCLUYE GRIFERÍA)</t>
  </si>
  <si>
    <t>SUMINISTRO E INSTALACIÓN SANITARIO PMR (INCLUYE GRIFERÍA)</t>
  </si>
  <si>
    <t xml:space="preserve">SUMINISTRO E INSTALACIÓN LAVAMANOS DE PARED PMR (INCLUYE GRIFERIÍA) </t>
  </si>
  <si>
    <t>BARRA DE SEGURIDAD PARA BAÑO DE DISCAPACITADOS</t>
  </si>
  <si>
    <t>SUMINISTRO E INSTALACIÓN ORINAL DE FLUXÓMETRO (INCLUYE GRIFERÍA)</t>
  </si>
  <si>
    <t>ESPEJO INCOLORO 3 MM SIN BISELAR</t>
  </si>
  <si>
    <t xml:space="preserve">SUMINISTRO E INSTALACIÓN CERRADURA DE POMO BAÑO </t>
  </si>
  <si>
    <t xml:space="preserve">CERRADURA DE ENTRADA PRINCIPAL </t>
  </si>
  <si>
    <t xml:space="preserve">MARCO PARA PUERTA EN LÁMINA CAL 18 -0.8 </t>
  </si>
  <si>
    <t xml:space="preserve">PUERTA EN LÁMINA CAL 18 INC. ANTICORROSIVO </t>
  </si>
  <si>
    <t>VENTANA EN ALUMINIO CORREDIZA</t>
  </si>
  <si>
    <t>TABLERO DE AUTOMÁTICOS PARA EMPOTRAR TRIFASICO PARA 18 CIRCUITOS CON ESPACIO PARA TOTALIZADOR DE LEGRAND O SIMILAR.</t>
  </si>
  <si>
    <t xml:space="preserve">CORTACIRCUITOS TERMOMAGNETICOS "BREAKER" 1X20A LEGRAND O SIMILAR. </t>
  </si>
  <si>
    <t xml:space="preserve">CORTACIRCUITOS TERMOMAGNETICOS "BREAKER" 3X20A LEGRAND O SIMILAR. </t>
  </si>
  <si>
    <t xml:space="preserve">CORTACIRCUITOS TERMOMAGNETICOS "BREAKER" 2X20A LEGRAND O SIMILAR. </t>
  </si>
  <si>
    <t>TABLERO DE CONTROL DE ILIMUNACION TRIFÁSICO (BOTONERA) DE ACUERDO A DIAGRAMA UIFILAR</t>
  </si>
  <si>
    <t>LED 100W HIGH BAY</t>
  </si>
  <si>
    <t>BALA LED DE 24W</t>
  </si>
  <si>
    <t>HERMETICA 2X18 36W</t>
  </si>
  <si>
    <t>TOMACORRIENTE NORMAL</t>
  </si>
  <si>
    <t>CAJA DE PASO DE 30X30</t>
  </si>
  <si>
    <t>TOMACORRIENTE SECADOR DE MANOS</t>
  </si>
  <si>
    <t>CAJA DE PASO 2400</t>
  </si>
  <si>
    <t xml:space="preserve">SALIDA ELÉCTRICA EN 1X12+1X12+1X12T AWG CU A TRAVÉS DE POSTERIA. </t>
  </si>
  <si>
    <t>ACOMÉTIDA ELÉCTRICA EN 3X8+1X8N+1X10T AWG CU EN TUBERÍA DE 2" PVC SUBTERRANEA</t>
  </si>
  <si>
    <t>BALDOSA CERÁMICA PISO-PARED 20X20 CALIDAD PRIMERA</t>
  </si>
  <si>
    <t>BALDOSA INSTITUCIONAL GRANO MARMOL P2; PAYANDE FONDO BLANCO. INCLUYE ALISTADO</t>
  </si>
  <si>
    <t>GUARDAESCOBA GRANO MÁRMOL P2; PAYANDE FONDO BLANCO</t>
  </si>
  <si>
    <t xml:space="preserve">MURO EN BLOQUE Nº 4 E= 0.10 M </t>
  </si>
  <si>
    <t xml:space="preserve">DINTELES CONCRETO DE 2500 PSI 15x20 </t>
  </si>
  <si>
    <t xml:space="preserve">PAÑETE LISO MUROS 1:4, E=1.5 CM </t>
  </si>
  <si>
    <t>ESTUCO Y VINILO 3 MANOS</t>
  </si>
  <si>
    <t>PINTURA TIPO KORAZA PARA EXTERIOR</t>
  </si>
  <si>
    <t xml:space="preserve">ESMALTE SOBRE LAMINA LINEAL </t>
  </si>
  <si>
    <t>DEMARCACIÓN EN PINTURA ACRILICA DE TRAFICO E=10 cm</t>
  </si>
  <si>
    <t xml:space="preserve">CANAL EN LÁMINA GALVANIZADA CAL. 22; DS=90 </t>
  </si>
  <si>
    <t>PERFIL ESTRUCTURAL PHR C 160*60*2.5mm CALIBRE 12 (INCLUYE ANTICORROSIVO, PINTURA Y SOLDADURA)</t>
  </si>
  <si>
    <t>TEJA SIN TRASLAPO</t>
  </si>
  <si>
    <t xml:space="preserve">BANCA MODULAR EN CONCRETO M40 </t>
  </si>
  <si>
    <t>BANCA EN CONCRETO CON ESPALDAR M30</t>
  </si>
  <si>
    <t>SUMINISTRO FIGURADO Y ARMADO DE ACERO DE REFUERZO 60000 PSI</t>
  </si>
  <si>
    <t>KG</t>
  </si>
  <si>
    <t>M2</t>
  </si>
  <si>
    <t>CERRAMIENTO MALLA ESLABONADA C. 10 INC. ÁNGULO (PARAL EN TUBO ESTRUCTURAL GALVANIZADO 2")</t>
  </si>
  <si>
    <t xml:space="preserve">CERRAMIENTO CONTRA IMPACTO H=5.00M TIPO IDRD </t>
  </si>
  <si>
    <t>ML</t>
  </si>
  <si>
    <t>UN</t>
  </si>
  <si>
    <t>SUMINISTRO E INSTALACIÓN DUCHA SENCILLA</t>
  </si>
  <si>
    <t>DIVISIÓN PARA BAÑO EN ACERO INOXIDABLE 304 CAL.20 (INCLUYE PUERTAS Y ACCESORIOS)</t>
  </si>
  <si>
    <t>TABLERO DE AUTOMÁTICOS PARA EMPOTRAR TRIFASICO PARA 12 CIRCUITOS CON ESPACIO PARA TOTALIZADOR DE LEGRAND O SIMILAR.</t>
  </si>
  <si>
    <t xml:space="preserve">CERTIFICACION RETIE Y RETILAP </t>
  </si>
  <si>
    <t xml:space="preserve">DIAGNOSTICO CONDICIONES ACTUALES  (INCLUYE ESTUDIOS, IMPUESTOS Y TODO LO NECESARIO PARA LA CORRECTA EJECUCION)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</si>
</sst>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6" formatCode="&quot;$&quot;\ #,##0;[Red]\-&quot;$&quot;\ #,##0"/>
    <numFmt numFmtId="8" formatCode="&quot;$&quot;\ #,##0.00;[Red]\-&quot;$&quot;\ #,##0.0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amily val="2"/>
    </font>
    <font>
      <sz val="12"/>
      <name val="Times New Roman"/>
      <family val="1"/>
    </font>
    <font>
      <sz val="12"/>
      <color rgb="FF000000"/>
      <name val="Times New Roman"/>
      <family val="1"/>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indexed="9"/>
        <bgColor indexed="64"/>
      </patternFill>
    </fill>
    <fill>
      <patternFill patternType="solid">
        <fgColor theme="5"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4">
      <protection locked="0"/>
    </xf>
    <xf numFmtId="0" fontId="45" fillId="0" borderId="0"/>
    <xf numFmtId="0" fontId="46" fillId="0" borderId="0" applyNumberFormat="0" applyFill="0" applyBorder="0" applyAlignment="0" applyProtection="0">
      <alignment vertical="top"/>
      <protection locked="0"/>
    </xf>
    <xf numFmtId="44" fontId="66" fillId="0" borderId="0" applyFont="0" applyFill="0" applyBorder="0" applyAlignment="0" applyProtection="0"/>
    <xf numFmtId="0" fontId="1" fillId="0" borderId="0"/>
    <xf numFmtId="165" fontId="1"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0" fontId="5" fillId="0" borderId="0"/>
    <xf numFmtId="165" fontId="1" fillId="0" borderId="0" applyFont="0" applyFill="0" applyBorder="0" applyAlignment="0" applyProtection="0"/>
  </cellStyleXfs>
  <cellXfs count="439">
    <xf numFmtId="0" fontId="0" fillId="0" borderId="0" xfId="0"/>
    <xf numFmtId="0" fontId="30" fillId="0" borderId="0" xfId="89" applyFont="1"/>
    <xf numFmtId="0" fontId="32" fillId="0" borderId="0" xfId="90" applyFont="1"/>
    <xf numFmtId="0" fontId="31" fillId="0" borderId="0" xfId="90" applyFont="1"/>
    <xf numFmtId="0" fontId="33" fillId="0" borderId="0" xfId="89" applyFont="1"/>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1" fontId="33" fillId="0" borderId="37" xfId="90" applyNumberFormat="1" applyFont="1" applyBorder="1"/>
    <xf numFmtId="183" fontId="33" fillId="0" borderId="37" xfId="90" applyNumberFormat="1"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0" fillId="0" borderId="0" xfId="128" applyFont="1"/>
    <xf numFmtId="0" fontId="50" fillId="0" borderId="0" xfId="128" applyFont="1" applyAlignment="1">
      <alignment horizontal="center"/>
    </xf>
    <xf numFmtId="2" fontId="50" fillId="0" borderId="0" xfId="128" applyNumberFormat="1" applyFont="1"/>
    <xf numFmtId="180"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5" fontId="52" fillId="26" borderId="47" xfId="60" applyNumberFormat="1" applyFont="1" applyFill="1" applyBorder="1" applyAlignment="1">
      <alignment horizontal="center" vertical="center"/>
    </xf>
    <xf numFmtId="185"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3"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2" xfId="90" applyFont="1" applyBorder="1"/>
    <xf numFmtId="0" fontId="33" fillId="0" borderId="83" xfId="89" applyFont="1" applyBorder="1"/>
    <xf numFmtId="184"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60" fillId="0" borderId="0" xfId="89" applyFont="1"/>
    <xf numFmtId="0" fontId="60" fillId="0" borderId="36" xfId="89" applyFont="1" applyBorder="1"/>
    <xf numFmtId="0" fontId="61" fillId="0" borderId="0" xfId="89" applyFont="1"/>
    <xf numFmtId="0" fontId="60" fillId="25" borderId="0" xfId="89" applyFont="1" applyFill="1"/>
    <xf numFmtId="0" fontId="60" fillId="25" borderId="88" xfId="89" applyFont="1" applyFill="1" applyBorder="1"/>
    <xf numFmtId="0" fontId="61" fillId="25" borderId="0" xfId="89" applyFont="1" applyFill="1"/>
    <xf numFmtId="0" fontId="60" fillId="0" borderId="88" xfId="89" applyFont="1" applyBorder="1"/>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4" fontId="61" fillId="0" borderId="18" xfId="39" applyNumberFormat="1" applyFont="1" applyBorder="1" applyAlignment="1">
      <alignmen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135" applyFont="1" applyBorder="1" applyAlignment="1">
      <alignment horizontal="center" vertical="center"/>
    </xf>
    <xf numFmtId="0" fontId="61" fillId="0" borderId="14" xfId="89" applyFont="1" applyBorder="1"/>
    <xf numFmtId="0" fontId="61" fillId="0" borderId="18" xfId="73" applyFont="1" applyBorder="1" applyAlignment="1">
      <alignment horizontal="center" vertical="center"/>
    </xf>
    <xf numFmtId="0" fontId="61" fillId="0" borderId="18" xfId="126" applyFont="1" applyBorder="1" applyAlignment="1">
      <alignment horizontal="center" vertical="center"/>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6" fontId="59" fillId="24" borderId="44" xfId="73" applyNumberFormat="1" applyFont="1" applyFill="1" applyBorder="1" applyAlignment="1">
      <alignment vertical="center"/>
    </xf>
    <xf numFmtId="0" fontId="63" fillId="0" borderId="0" xfId="90" applyFont="1"/>
    <xf numFmtId="49" fontId="59" fillId="0" borderId="0" xfId="131" applyNumberFormat="1" applyFont="1" applyAlignment="1">
      <alignment horizontal="right" vertical="center"/>
    </xf>
    <xf numFmtId="185"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0" fontId="61" fillId="0" borderId="35"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0"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0" fontId="59" fillId="0" borderId="30" xfId="129" applyNumberFormat="1" applyFont="1" applyBorder="1" applyAlignment="1">
      <alignment vertical="center"/>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0"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0"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5" fontId="59" fillId="26" borderId="47" xfId="60" applyNumberFormat="1" applyFont="1" applyFill="1" applyBorder="1" applyAlignment="1">
      <alignment horizontal="center" vertical="center"/>
    </xf>
    <xf numFmtId="185"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184" fontId="60" fillId="0" borderId="83" xfId="34" applyNumberFormat="1" applyFont="1" applyBorder="1"/>
    <xf numFmtId="0" fontId="59" fillId="0" borderId="14" xfId="130" applyFont="1" applyBorder="1" applyAlignment="1">
      <alignment horizontal="center"/>
    </xf>
    <xf numFmtId="0" fontId="59" fillId="0" borderId="0" xfId="130" applyFont="1" applyAlignment="1">
      <alignment horizontal="center" vertical="top"/>
    </xf>
    <xf numFmtId="165" fontId="68" fillId="28" borderId="18" xfId="257" applyFont="1" applyFill="1" applyBorder="1" applyAlignment="1">
      <alignment horizontal="right" vertical="center" wrapText="1"/>
    </xf>
    <xf numFmtId="165" fontId="68" fillId="0" borderId="18" xfId="257" applyFont="1" applyFill="1" applyBorder="1" applyAlignment="1">
      <alignment horizontal="right" vertical="center" wrapText="1"/>
    </xf>
    <xf numFmtId="0" fontId="67" fillId="0" borderId="18" xfId="259" applyFont="1" applyBorder="1" applyAlignment="1" applyProtection="1">
      <alignment horizontal="center" vertical="center"/>
      <protection locked="0"/>
    </xf>
    <xf numFmtId="0" fontId="67" fillId="29" borderId="18" xfId="258" applyFont="1" applyFill="1" applyBorder="1" applyAlignment="1" applyProtection="1">
      <alignment horizontal="center" vertical="center" wrapText="1"/>
      <protection locked="0"/>
    </xf>
    <xf numFmtId="2" fontId="67" fillId="29" borderId="18" xfId="258" applyNumberFormat="1" applyFont="1" applyFill="1" applyBorder="1" applyAlignment="1" applyProtection="1">
      <alignment horizontal="center" vertical="center" wrapText="1"/>
      <protection locked="0"/>
    </xf>
    <xf numFmtId="2" fontId="67" fillId="0" borderId="18" xfId="258" applyNumberFormat="1" applyFont="1" applyBorder="1" applyAlignment="1" applyProtection="1">
      <alignment horizontal="center" vertical="center" wrapText="1"/>
      <protection locked="0"/>
    </xf>
    <xf numFmtId="0" fontId="67" fillId="0" borderId="18" xfId="258" applyFont="1" applyBorder="1" applyAlignment="1" applyProtection="1">
      <alignment horizontal="center" vertical="center" wrapText="1"/>
      <protection locked="0"/>
    </xf>
    <xf numFmtId="0" fontId="67" fillId="0" borderId="18" xfId="126" applyFont="1" applyBorder="1" applyAlignment="1">
      <alignment horizontal="left" vertical="center" wrapText="1"/>
    </xf>
    <xf numFmtId="0" fontId="67" fillId="0" borderId="19" xfId="126" applyFont="1" applyBorder="1" applyAlignment="1">
      <alignment horizontal="left" vertical="center" wrapText="1"/>
    </xf>
    <xf numFmtId="0" fontId="67" fillId="0" borderId="18" xfId="126" applyFont="1" applyBorder="1" applyAlignment="1">
      <alignment vertical="center" wrapText="1"/>
    </xf>
    <xf numFmtId="0" fontId="67" fillId="0" borderId="18" xfId="135" applyFont="1" applyBorder="1" applyAlignment="1">
      <alignment vertical="center" wrapText="1"/>
    </xf>
    <xf numFmtId="4" fontId="67" fillId="0" borderId="18" xfId="0" applyNumberFormat="1" applyFont="1" applyBorder="1" applyAlignment="1" applyProtection="1">
      <alignment horizontal="center" vertical="center" wrapText="1"/>
      <protection locked="0"/>
    </xf>
    <xf numFmtId="0" fontId="59" fillId="24" borderId="60" xfId="73" applyFont="1" applyFill="1" applyBorder="1" applyAlignment="1">
      <alignment vertical="center"/>
    </xf>
    <xf numFmtId="0" fontId="59" fillId="24" borderId="59" xfId="73" applyFont="1" applyFill="1" applyBorder="1" applyAlignment="1">
      <alignment vertical="center"/>
    </xf>
    <xf numFmtId="0" fontId="59" fillId="24" borderId="58" xfId="73" applyFont="1" applyFill="1" applyBorder="1" applyAlignment="1">
      <alignment vertical="center"/>
    </xf>
    <xf numFmtId="4" fontId="61" fillId="0" borderId="25" xfId="39" applyNumberFormat="1" applyFont="1" applyBorder="1" applyAlignment="1">
      <alignment vertical="center" wrapText="1"/>
    </xf>
    <xf numFmtId="2" fontId="61" fillId="0" borderId="18" xfId="73" applyNumberFormat="1" applyFont="1" applyBorder="1" applyAlignment="1">
      <alignment horizontal="center" vertical="center"/>
    </xf>
    <xf numFmtId="0" fontId="61" fillId="25" borderId="18" xfId="73" applyFont="1" applyFill="1" applyBorder="1" applyAlignment="1">
      <alignment horizontal="center" vertical="center"/>
    </xf>
    <xf numFmtId="0" fontId="67" fillId="25" borderId="18" xfId="126" applyFont="1" applyFill="1" applyBorder="1" applyAlignment="1">
      <alignment horizontal="left" vertical="center" wrapText="1"/>
    </xf>
    <xf numFmtId="0" fontId="67" fillId="25" borderId="18" xfId="258" applyFont="1" applyFill="1" applyBorder="1" applyAlignment="1" applyProtection="1">
      <alignment horizontal="center" vertical="center" wrapText="1"/>
      <protection locked="0"/>
    </xf>
    <xf numFmtId="2" fontId="67" fillId="25" borderId="18" xfId="258" applyNumberFormat="1" applyFont="1" applyFill="1" applyBorder="1" applyAlignment="1" applyProtection="1">
      <alignment horizontal="center" vertical="center" wrapText="1"/>
      <protection locked="0"/>
    </xf>
    <xf numFmtId="165" fontId="68" fillId="25" borderId="18" xfId="257" applyFont="1" applyFill="1" applyBorder="1" applyAlignment="1">
      <alignment horizontal="right" vertical="center" wrapText="1"/>
    </xf>
    <xf numFmtId="2" fontId="61" fillId="25" borderId="18" xfId="73" applyNumberFormat="1" applyFont="1" applyFill="1" applyBorder="1" applyAlignment="1">
      <alignment horizontal="center" vertical="center"/>
    </xf>
    <xf numFmtId="10" fontId="61" fillId="27" borderId="30" xfId="95" applyNumberFormat="1" applyFont="1" applyFill="1" applyBorder="1" applyAlignment="1">
      <alignment horizontal="center" vertical="center"/>
    </xf>
    <xf numFmtId="44" fontId="61" fillId="0" borderId="0" xfId="255" applyFont="1"/>
    <xf numFmtId="6" fontId="63" fillId="0" borderId="0" xfId="90" applyNumberFormat="1" applyFont="1"/>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7"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61" fillId="0" borderId="34" xfId="128" applyFont="1" applyBorder="1" applyAlignment="1">
      <alignment horizontal="center" vertical="center" wrapText="1"/>
    </xf>
    <xf numFmtId="0" fontId="61" fillId="0" borderId="16" xfId="128" applyFont="1" applyBorder="1" applyAlignment="1">
      <alignment horizontal="center" vertical="center" wrapText="1"/>
    </xf>
    <xf numFmtId="0" fontId="61" fillId="0" borderId="17" xfId="128" applyFont="1" applyBorder="1" applyAlignment="1">
      <alignment horizontal="center" vertical="center" wrapText="1"/>
    </xf>
    <xf numFmtId="0" fontId="59" fillId="25" borderId="80" xfId="73" applyFont="1" applyFill="1" applyBorder="1" applyAlignment="1">
      <alignment horizontal="center" vertical="center" wrapText="1"/>
    </xf>
    <xf numFmtId="0" fontId="59" fillId="25" borderId="89" xfId="73" applyFont="1" applyFill="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27" xfId="73" applyFont="1" applyFill="1" applyBorder="1" applyAlignment="1">
      <alignment horizontal="left" vertical="center"/>
    </xf>
    <xf numFmtId="0" fontId="52" fillId="24" borderId="31" xfId="73" applyFont="1" applyFill="1" applyBorder="1" applyAlignment="1">
      <alignment horizontal="left" vertical="center"/>
    </xf>
    <xf numFmtId="0" fontId="52" fillId="24" borderId="70" xfId="73" applyFont="1" applyFill="1" applyBorder="1" applyAlignment="1">
      <alignment horizontal="left" vertical="center"/>
    </xf>
    <xf numFmtId="0" fontId="50" fillId="25" borderId="62" xfId="130" applyFont="1" applyFill="1" applyBorder="1" applyAlignment="1">
      <alignment horizontal="center" vertical="center" wrapText="1"/>
    </xf>
    <xf numFmtId="0" fontId="50" fillId="25" borderId="31" xfId="130" applyFont="1" applyFill="1" applyBorder="1" applyAlignment="1">
      <alignment horizontal="center" vertical="center" wrapText="1"/>
    </xf>
    <xf numFmtId="0" fontId="50" fillId="25" borderId="70" xfId="130" applyFont="1" applyFill="1" applyBorder="1" applyAlignment="1">
      <alignment horizontal="center" vertical="center" wrapText="1"/>
    </xf>
    <xf numFmtId="0" fontId="50" fillId="26" borderId="21" xfId="130" applyFont="1" applyFill="1" applyBorder="1" applyAlignment="1">
      <alignment vertical="center" wrapText="1"/>
    </xf>
    <xf numFmtId="0" fontId="50" fillId="26" borderId="22" xfId="130" applyFont="1" applyFill="1" applyBorder="1" applyAlignment="1">
      <alignment vertical="center" wrapText="1"/>
    </xf>
    <xf numFmtId="0" fontId="50" fillId="26" borderId="23" xfId="130" applyFont="1" applyFill="1" applyBorder="1" applyAlignment="1">
      <alignment vertical="center" wrapText="1"/>
    </xf>
    <xf numFmtId="0" fontId="52" fillId="26" borderId="19" xfId="130" applyFont="1" applyFill="1" applyBorder="1" applyAlignment="1">
      <alignment horizontal="center" vertical="center" wrapText="1"/>
    </xf>
    <xf numFmtId="0" fontId="52" fillId="26" borderId="23" xfId="130" applyFont="1" applyFill="1" applyBorder="1" applyAlignment="1">
      <alignment horizontal="center" vertical="center" wrapText="1"/>
    </xf>
    <xf numFmtId="3" fontId="52" fillId="26" borderId="19" xfId="130" applyNumberFormat="1" applyFont="1" applyFill="1" applyBorder="1" applyAlignment="1">
      <alignment horizontal="center" vertical="center" wrapText="1"/>
    </xf>
    <xf numFmtId="3" fontId="52" fillId="26" borderId="23" xfId="130" applyNumberFormat="1" applyFont="1" applyFill="1" applyBorder="1" applyAlignment="1">
      <alignment horizontal="center" vertical="center" wrapText="1"/>
    </xf>
    <xf numFmtId="3" fontId="52" fillId="26" borderId="19" xfId="130" applyNumberFormat="1" applyFont="1" applyFill="1" applyBorder="1" applyAlignment="1">
      <alignment horizontal="center" vertical="center"/>
    </xf>
    <xf numFmtId="3" fontId="52" fillId="26" borderId="23" xfId="130" applyNumberFormat="1" applyFont="1" applyFill="1" applyBorder="1" applyAlignment="1">
      <alignment horizontal="center" vertical="center"/>
    </xf>
    <xf numFmtId="3" fontId="52" fillId="26" borderId="22" xfId="130" applyNumberFormat="1" applyFont="1" applyFill="1" applyBorder="1" applyAlignment="1">
      <alignment horizontal="center" vertical="center" wrapText="1"/>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3" applyFont="1" applyBorder="1" applyAlignment="1">
      <alignment horizontal="center" vertical="center"/>
    </xf>
    <xf numFmtId="0" fontId="50" fillId="0" borderId="49" xfId="253"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180" fontId="61" fillId="0" borderId="58" xfId="129" applyNumberFormat="1" applyFont="1" applyBorder="1" applyAlignment="1">
      <alignment vertical="center"/>
    </xf>
    <xf numFmtId="0" fontId="61" fillId="30" borderId="21" xfId="128" applyFont="1" applyFill="1" applyBorder="1" applyAlignment="1">
      <alignment horizontal="center" vertical="center" wrapText="1"/>
    </xf>
    <xf numFmtId="0" fontId="61" fillId="30" borderId="22" xfId="128" applyFont="1" applyFill="1" applyBorder="1" applyAlignment="1">
      <alignment horizontal="center" vertical="center" wrapText="1"/>
    </xf>
    <xf numFmtId="0" fontId="61" fillId="30" borderId="23" xfId="128" applyFont="1" applyFill="1" applyBorder="1" applyAlignment="1">
      <alignment horizontal="center" vertical="center" wrapText="1"/>
    </xf>
    <xf numFmtId="8" fontId="61" fillId="0" borderId="0" xfId="0" applyNumberFormat="1" applyFont="1"/>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7" xr:uid="{2B62A358-68D3-49CB-B50D-D58AC6AF1D94}"/>
    <cellStyle name="Moneda 6" xfId="262" xr:uid="{B1DD0E06-C188-43D7-A293-6212FFA50324}"/>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FD7ED45E-3DEF-42FB-9AAA-7C3813184E5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3 3" xfId="258" xr:uid="{E82EC971-B1EE-4B4A-B583-ECC39AB40169}"/>
    <cellStyle name="Normal 2 4" xfId="81" xr:uid="{00000000-0005-0000-0000-0000B6000000}"/>
    <cellStyle name="Normal 2 5" xfId="82" xr:uid="{00000000-0005-0000-0000-0000B7000000}"/>
    <cellStyle name="Normal 2 5 2" xfId="261" xr:uid="{D3BA049B-70CD-456F-81BB-E85275802FA8}"/>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4 3" xfId="259" xr:uid="{0AEF711F-AE63-4940-859B-D2C578BDC3EA}"/>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60" xr:uid="{01CE2AC4-C504-41CB-9B64-08CE51DC4188}"/>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Civil"/>
      <sheetName val="A_A310"/>
      <sheetName val="A_G105"/>
      <sheetName val="A_G200"/>
      <sheetName val="PS P-514"/>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Tabla"/>
      <sheetName val="Sheet1"/>
      <sheetName val="rencst059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REF"/>
      <sheetName val="ESTADO VÍA-CRIT.TECNICO"/>
      <sheetName val="HISTORICOS FUEL OIL EXP"/>
      <sheetName val="PORTAD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LISTADO "/>
      <sheetName val="M.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RONOGRAMA INICIAL"/>
      <sheetName val="informe sem no.1"/>
      <sheetName val="informe sem no.2"/>
      <sheetName val="informe sem no.3"/>
      <sheetName val="informe sem no.4"/>
      <sheetName val="REPROGRAMACION 2"/>
      <sheetName val="CANT OBRA"/>
      <sheetName val="\Users\ANDRES FELIPE MUÑOZ\Down"/>
      <sheetName val="REQUISITOS INF INTERVENTORÍA"/>
      <sheetName val="aactividad"/>
      <sheetName val="INST"/>
      <sheetName val="MAT"/>
      <sheetName val="HER"/>
      <sheetName val="PER"/>
      <sheetName val="TRANS"/>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_aCCIDENTES_DE_1995___1996_xl_7"/>
      <sheetName val="_aCCIDENTES_DE_1995___1996_xl_8"/>
      <sheetName val=" ACTA FINAL + MODIFICATORIA "/>
      <sheetName val="AC2-AG96"/>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2520DE%25201995%2520"/>
      <sheetName val="MATERIAL"/>
      <sheetName val="_aCCIDENTES_DE_1995___1996_x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INDICE"/>
      <sheetName val="Program"/>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Gabrielaapabone\d copias\a  a"/>
      <sheetName val="\Users\rosalym\Desktop\BALANCE "/>
      <sheetName val="\C\A\a  aaInformación GRUPO 4\A"/>
      <sheetName val="\G\a  aaInformación GRUPO 4\A M"/>
      <sheetName val="\C\G\a  aaInformación GRUPO 4\A"/>
      <sheetName val="\C\K\a  aaInformación GRUPO 4\A"/>
      <sheetName val="\C\E\a  aaInformación GRUPO 4\A"/>
      <sheetName val="\E\Documents and Settings\Pe"/>
      <sheetName val="\C\E\Documents and Setting"/>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modf "/>
      <sheetName val="1,2 MC"/>
      <sheetName val="3,1 MC"/>
      <sheetName val="3,2 MC"/>
      <sheetName val="4,2 MC"/>
      <sheetName val="Base Datos"/>
      <sheetName val="APU"/>
      <sheetName val="DIRECTAS AMO I"/>
      <sheetName val="DIRECTAS AMO II"/>
      <sheetName val="/a  aaInformación GRUPO 4/A MIn"/>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TEMS ALCANT."/>
      <sheetName val="L. MAT."/>
      <sheetName val="P.S."/>
      <sheetName val="5.2"/>
      <sheetName val="Dólar"/>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E\a__aaInformación_GRUPO_4\A_M"/>
      <sheetName val="\Users\rosalym\Desktop\BALANCE_"/>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lista-precio-mat-equipos"/>
      <sheetName val="rendimiento"/>
      <sheetName val="2007 Database"/>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_Nuevos APU Córdoba_a  aaInform"/>
      <sheetName val="BASES"/>
      <sheetName val="ARBOL DE PROBLEMAS final"/>
      <sheetName val="IDENTIFICACION DEL PROBLEMA fin"/>
      <sheetName val="OBJETIVOS FINALES"/>
      <sheetName val="ESTRUCTURA DE PROYECTO"/>
      <sheetName val="OBJETIVOS ESPECIFICOS final"/>
      <sheetName val="PU (2)"/>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sistema proteccion a tierra equ"/>
      <sheetName val="_Users_HP_AppData_Local_Microso"/>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sheetData sheetId="293" refreshError="1"/>
      <sheetData sheetId="294"/>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refreshError="1"/>
      <sheetData sheetId="1374" refreshError="1"/>
      <sheetData sheetId="1375" refreshError="1"/>
      <sheetData sheetId="1376" refreshError="1"/>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refreshError="1"/>
      <sheetData sheetId="2634" refreshError="1"/>
      <sheetData sheetId="2635"/>
      <sheetData sheetId="2636"/>
      <sheetData sheetId="2637"/>
      <sheetData sheetId="2638"/>
      <sheetData sheetId="2639"/>
      <sheetData sheetId="2640" refreshError="1"/>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sheetData sheetId="2805" refreshError="1"/>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COSTOS UNITARIOS"/>
      <sheetName val="CA-2909"/>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_aCCIDENTES_DE_1995___1996_xl_2"/>
      <sheetName val="//ccefici"/>
      <sheetName val="ACTA No.1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sheetData sheetId="421"/>
      <sheetData sheetId="422" refreshError="1"/>
      <sheetData sheetId="423" refreshError="1"/>
      <sheetData sheetId="424" refreshError="1"/>
      <sheetData sheetId="425" refreshError="1"/>
      <sheetData sheetId="426"/>
      <sheetData sheetId="427"/>
      <sheetData sheetId="428"/>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refreshError="1"/>
      <sheetData sheetId="504"/>
      <sheetData sheetId="505"/>
      <sheetData sheetId="506"/>
      <sheetData sheetId="507"/>
      <sheetData sheetId="508" refreshError="1"/>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sheetData sheetId="538" refreshError="1"/>
      <sheetData sheetId="539"/>
      <sheetData sheetId="540" refreshError="1"/>
      <sheetData sheetId="541" refreshError="1"/>
      <sheetData sheetId="542"/>
      <sheetData sheetId="543"/>
      <sheetData sheetId="544" refreshError="1"/>
      <sheetData sheetId="545" refreshError="1"/>
      <sheetData sheetId="546" refreshError="1"/>
      <sheetData sheetId="547" refreshError="1"/>
      <sheetData sheetId="548" refreshError="1"/>
      <sheetData sheetId="549" refreshError="1"/>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INFORME SEMANAL"/>
      <sheetName val="AVANCE SEMANAL"/>
      <sheetName val="CLIMA mes"/>
      <sheetName val="REG FOTO"/>
      <sheetName val="SISOMA"/>
      <sheetName val="[a  aaInformación]__cceficien_2"/>
      <sheetName val="[a  aaInformación]__cceficien_3"/>
      <sheetName val="[a  aaInformación]__cceficien_6"/>
      <sheetName val="[a  aaInformación]__cceficien_4"/>
      <sheetName val="[a  aaInformación]__cceficien_5"/>
      <sheetName val="[a  aaInformación]__cceficien_7"/>
      <sheetName val="[a  aaInformación]__cceficien_8"/>
      <sheetName val="M.O."/>
      <sheetName val="PANEL"/>
      <sheetName val="Res-Accide-10"/>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nálisis de precios"/>
      <sheetName val="Hoja1"/>
      <sheetName val="ELECTRICO"/>
      <sheetName val="Vuelta"/>
      <sheetName val="2103mar%20.xl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días habiles 2015"/>
      <sheetName val="INS"/>
      <sheetName val="Ppto"/>
      <sheetName val="Plan auditoría"/>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row r="2">
          <cell r="A2" t="str">
            <v>INVÍAS - TERRITORIAL CORDOBA - GRUPO 3</v>
          </cell>
        </row>
      </sheetData>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sheetData sheetId="179">
        <row r="2">
          <cell r="A2" t="str">
            <v>INVÍAS - TERRITORIAL CORDOBA - GRUPO 3</v>
          </cell>
        </row>
      </sheetData>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2">
          <cell r="A2" t="str">
            <v>INVÍAS - TERRITORIAL CORDOBA - GRUPO 3</v>
          </cell>
        </row>
      </sheetData>
      <sheetData sheetId="231">
        <row r="2">
          <cell r="A2" t="str">
            <v>INVÍAS - TERRITORIAL CORDOBA - GRUPO 3</v>
          </cell>
        </row>
      </sheetData>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row r="2">
          <cell r="A2" t="str">
            <v>INVÍAS - TERRITORIAL CORDOBA - GRUPO 3</v>
          </cell>
        </row>
      </sheetData>
      <sheetData sheetId="284"/>
      <sheetData sheetId="285"/>
      <sheetData sheetId="286"/>
      <sheetData sheetId="287"/>
      <sheetData sheetId="288"/>
      <sheetData sheetId="289"/>
      <sheetData sheetId="290"/>
      <sheetData sheetId="291"/>
      <sheetData sheetId="292"/>
      <sheetData sheetId="293">
        <row r="2">
          <cell r="A2" t="str">
            <v>INVÍAS - TERRITORIAL CORDOBA - GRUPO 3</v>
          </cell>
        </row>
      </sheetData>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C-COD,"/>
      <sheetName val=" Liquidacion de Obra por Tramos"/>
      <sheetName val="2,2,6,1 Pilotes 0,30"/>
      <sheetName val="LISTA DE PRECIOS"/>
      <sheetName val="062"/>
      <sheetName val="Listado"/>
      <sheetName val="FINANC"/>
      <sheetName val="TODAS"/>
      <sheetName val="CLASIFICACION"/>
      <sheetName val="5. ELECTRICO"/>
      <sheetName val="A.P.U"/>
      <sheetName val="Presup_Cancha"/>
      <sheetName val="GCB2000"/>
      <sheetName val="CRA.MODI"/>
      <sheetName val="FORMUL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ALARIOS"/>
      <sheetName val="Lp"/>
      <sheetName val="c2.5y2.6"/>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TABLA_2008"/>
      <sheetName val="ESTADO_VÍA-CRIT_TECNICO"/>
      <sheetName val="APU NO PREVISTO"/>
      <sheetName val="PPTA (3)"/>
      <sheetName val="PPTA (2)"/>
      <sheetName val="PPTA"/>
      <sheetName val="Requisición1"/>
      <sheetName val="BALANCE"/>
      <sheetName val="ITEMS NO REVISTOS"/>
      <sheetName val="APU ELECTRICOS"/>
      <sheetName val="Bajadas"/>
      <sheetName val="NARIÑO"/>
      <sheetName val="CONT_ADI"/>
      <sheetName val="Input"/>
      <sheetName val="bd100-45-p1"/>
      <sheetName val="PTAR ANDES"/>
      <sheetName val="mdo"/>
      <sheetName val="equip"/>
      <sheetName val="mat"/>
      <sheetName val="CIRCUITOS CODENSA"/>
      <sheetName val="devdics"/>
      <sheetName val="OCTUBRE"/>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7.1.8.1.1"/>
      <sheetName val="Hoja2"/>
      <sheetName val="Cuadr."/>
      <sheetName val="PUNITARIOS PARA 241201 2S.xls"/>
      <sheetName val="OBRAS SES"/>
      <sheetName val="c2_5y2_613"/>
      <sheetName val="c2_5y2_612"/>
      <sheetName val="c2_5y2_611"/>
      <sheetName val="PREACTA Y CONTRATISTAS"/>
      <sheetName val="PERSONAL"/>
      <sheetName val="Tarifa MT"/>
      <sheetName val="PLAN DE INVERSION ANTICIPO"/>
      <sheetName val="inv mensual"/>
      <sheetName val="borrador flujo inv"/>
      <sheetName val="social-ambiental"/>
      <sheetName val="AU"/>
      <sheetName val="inst"/>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BASE"/>
      <sheetName val="Proveedores y acreedores"/>
      <sheetName val="c2_5y2_614"/>
      <sheetName val="DEST. MEDIOS"/>
      <sheetName val="COMBUASF"/>
      <sheetName val="BALCRUDO"/>
      <sheetName val="CARGASPROC."/>
      <sheetName val="G L P  FINAL"/>
      <sheetName val="Poblacion"/>
      <sheetName val="Estado Resumen"/>
      <sheetName val="Bases 2A"/>
      <sheetName val="@RISK - Correlaciones"/>
      <sheetName val="Acta"/>
      <sheetName val="costos oficina"/>
      <sheetName val="costos campamento"/>
      <sheetName val="días habiles 2015"/>
      <sheetName val="ACTA MODIFICACIÓN CIVIL"/>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CHINCHINA FINAL . A CEROS"/>
      <sheetName val="Memoria de calculo"/>
      <sheetName val="REAJUSTESACTA1PROVI"/>
      <sheetName val="glvc"/>
      <sheetName val="MATERIAL"/>
      <sheetName val="CUMPLIMIENTO"/>
      <sheetName val="precios-básicos2002"/>
      <sheetName val="factor"/>
      <sheetName val="for 6"/>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ow r="48">
          <cell r="E48">
            <v>0</v>
          </cell>
        </row>
      </sheetData>
      <sheetData sheetId="144">
        <row r="48">
          <cell r="E48">
            <v>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row r="48">
          <cell r="E48">
            <v>0</v>
          </cell>
        </row>
      </sheetData>
      <sheetData sheetId="158">
        <row r="48">
          <cell r="E48">
            <v>0</v>
          </cell>
        </row>
      </sheetData>
      <sheetData sheetId="159"/>
      <sheetData sheetId="160"/>
      <sheetData sheetId="161" refreshError="1"/>
      <sheetData sheetId="162">
        <row r="48">
          <cell r="E48">
            <v>0</v>
          </cell>
        </row>
      </sheetData>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sheetData sheetId="239"/>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refreshError="1"/>
      <sheetData sheetId="326"/>
      <sheetData sheetId="327"/>
      <sheetData sheetId="328"/>
      <sheetData sheetId="329">
        <row r="48">
          <cell r="E48">
            <v>0</v>
          </cell>
        </row>
      </sheetData>
      <sheetData sheetId="330"/>
      <sheetData sheetId="331"/>
      <sheetData sheetId="332"/>
      <sheetData sheetId="333"/>
      <sheetData sheetId="334"/>
      <sheetData sheetId="335"/>
      <sheetData sheetId="336"/>
      <sheetData sheetId="337"/>
      <sheetData sheetId="338"/>
      <sheetData sheetId="339">
        <row r="48">
          <cell r="E48">
            <v>0</v>
          </cell>
        </row>
      </sheetData>
      <sheetData sheetId="340" refreshError="1"/>
      <sheetData sheetId="341" refreshError="1"/>
      <sheetData sheetId="342"/>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114"/>
  <sheetViews>
    <sheetView showGridLines="0" tabSelected="1" showWhiteSpace="0" view="pageLayout" topLeftCell="B80" zoomScale="55" zoomScaleNormal="100" zoomScaleSheetLayoutView="100" zoomScalePageLayoutView="55" workbookViewId="0">
      <selection activeCell="E103" sqref="E103:H103"/>
    </sheetView>
  </sheetViews>
  <sheetFormatPr baseColWidth="10" defaultColWidth="11.42578125" defaultRowHeight="14.25"/>
  <cols>
    <col min="1" max="2" width="3.42578125" style="167" customWidth="1"/>
    <col min="3" max="3" width="5.140625" style="167" customWidth="1"/>
    <col min="4" max="4" width="15.42578125" style="167" customWidth="1"/>
    <col min="5" max="5" width="73.42578125" style="167" customWidth="1"/>
    <col min="6" max="6" width="8.5703125" style="167" customWidth="1"/>
    <col min="7" max="7" width="18.5703125" style="167" customWidth="1"/>
    <col min="8" max="8" width="23.5703125" style="167" customWidth="1"/>
    <col min="9" max="9" width="30" style="167" customWidth="1"/>
    <col min="10" max="10" width="2.5703125" style="167" customWidth="1"/>
    <col min="11" max="11" width="30.28515625" style="167" customWidth="1"/>
    <col min="12" max="16384" width="11.42578125" style="167"/>
  </cols>
  <sheetData>
    <row r="1" spans="1:11" ht="15">
      <c r="A1" s="165"/>
      <c r="B1" s="166"/>
      <c r="C1" s="269" t="s">
        <v>0</v>
      </c>
      <c r="D1" s="270"/>
      <c r="E1" s="234"/>
      <c r="F1" s="234"/>
      <c r="G1" s="234"/>
      <c r="H1" s="234"/>
      <c r="I1" s="234"/>
      <c r="J1" s="165"/>
    </row>
    <row r="2" spans="1:11" ht="15.75" customHeight="1" thickBot="1">
      <c r="A2" s="165"/>
      <c r="B2" s="166"/>
      <c r="C2" s="136"/>
      <c r="D2" s="137" t="s">
        <v>1</v>
      </c>
      <c r="E2" s="233"/>
      <c r="F2" s="233"/>
      <c r="G2" s="233"/>
      <c r="H2" s="233"/>
      <c r="I2" s="233"/>
      <c r="J2" s="165"/>
    </row>
    <row r="3" spans="1:11" s="170" customFormat="1" ht="15">
      <c r="A3" s="168"/>
      <c r="B3" s="169"/>
      <c r="C3" s="293" t="s">
        <v>2</v>
      </c>
      <c r="D3" s="294"/>
      <c r="E3" s="294"/>
      <c r="F3" s="294"/>
      <c r="G3" s="294"/>
      <c r="H3" s="294"/>
      <c r="I3" s="295"/>
      <c r="J3" s="168"/>
    </row>
    <row r="4" spans="1:11" ht="43.5" customHeight="1">
      <c r="A4" s="165"/>
      <c r="B4" s="171"/>
      <c r="C4" s="296"/>
      <c r="D4" s="297"/>
      <c r="E4" s="297"/>
      <c r="F4" s="297"/>
      <c r="G4" s="297"/>
      <c r="H4" s="297"/>
      <c r="I4" s="298"/>
      <c r="J4" s="165"/>
    </row>
    <row r="5" spans="1:11" ht="42.75" customHeight="1">
      <c r="A5" s="165"/>
      <c r="B5" s="171"/>
      <c r="C5" s="299" t="s">
        <v>3</v>
      </c>
      <c r="D5" s="300"/>
      <c r="E5" s="300"/>
      <c r="F5" s="300"/>
      <c r="G5" s="300"/>
      <c r="H5" s="300"/>
      <c r="I5" s="301"/>
      <c r="J5" s="165"/>
    </row>
    <row r="6" spans="1:11" ht="30" customHeight="1" thickBot="1">
      <c r="A6" s="165"/>
      <c r="B6" s="166"/>
      <c r="C6" s="271"/>
      <c r="D6" s="272"/>
      <c r="E6" s="272"/>
      <c r="F6" s="272"/>
      <c r="G6" s="272"/>
      <c r="H6" s="272"/>
      <c r="I6" s="273"/>
      <c r="J6" s="165"/>
    </row>
    <row r="7" spans="1:11" ht="30" customHeight="1">
      <c r="A7" s="165"/>
      <c r="B7" s="166"/>
      <c r="C7" s="286" t="s">
        <v>4</v>
      </c>
      <c r="D7" s="280" t="s">
        <v>5</v>
      </c>
      <c r="E7" s="291" t="s">
        <v>6</v>
      </c>
      <c r="F7" s="280" t="s">
        <v>7</v>
      </c>
      <c r="G7" s="280" t="s">
        <v>8</v>
      </c>
      <c r="H7" s="282" t="s">
        <v>9</v>
      </c>
      <c r="I7" s="284" t="s">
        <v>10</v>
      </c>
      <c r="J7" s="165"/>
    </row>
    <row r="8" spans="1:11" ht="30" customHeight="1" thickBot="1">
      <c r="A8" s="165"/>
      <c r="B8" s="166"/>
      <c r="C8" s="287"/>
      <c r="D8" s="281"/>
      <c r="E8" s="292"/>
      <c r="F8" s="281"/>
      <c r="G8" s="281"/>
      <c r="H8" s="283"/>
      <c r="I8" s="285"/>
      <c r="J8" s="165"/>
    </row>
    <row r="9" spans="1:11" ht="30" customHeight="1">
      <c r="A9" s="165"/>
      <c r="B9" s="166"/>
      <c r="C9" s="247"/>
      <c r="D9" s="248"/>
      <c r="E9" s="248"/>
      <c r="F9" s="248"/>
      <c r="G9" s="248"/>
      <c r="H9" s="248"/>
      <c r="I9" s="249"/>
      <c r="J9" s="165"/>
    </row>
    <row r="10" spans="1:11" ht="30" customHeight="1">
      <c r="A10" s="165"/>
      <c r="B10" s="166"/>
      <c r="C10" s="185"/>
      <c r="D10" s="176">
        <v>1.1000000000000001</v>
      </c>
      <c r="E10" s="245" t="s">
        <v>95</v>
      </c>
      <c r="F10" s="237" t="s">
        <v>96</v>
      </c>
      <c r="G10" s="246">
        <f>320*0.3*0.3</f>
        <v>28.799999999999997</v>
      </c>
      <c r="H10" s="235">
        <v>489244</v>
      </c>
      <c r="I10" s="235">
        <f>+ROUND(G10*H10,0)</f>
        <v>14090227</v>
      </c>
      <c r="J10" s="165"/>
      <c r="K10" s="259"/>
    </row>
    <row r="11" spans="1:11" ht="30" customHeight="1">
      <c r="A11" s="165"/>
      <c r="B11" s="166"/>
      <c r="C11" s="185"/>
      <c r="D11" s="176">
        <v>1.2</v>
      </c>
      <c r="E11" s="245" t="s">
        <v>97</v>
      </c>
      <c r="F11" s="237" t="s">
        <v>96</v>
      </c>
      <c r="G11" s="246">
        <f>3.1416*0.2*0.2*1*128</f>
        <v>16.084992</v>
      </c>
      <c r="H11" s="235">
        <v>1637278</v>
      </c>
      <c r="I11" s="235">
        <f>+ROUND(G11*H11,0)</f>
        <v>26335604</v>
      </c>
      <c r="J11" s="165"/>
      <c r="K11" s="259"/>
    </row>
    <row r="12" spans="1:11" ht="30" customHeight="1" thickBot="1">
      <c r="A12" s="165"/>
      <c r="B12" s="166"/>
      <c r="C12" s="178" t="s">
        <v>11</v>
      </c>
      <c r="D12" s="179"/>
      <c r="E12" s="180"/>
      <c r="F12" s="179"/>
      <c r="G12" s="250"/>
      <c r="H12" s="181"/>
      <c r="I12" s="182">
        <f>+SUM(I10:I11)</f>
        <v>40425831</v>
      </c>
      <c r="J12" s="165"/>
      <c r="K12" s="259"/>
    </row>
    <row r="13" spans="1:11" ht="30" customHeight="1" thickBot="1">
      <c r="A13" s="165"/>
      <c r="B13" s="166"/>
      <c r="C13" s="172"/>
      <c r="D13" s="173"/>
      <c r="E13" s="173"/>
      <c r="F13" s="173"/>
      <c r="G13" s="173"/>
      <c r="H13" s="173"/>
      <c r="I13" s="174"/>
      <c r="J13" s="165"/>
      <c r="K13" s="259"/>
    </row>
    <row r="14" spans="1:11" ht="15.75">
      <c r="A14" s="165"/>
      <c r="B14" s="166"/>
      <c r="C14" s="175"/>
      <c r="D14" s="176">
        <v>2.1</v>
      </c>
      <c r="E14" s="244" t="s">
        <v>98</v>
      </c>
      <c r="F14" s="238" t="s">
        <v>154</v>
      </c>
      <c r="G14" s="240">
        <v>118</v>
      </c>
      <c r="H14" s="235">
        <v>142859</v>
      </c>
      <c r="I14" s="235">
        <f>+ROUND(G14*H14,0)</f>
        <v>16857362</v>
      </c>
      <c r="J14" s="165"/>
      <c r="K14" s="259"/>
    </row>
    <row r="15" spans="1:11" s="165" customFormat="1" ht="31.5">
      <c r="B15" s="166"/>
      <c r="C15" s="175"/>
      <c r="D15" s="183">
        <v>2.2000000000000002</v>
      </c>
      <c r="E15" s="244" t="s">
        <v>99</v>
      </c>
      <c r="F15" s="238" t="s">
        <v>96</v>
      </c>
      <c r="G15" s="240">
        <v>52.6</v>
      </c>
      <c r="H15" s="235">
        <v>1279409</v>
      </c>
      <c r="I15" s="235">
        <f>+ROUND(G15*H15,0)</f>
        <v>67296913</v>
      </c>
      <c r="K15" s="259"/>
    </row>
    <row r="16" spans="1:11" ht="30" customHeight="1" thickBot="1">
      <c r="A16" s="165"/>
      <c r="B16" s="166"/>
      <c r="C16" s="178" t="s">
        <v>11</v>
      </c>
      <c r="D16" s="184"/>
      <c r="E16" s="184"/>
      <c r="F16" s="184"/>
      <c r="G16" s="177"/>
      <c r="H16" s="184"/>
      <c r="I16" s="182">
        <f>+SUM(I14:I15)</f>
        <v>84154275</v>
      </c>
      <c r="J16" s="165"/>
      <c r="K16" s="259"/>
    </row>
    <row r="17" spans="1:11" ht="30" customHeight="1" thickBot="1">
      <c r="A17" s="165"/>
      <c r="B17" s="166"/>
      <c r="C17" s="172"/>
      <c r="D17" s="173"/>
      <c r="E17" s="173"/>
      <c r="F17" s="173"/>
      <c r="G17" s="173"/>
      <c r="H17" s="173"/>
      <c r="I17" s="174"/>
      <c r="J17" s="165"/>
      <c r="K17" s="259"/>
    </row>
    <row r="18" spans="1:11" ht="31.5">
      <c r="A18" s="165"/>
      <c r="B18" s="166"/>
      <c r="C18" s="175"/>
      <c r="D18" s="185">
        <v>3.1</v>
      </c>
      <c r="E18" s="242" t="s">
        <v>152</v>
      </c>
      <c r="F18" s="238" t="s">
        <v>153</v>
      </c>
      <c r="G18" s="239">
        <v>2953.6054663776958</v>
      </c>
      <c r="H18" s="235">
        <v>11207</v>
      </c>
      <c r="I18" s="235">
        <f>+ROUND(G18*H18,0)</f>
        <v>33101056</v>
      </c>
      <c r="J18" s="165"/>
      <c r="K18" s="259"/>
    </row>
    <row r="19" spans="1:11" ht="15.75">
      <c r="A19" s="165"/>
      <c r="B19" s="166"/>
      <c r="C19" s="175"/>
      <c r="D19" s="186">
        <v>3.2</v>
      </c>
      <c r="E19" s="242" t="s">
        <v>100</v>
      </c>
      <c r="F19" s="238" t="s">
        <v>153</v>
      </c>
      <c r="G19" s="239">
        <v>118</v>
      </c>
      <c r="H19" s="235">
        <v>14695</v>
      </c>
      <c r="I19" s="235">
        <f>+ROUND(G19*H19,0)</f>
        <v>1734010</v>
      </c>
      <c r="J19" s="165"/>
      <c r="K19" s="259"/>
    </row>
    <row r="20" spans="1:11" ht="30" customHeight="1" thickBot="1">
      <c r="A20" s="165"/>
      <c r="B20" s="166"/>
      <c r="C20" s="187" t="s">
        <v>11</v>
      </c>
      <c r="D20" s="188"/>
      <c r="E20" s="189"/>
      <c r="F20" s="188"/>
      <c r="G20" s="177"/>
      <c r="H20" s="190"/>
      <c r="I20" s="191">
        <f>+SUM(I18:I19)</f>
        <v>34835066</v>
      </c>
      <c r="J20" s="165"/>
      <c r="K20" s="259"/>
    </row>
    <row r="21" spans="1:11" ht="30" customHeight="1" thickBot="1">
      <c r="A21" s="165"/>
      <c r="B21" s="166"/>
      <c r="C21" s="172"/>
      <c r="D21" s="173"/>
      <c r="E21" s="173"/>
      <c r="F21" s="173"/>
      <c r="G21" s="173"/>
      <c r="H21" s="173"/>
      <c r="I21" s="174"/>
      <c r="J21" s="165"/>
      <c r="K21" s="259"/>
    </row>
    <row r="22" spans="1:11" ht="30" customHeight="1">
      <c r="A22" s="165"/>
      <c r="B22" s="166"/>
      <c r="C22" s="175"/>
      <c r="D22" s="185">
        <v>4.0999999999999996</v>
      </c>
      <c r="E22" s="242" t="s">
        <v>155</v>
      </c>
      <c r="F22" s="238" t="s">
        <v>154</v>
      </c>
      <c r="G22" s="239">
        <v>800</v>
      </c>
      <c r="H22" s="235">
        <v>215181</v>
      </c>
      <c r="I22" s="235">
        <f t="shared" ref="I22:I23" si="0">+ROUND(G22*H22,0)</f>
        <v>172144800</v>
      </c>
      <c r="J22" s="165"/>
      <c r="K22" s="259"/>
    </row>
    <row r="23" spans="1:11" ht="30" customHeight="1">
      <c r="A23" s="165"/>
      <c r="B23" s="166"/>
      <c r="C23" s="175"/>
      <c r="D23" s="185">
        <v>4.2</v>
      </c>
      <c r="E23" s="242" t="s">
        <v>156</v>
      </c>
      <c r="F23" s="238" t="s">
        <v>157</v>
      </c>
      <c r="G23" s="239">
        <v>40</v>
      </c>
      <c r="H23" s="235">
        <v>1656556</v>
      </c>
      <c r="I23" s="235">
        <f t="shared" si="0"/>
        <v>66262240</v>
      </c>
      <c r="J23" s="165"/>
      <c r="K23" s="259"/>
    </row>
    <row r="24" spans="1:11" ht="30" customHeight="1" thickBot="1">
      <c r="A24" s="165"/>
      <c r="B24" s="166"/>
      <c r="C24" s="178" t="s">
        <v>11</v>
      </c>
      <c r="D24" s="192"/>
      <c r="E24" s="193"/>
      <c r="F24" s="194"/>
      <c r="G24" s="177"/>
      <c r="H24" s="181"/>
      <c r="I24" s="182">
        <f>+I22+I23</f>
        <v>238407040</v>
      </c>
      <c r="J24" s="165"/>
      <c r="K24" s="259"/>
    </row>
    <row r="25" spans="1:11" ht="30" customHeight="1" thickBot="1">
      <c r="A25" s="165"/>
      <c r="B25" s="166"/>
      <c r="C25" s="172"/>
      <c r="D25" s="173"/>
      <c r="E25" s="173"/>
      <c r="F25" s="173"/>
      <c r="G25" s="173"/>
      <c r="H25" s="173"/>
      <c r="I25" s="174"/>
      <c r="J25" s="165"/>
      <c r="K25" s="259"/>
    </row>
    <row r="26" spans="1:11" ht="30" customHeight="1" thickBot="1">
      <c r="A26" s="165"/>
      <c r="B26" s="166"/>
      <c r="C26" s="178"/>
      <c r="D26" s="185">
        <v>5.0999999999999996</v>
      </c>
      <c r="E26" s="242" t="s">
        <v>101</v>
      </c>
      <c r="F26" s="238" t="s">
        <v>158</v>
      </c>
      <c r="G26" s="239">
        <v>18</v>
      </c>
      <c r="H26" s="235">
        <v>152270</v>
      </c>
      <c r="I26" s="235">
        <f t="shared" ref="I26:I35" si="1">+ROUND(G26*H26,0)</f>
        <v>2740860</v>
      </c>
      <c r="J26" s="165"/>
      <c r="K26" s="259"/>
    </row>
    <row r="27" spans="1:11" ht="30" customHeight="1" thickBot="1">
      <c r="A27" s="165"/>
      <c r="B27" s="166"/>
      <c r="C27" s="178"/>
      <c r="D27" s="185">
        <v>5.2</v>
      </c>
      <c r="E27" s="242" t="s">
        <v>102</v>
      </c>
      <c r="F27" s="238" t="s">
        <v>157</v>
      </c>
      <c r="G27" s="239">
        <v>20</v>
      </c>
      <c r="H27" s="235">
        <v>18960</v>
      </c>
      <c r="I27" s="235">
        <f t="shared" si="1"/>
        <v>379200</v>
      </c>
      <c r="J27" s="165"/>
      <c r="K27" s="259"/>
    </row>
    <row r="28" spans="1:11" ht="30" customHeight="1" thickBot="1">
      <c r="A28" s="165"/>
      <c r="B28" s="166"/>
      <c r="C28" s="178"/>
      <c r="D28" s="185">
        <v>5.3</v>
      </c>
      <c r="E28" s="242" t="s">
        <v>103</v>
      </c>
      <c r="F28" s="238" t="s">
        <v>157</v>
      </c>
      <c r="G28" s="239">
        <v>72.150000000000006</v>
      </c>
      <c r="H28" s="235">
        <v>23312</v>
      </c>
      <c r="I28" s="235">
        <f t="shared" si="1"/>
        <v>1681961</v>
      </c>
      <c r="J28" s="165"/>
      <c r="K28" s="259"/>
    </row>
    <row r="29" spans="1:11" ht="30" customHeight="1" thickBot="1">
      <c r="A29" s="165"/>
      <c r="B29" s="166"/>
      <c r="C29" s="178"/>
      <c r="D29" s="185">
        <v>5.4</v>
      </c>
      <c r="E29" s="242" t="s">
        <v>104</v>
      </c>
      <c r="F29" s="238" t="s">
        <v>157</v>
      </c>
      <c r="G29" s="239">
        <v>3.63</v>
      </c>
      <c r="H29" s="235">
        <v>48081</v>
      </c>
      <c r="I29" s="235">
        <f t="shared" si="1"/>
        <v>174534</v>
      </c>
      <c r="J29" s="165"/>
      <c r="K29" s="259"/>
    </row>
    <row r="30" spans="1:11" ht="30" customHeight="1" thickBot="1">
      <c r="A30" s="165"/>
      <c r="B30" s="166"/>
      <c r="C30" s="178"/>
      <c r="D30" s="185">
        <v>5.5</v>
      </c>
      <c r="E30" s="242" t="s">
        <v>105</v>
      </c>
      <c r="F30" s="238" t="s">
        <v>157</v>
      </c>
      <c r="G30" s="239">
        <v>55.04</v>
      </c>
      <c r="H30" s="235">
        <v>38674</v>
      </c>
      <c r="I30" s="235">
        <f t="shared" si="1"/>
        <v>2128617</v>
      </c>
      <c r="J30" s="165"/>
      <c r="K30" s="259"/>
    </row>
    <row r="31" spans="1:11" ht="30" customHeight="1" thickBot="1">
      <c r="A31" s="165"/>
      <c r="B31" s="166"/>
      <c r="C31" s="178"/>
      <c r="D31" s="185">
        <v>5.6</v>
      </c>
      <c r="E31" s="242" t="s">
        <v>106</v>
      </c>
      <c r="F31" s="238" t="s">
        <v>158</v>
      </c>
      <c r="G31" s="239">
        <v>4</v>
      </c>
      <c r="H31" s="235">
        <v>199350</v>
      </c>
      <c r="I31" s="235">
        <f t="shared" si="1"/>
        <v>797400</v>
      </c>
      <c r="J31" s="165"/>
      <c r="K31" s="259"/>
    </row>
    <row r="32" spans="1:11" ht="30" customHeight="1" thickBot="1">
      <c r="A32" s="165"/>
      <c r="B32" s="166"/>
      <c r="C32" s="178"/>
      <c r="D32" s="185">
        <v>5.7</v>
      </c>
      <c r="E32" s="242" t="s">
        <v>107</v>
      </c>
      <c r="F32" s="238" t="s">
        <v>158</v>
      </c>
      <c r="G32" s="239">
        <v>14</v>
      </c>
      <c r="H32" s="235">
        <v>157348</v>
      </c>
      <c r="I32" s="235">
        <f t="shared" si="1"/>
        <v>2202872</v>
      </c>
      <c r="J32" s="165"/>
      <c r="K32" s="259"/>
    </row>
    <row r="33" spans="1:11" ht="30" customHeight="1" thickBot="1">
      <c r="A33" s="165"/>
      <c r="B33" s="166"/>
      <c r="C33" s="178"/>
      <c r="D33" s="185">
        <v>5.8</v>
      </c>
      <c r="E33" s="242" t="s">
        <v>108</v>
      </c>
      <c r="F33" s="238" t="s">
        <v>157</v>
      </c>
      <c r="G33" s="239">
        <v>38.9</v>
      </c>
      <c r="H33" s="235">
        <v>54132</v>
      </c>
      <c r="I33" s="235">
        <f t="shared" si="1"/>
        <v>2105735</v>
      </c>
      <c r="J33" s="165"/>
      <c r="K33" s="259"/>
    </row>
    <row r="34" spans="1:11" ht="30" customHeight="1" thickBot="1">
      <c r="A34" s="165"/>
      <c r="B34" s="166"/>
      <c r="C34" s="178"/>
      <c r="D34" s="185">
        <v>5.9</v>
      </c>
      <c r="E34" s="242" t="s">
        <v>109</v>
      </c>
      <c r="F34" s="238" t="s">
        <v>157</v>
      </c>
      <c r="G34" s="239">
        <v>50.88</v>
      </c>
      <c r="H34" s="235">
        <v>99459</v>
      </c>
      <c r="I34" s="235">
        <f t="shared" si="1"/>
        <v>5060474</v>
      </c>
      <c r="J34" s="165"/>
      <c r="K34" s="259"/>
    </row>
    <row r="35" spans="1:11" ht="30" customHeight="1" thickBot="1">
      <c r="A35" s="165"/>
      <c r="B35" s="166"/>
      <c r="C35" s="178"/>
      <c r="D35" s="251">
        <v>5.0999999999999996</v>
      </c>
      <c r="E35" s="242" t="s">
        <v>110</v>
      </c>
      <c r="F35" s="238" t="s">
        <v>158</v>
      </c>
      <c r="G35" s="240">
        <v>1</v>
      </c>
      <c r="H35" s="235">
        <v>63233640</v>
      </c>
      <c r="I35" s="235">
        <f t="shared" si="1"/>
        <v>63233640</v>
      </c>
      <c r="J35" s="165"/>
      <c r="K35" s="259"/>
    </row>
    <row r="36" spans="1:11" ht="30" customHeight="1" thickBot="1">
      <c r="A36" s="165"/>
      <c r="B36" s="166"/>
      <c r="C36" s="178" t="s">
        <v>11</v>
      </c>
      <c r="D36" s="192"/>
      <c r="E36" s="193"/>
      <c r="F36" s="194"/>
      <c r="G36" s="177"/>
      <c r="H36" s="181"/>
      <c r="I36" s="182">
        <f>+SUM(I26:I35)</f>
        <v>80505293</v>
      </c>
      <c r="J36" s="165"/>
      <c r="K36" s="259"/>
    </row>
    <row r="37" spans="1:11" ht="30" customHeight="1" thickBot="1">
      <c r="A37" s="165"/>
      <c r="B37" s="166"/>
      <c r="C37" s="172"/>
      <c r="D37" s="173"/>
      <c r="E37" s="173"/>
      <c r="F37" s="173"/>
      <c r="G37" s="173"/>
      <c r="H37" s="173"/>
      <c r="I37" s="174"/>
      <c r="J37" s="165"/>
      <c r="K37" s="259"/>
    </row>
    <row r="38" spans="1:11" ht="30" customHeight="1" thickBot="1">
      <c r="A38" s="165"/>
      <c r="B38" s="166"/>
      <c r="C38" s="178"/>
      <c r="D38" s="185">
        <v>7.1</v>
      </c>
      <c r="E38" s="242" t="s">
        <v>111</v>
      </c>
      <c r="F38" s="238" t="s">
        <v>158</v>
      </c>
      <c r="G38" s="239">
        <v>8</v>
      </c>
      <c r="H38" s="235">
        <v>555319</v>
      </c>
      <c r="I38" s="235">
        <f t="shared" ref="I38:I44" si="2">+ROUND(G38*H38,0)</f>
        <v>4442552</v>
      </c>
      <c r="J38" s="165"/>
      <c r="K38" s="259"/>
    </row>
    <row r="39" spans="1:11" ht="30" customHeight="1" thickBot="1">
      <c r="A39" s="165"/>
      <c r="B39" s="166"/>
      <c r="C39" s="178"/>
      <c r="D39" s="185">
        <v>7.2</v>
      </c>
      <c r="E39" s="242" t="s">
        <v>112</v>
      </c>
      <c r="F39" s="238" t="s">
        <v>158</v>
      </c>
      <c r="G39" s="239">
        <v>8</v>
      </c>
      <c r="H39" s="235">
        <v>324047</v>
      </c>
      <c r="I39" s="235">
        <f t="shared" si="2"/>
        <v>2592376</v>
      </c>
      <c r="J39" s="165"/>
      <c r="K39" s="259"/>
    </row>
    <row r="40" spans="1:11" ht="30" customHeight="1" thickBot="1">
      <c r="A40" s="165"/>
      <c r="B40" s="166"/>
      <c r="C40" s="178"/>
      <c r="D40" s="185">
        <v>7.3</v>
      </c>
      <c r="E40" s="242" t="s">
        <v>113</v>
      </c>
      <c r="F40" s="238" t="s">
        <v>158</v>
      </c>
      <c r="G40" s="239">
        <v>2</v>
      </c>
      <c r="H40" s="235">
        <v>1121159</v>
      </c>
      <c r="I40" s="235">
        <f t="shared" si="2"/>
        <v>2242318</v>
      </c>
      <c r="J40" s="165"/>
      <c r="K40" s="259"/>
    </row>
    <row r="41" spans="1:11" ht="30" customHeight="1" thickBot="1">
      <c r="A41" s="165"/>
      <c r="B41" s="166"/>
      <c r="C41" s="178"/>
      <c r="D41" s="185">
        <v>7.4</v>
      </c>
      <c r="E41" s="242" t="s">
        <v>114</v>
      </c>
      <c r="F41" s="238" t="s">
        <v>158</v>
      </c>
      <c r="G41" s="239">
        <v>2</v>
      </c>
      <c r="H41" s="235">
        <v>813945</v>
      </c>
      <c r="I41" s="235">
        <f t="shared" si="2"/>
        <v>1627890</v>
      </c>
      <c r="J41" s="165"/>
      <c r="K41" s="259"/>
    </row>
    <row r="42" spans="1:11" ht="30" customHeight="1" thickBot="1">
      <c r="A42" s="165"/>
      <c r="B42" s="166"/>
      <c r="C42" s="178"/>
      <c r="D42" s="185">
        <v>7.5</v>
      </c>
      <c r="E42" s="242" t="s">
        <v>115</v>
      </c>
      <c r="F42" s="238" t="s">
        <v>158</v>
      </c>
      <c r="G42" s="239">
        <v>2</v>
      </c>
      <c r="H42" s="235">
        <v>624572</v>
      </c>
      <c r="I42" s="235">
        <f t="shared" si="2"/>
        <v>1249144</v>
      </c>
      <c r="J42" s="165"/>
      <c r="K42" s="259"/>
    </row>
    <row r="43" spans="1:11" ht="30" customHeight="1" thickBot="1">
      <c r="A43" s="165"/>
      <c r="B43" s="166"/>
      <c r="C43" s="178"/>
      <c r="D43" s="185">
        <v>7.6</v>
      </c>
      <c r="E43" s="242" t="s">
        <v>116</v>
      </c>
      <c r="F43" s="238" t="s">
        <v>158</v>
      </c>
      <c r="G43" s="239">
        <v>4</v>
      </c>
      <c r="H43" s="235">
        <v>1943929</v>
      </c>
      <c r="I43" s="235">
        <f t="shared" si="2"/>
        <v>7775716</v>
      </c>
      <c r="J43" s="165"/>
      <c r="K43" s="259"/>
    </row>
    <row r="44" spans="1:11" ht="30" customHeight="1" thickBot="1">
      <c r="A44" s="165"/>
      <c r="B44" s="166"/>
      <c r="C44" s="178"/>
      <c r="D44" s="185">
        <v>7.7</v>
      </c>
      <c r="E44" s="242" t="s">
        <v>159</v>
      </c>
      <c r="F44" s="238" t="s">
        <v>158</v>
      </c>
      <c r="G44" s="239">
        <v>6</v>
      </c>
      <c r="H44" s="235">
        <v>157129</v>
      </c>
      <c r="I44" s="235">
        <f t="shared" si="2"/>
        <v>942774</v>
      </c>
      <c r="J44" s="165"/>
      <c r="K44" s="259"/>
    </row>
    <row r="45" spans="1:11" ht="30" customHeight="1" thickBot="1">
      <c r="A45" s="165"/>
      <c r="B45" s="166"/>
      <c r="C45" s="178" t="s">
        <v>11</v>
      </c>
      <c r="D45" s="192"/>
      <c r="E45" s="195"/>
      <c r="F45" s="194"/>
      <c r="G45" s="177"/>
      <c r="H45" s="181"/>
      <c r="I45" s="182">
        <f>+SUM(I38:I44)</f>
        <v>20872770</v>
      </c>
      <c r="J45" s="165"/>
      <c r="K45" s="259"/>
    </row>
    <row r="46" spans="1:11" ht="30" customHeight="1" thickBot="1">
      <c r="A46" s="165"/>
      <c r="B46" s="166"/>
      <c r="C46" s="172"/>
      <c r="D46" s="173"/>
      <c r="E46" s="173"/>
      <c r="F46" s="173"/>
      <c r="G46" s="173"/>
      <c r="H46" s="173"/>
      <c r="I46" s="174"/>
      <c r="J46" s="165"/>
      <c r="K46" s="259"/>
    </row>
    <row r="47" spans="1:11" ht="30" customHeight="1" thickBot="1">
      <c r="A47" s="165"/>
      <c r="B47" s="166"/>
      <c r="C47" s="178"/>
      <c r="D47" s="185">
        <v>8.1</v>
      </c>
      <c r="E47" s="242" t="s">
        <v>117</v>
      </c>
      <c r="F47" s="238" t="s">
        <v>154</v>
      </c>
      <c r="G47" s="239">
        <v>12</v>
      </c>
      <c r="H47" s="235">
        <v>120549</v>
      </c>
      <c r="I47" s="235">
        <f t="shared" ref="I47:I49" si="3">+ROUND(G47*H47,0)</f>
        <v>1446588</v>
      </c>
      <c r="J47" s="165"/>
      <c r="K47" s="259"/>
    </row>
    <row r="48" spans="1:11" ht="30" customHeight="1" thickBot="1">
      <c r="A48" s="165"/>
      <c r="B48" s="166"/>
      <c r="C48" s="178"/>
      <c r="D48" s="185">
        <v>8.1999999999999993</v>
      </c>
      <c r="E48" s="242" t="s">
        <v>118</v>
      </c>
      <c r="F48" s="238" t="s">
        <v>158</v>
      </c>
      <c r="G48" s="239">
        <v>8</v>
      </c>
      <c r="H48" s="235">
        <v>64313</v>
      </c>
      <c r="I48" s="235">
        <f t="shared" si="3"/>
        <v>514504</v>
      </c>
      <c r="J48" s="165"/>
      <c r="K48" s="259"/>
    </row>
    <row r="49" spans="1:11" ht="30" customHeight="1" thickBot="1">
      <c r="A49" s="165"/>
      <c r="B49" s="166"/>
      <c r="C49" s="178"/>
      <c r="D49" s="185">
        <v>8.3000000000000007</v>
      </c>
      <c r="E49" s="242" t="s">
        <v>119</v>
      </c>
      <c r="F49" s="238" t="s">
        <v>158</v>
      </c>
      <c r="G49" s="239">
        <v>3</v>
      </c>
      <c r="H49" s="235">
        <v>237162</v>
      </c>
      <c r="I49" s="235">
        <f t="shared" si="3"/>
        <v>711486</v>
      </c>
      <c r="J49" s="165"/>
      <c r="K49" s="259"/>
    </row>
    <row r="50" spans="1:11" ht="30" customHeight="1" thickBot="1">
      <c r="A50" s="165"/>
      <c r="B50" s="166"/>
      <c r="C50" s="178" t="s">
        <v>11</v>
      </c>
      <c r="D50" s="192"/>
      <c r="E50" s="195"/>
      <c r="F50" s="194"/>
      <c r="G50" s="177"/>
      <c r="H50" s="181"/>
      <c r="I50" s="182">
        <f>+SUM(I47:I49)</f>
        <v>2672578</v>
      </c>
      <c r="J50" s="165"/>
      <c r="K50" s="259"/>
    </row>
    <row r="51" spans="1:11" ht="30" customHeight="1" thickBot="1">
      <c r="A51" s="165"/>
      <c r="B51" s="166"/>
      <c r="C51" s="172"/>
      <c r="D51" s="173"/>
      <c r="E51" s="173"/>
      <c r="F51" s="173"/>
      <c r="G51" s="173"/>
      <c r="H51" s="173"/>
      <c r="I51" s="174"/>
      <c r="J51" s="165"/>
      <c r="K51" s="259"/>
    </row>
    <row r="52" spans="1:11" ht="30" customHeight="1" thickBot="1">
      <c r="A52" s="165"/>
      <c r="B52" s="166"/>
      <c r="C52" s="178"/>
      <c r="D52" s="185">
        <v>9.1</v>
      </c>
      <c r="E52" s="242" t="s">
        <v>120</v>
      </c>
      <c r="F52" s="238" t="s">
        <v>158</v>
      </c>
      <c r="G52" s="239">
        <v>12</v>
      </c>
      <c r="H52" s="235">
        <v>312176</v>
      </c>
      <c r="I52" s="235">
        <f t="shared" ref="I52:I55" si="4">+ROUND(G52*H52,0)</f>
        <v>3746112</v>
      </c>
      <c r="J52" s="165"/>
      <c r="K52" s="259"/>
    </row>
    <row r="53" spans="1:11" ht="30" customHeight="1" thickBot="1">
      <c r="A53" s="165"/>
      <c r="B53" s="166"/>
      <c r="C53" s="178"/>
      <c r="D53" s="185">
        <v>9.1999999999999993</v>
      </c>
      <c r="E53" s="242" t="s">
        <v>121</v>
      </c>
      <c r="F53" s="238" t="s">
        <v>154</v>
      </c>
      <c r="G53" s="239">
        <v>14.6</v>
      </c>
      <c r="H53" s="235">
        <v>450229</v>
      </c>
      <c r="I53" s="235">
        <f t="shared" si="4"/>
        <v>6573343</v>
      </c>
      <c r="J53" s="165"/>
      <c r="K53" s="259"/>
    </row>
    <row r="54" spans="1:11" ht="30" customHeight="1" thickBot="1">
      <c r="A54" s="165"/>
      <c r="B54" s="166"/>
      <c r="C54" s="178"/>
      <c r="D54" s="185">
        <v>9.3000000000000007</v>
      </c>
      <c r="E54" s="242" t="s">
        <v>122</v>
      </c>
      <c r="F54" s="238" t="s">
        <v>154</v>
      </c>
      <c r="G54" s="239">
        <v>5.04</v>
      </c>
      <c r="H54" s="235">
        <v>543411</v>
      </c>
      <c r="I54" s="235">
        <f t="shared" si="4"/>
        <v>2738791</v>
      </c>
      <c r="J54" s="165"/>
      <c r="K54" s="259"/>
    </row>
    <row r="55" spans="1:11" ht="30" customHeight="1" thickBot="1">
      <c r="A55" s="165"/>
      <c r="B55" s="166"/>
      <c r="C55" s="178"/>
      <c r="D55" s="185">
        <v>9.4</v>
      </c>
      <c r="E55" s="242" t="s">
        <v>160</v>
      </c>
      <c r="F55" s="238" t="s">
        <v>154</v>
      </c>
      <c r="G55" s="239">
        <v>18.8</v>
      </c>
      <c r="H55" s="235">
        <v>1484698</v>
      </c>
      <c r="I55" s="235">
        <f t="shared" si="4"/>
        <v>27912322</v>
      </c>
      <c r="J55" s="165"/>
      <c r="K55" s="259"/>
    </row>
    <row r="56" spans="1:11" ht="30" customHeight="1" thickBot="1">
      <c r="A56" s="165"/>
      <c r="B56" s="166"/>
      <c r="C56" s="178" t="s">
        <v>11</v>
      </c>
      <c r="D56" s="192"/>
      <c r="E56" s="195"/>
      <c r="F56" s="194"/>
      <c r="G56" s="177"/>
      <c r="H56" s="181"/>
      <c r="I56" s="182">
        <f>+SUM(I52:I55)</f>
        <v>40970568</v>
      </c>
      <c r="J56" s="165"/>
      <c r="K56" s="259"/>
    </row>
    <row r="57" spans="1:11" ht="30" customHeight="1" thickBot="1">
      <c r="A57" s="165"/>
      <c r="B57" s="166"/>
      <c r="C57" s="172"/>
      <c r="D57" s="173"/>
      <c r="E57" s="173"/>
      <c r="F57" s="173"/>
      <c r="G57" s="173"/>
      <c r="H57" s="173"/>
      <c r="I57" s="174"/>
      <c r="J57" s="165"/>
      <c r="K57" s="259"/>
    </row>
    <row r="58" spans="1:11" ht="30" customHeight="1" thickBot="1">
      <c r="A58" s="165"/>
      <c r="B58" s="166"/>
      <c r="C58" s="178"/>
      <c r="D58" s="252">
        <v>10.1</v>
      </c>
      <c r="E58" s="253" t="s">
        <v>161</v>
      </c>
      <c r="F58" s="254" t="s">
        <v>158</v>
      </c>
      <c r="G58" s="255">
        <v>1</v>
      </c>
      <c r="H58" s="256">
        <v>710801</v>
      </c>
      <c r="I58" s="256">
        <f t="shared" ref="I58:I72" si="5">+ROUND(G58*H58,0)</f>
        <v>710801</v>
      </c>
      <c r="J58" s="165"/>
      <c r="K58" s="259"/>
    </row>
    <row r="59" spans="1:11" ht="30" customHeight="1" thickBot="1">
      <c r="A59" s="165"/>
      <c r="B59" s="166"/>
      <c r="C59" s="178"/>
      <c r="D59" s="252">
        <v>10.199999999999999</v>
      </c>
      <c r="E59" s="253" t="s">
        <v>123</v>
      </c>
      <c r="F59" s="254" t="s">
        <v>158</v>
      </c>
      <c r="G59" s="255">
        <v>1</v>
      </c>
      <c r="H59" s="256">
        <v>895714</v>
      </c>
      <c r="I59" s="256">
        <f t="shared" si="5"/>
        <v>895714</v>
      </c>
      <c r="J59" s="165"/>
      <c r="K59" s="259"/>
    </row>
    <row r="60" spans="1:11" ht="30" customHeight="1" thickBot="1">
      <c r="A60" s="165"/>
      <c r="B60" s="166"/>
      <c r="C60" s="178"/>
      <c r="D60" s="252">
        <v>10.3</v>
      </c>
      <c r="E60" s="253" t="s">
        <v>124</v>
      </c>
      <c r="F60" s="254" t="s">
        <v>158</v>
      </c>
      <c r="G60" s="255">
        <v>6</v>
      </c>
      <c r="H60" s="256">
        <v>34362</v>
      </c>
      <c r="I60" s="256">
        <f t="shared" si="5"/>
        <v>206172</v>
      </c>
      <c r="J60" s="165"/>
      <c r="K60" s="259"/>
    </row>
    <row r="61" spans="1:11" ht="30" customHeight="1" thickBot="1">
      <c r="A61" s="165"/>
      <c r="B61" s="166"/>
      <c r="C61" s="178"/>
      <c r="D61" s="252">
        <v>10.4</v>
      </c>
      <c r="E61" s="253" t="s">
        <v>125</v>
      </c>
      <c r="F61" s="254" t="s">
        <v>158</v>
      </c>
      <c r="G61" s="255">
        <v>4</v>
      </c>
      <c r="H61" s="256">
        <v>135415</v>
      </c>
      <c r="I61" s="256">
        <f t="shared" si="5"/>
        <v>541660</v>
      </c>
      <c r="J61" s="165"/>
      <c r="K61" s="259"/>
    </row>
    <row r="62" spans="1:11" ht="30" customHeight="1" thickBot="1">
      <c r="A62" s="165"/>
      <c r="B62" s="166"/>
      <c r="C62" s="178"/>
      <c r="D62" s="252">
        <v>10.5</v>
      </c>
      <c r="E62" s="253" t="s">
        <v>126</v>
      </c>
      <c r="F62" s="254" t="s">
        <v>158</v>
      </c>
      <c r="G62" s="255">
        <v>4</v>
      </c>
      <c r="H62" s="256">
        <v>62065</v>
      </c>
      <c r="I62" s="256">
        <f t="shared" si="5"/>
        <v>248260</v>
      </c>
      <c r="J62" s="165"/>
      <c r="K62" s="259"/>
    </row>
    <row r="63" spans="1:11" ht="30" customHeight="1" thickBot="1">
      <c r="A63" s="165"/>
      <c r="B63" s="166"/>
      <c r="C63" s="178"/>
      <c r="D63" s="252">
        <v>10.6</v>
      </c>
      <c r="E63" s="253" t="s">
        <v>127</v>
      </c>
      <c r="F63" s="254" t="s">
        <v>158</v>
      </c>
      <c r="G63" s="255">
        <v>1</v>
      </c>
      <c r="H63" s="256">
        <v>1137852</v>
      </c>
      <c r="I63" s="256">
        <f t="shared" si="5"/>
        <v>1137852</v>
      </c>
      <c r="J63" s="165"/>
      <c r="K63" s="259"/>
    </row>
    <row r="64" spans="1:11" ht="30" customHeight="1" thickBot="1">
      <c r="A64" s="165"/>
      <c r="B64" s="166"/>
      <c r="C64" s="178"/>
      <c r="D64" s="252">
        <v>10.7</v>
      </c>
      <c r="E64" s="253" t="s">
        <v>128</v>
      </c>
      <c r="F64" s="254" t="s">
        <v>158</v>
      </c>
      <c r="G64" s="255">
        <v>18</v>
      </c>
      <c r="H64" s="256">
        <v>703892</v>
      </c>
      <c r="I64" s="256">
        <f t="shared" si="5"/>
        <v>12670056</v>
      </c>
      <c r="J64" s="165"/>
      <c r="K64" s="259"/>
    </row>
    <row r="65" spans="1:11" ht="30" customHeight="1" thickBot="1">
      <c r="A65" s="165"/>
      <c r="B65" s="166"/>
      <c r="C65" s="178"/>
      <c r="D65" s="252">
        <v>10.8</v>
      </c>
      <c r="E65" s="253" t="s">
        <v>129</v>
      </c>
      <c r="F65" s="254" t="s">
        <v>158</v>
      </c>
      <c r="G65" s="255">
        <v>6</v>
      </c>
      <c r="H65" s="256">
        <v>137627</v>
      </c>
      <c r="I65" s="256">
        <f t="shared" si="5"/>
        <v>825762</v>
      </c>
      <c r="J65" s="165"/>
      <c r="K65" s="259"/>
    </row>
    <row r="66" spans="1:11" ht="30" customHeight="1" thickBot="1">
      <c r="A66" s="165"/>
      <c r="B66" s="166"/>
      <c r="C66" s="178"/>
      <c r="D66" s="252">
        <v>10.9</v>
      </c>
      <c r="E66" s="253" t="s">
        <v>130</v>
      </c>
      <c r="F66" s="254" t="s">
        <v>158</v>
      </c>
      <c r="G66" s="255">
        <v>12</v>
      </c>
      <c r="H66" s="256">
        <v>166356</v>
      </c>
      <c r="I66" s="256">
        <f t="shared" si="5"/>
        <v>1996272</v>
      </c>
      <c r="J66" s="165"/>
      <c r="K66" s="259"/>
    </row>
    <row r="67" spans="1:11" ht="30" customHeight="1" thickBot="1">
      <c r="A67" s="165"/>
      <c r="B67" s="166"/>
      <c r="C67" s="178"/>
      <c r="D67" s="257">
        <v>10.1</v>
      </c>
      <c r="E67" s="253" t="s">
        <v>131</v>
      </c>
      <c r="F67" s="254" t="s">
        <v>158</v>
      </c>
      <c r="G67" s="255">
        <v>12</v>
      </c>
      <c r="H67" s="256">
        <v>22099</v>
      </c>
      <c r="I67" s="256">
        <f t="shared" si="5"/>
        <v>265188</v>
      </c>
      <c r="J67" s="165"/>
      <c r="K67" s="259"/>
    </row>
    <row r="68" spans="1:11" ht="30" customHeight="1" thickBot="1">
      <c r="A68" s="165"/>
      <c r="B68" s="166"/>
      <c r="C68" s="178"/>
      <c r="D68" s="257">
        <v>10.11</v>
      </c>
      <c r="E68" s="253" t="s">
        <v>132</v>
      </c>
      <c r="F68" s="254" t="s">
        <v>158</v>
      </c>
      <c r="G68" s="255">
        <v>4</v>
      </c>
      <c r="H68" s="256">
        <v>95385</v>
      </c>
      <c r="I68" s="256">
        <f t="shared" si="5"/>
        <v>381540</v>
      </c>
      <c r="J68" s="165"/>
      <c r="K68" s="259"/>
    </row>
    <row r="69" spans="1:11" ht="30" customHeight="1" thickBot="1">
      <c r="A69" s="165"/>
      <c r="B69" s="166"/>
      <c r="C69" s="178"/>
      <c r="D69" s="257">
        <v>10.119999999999999</v>
      </c>
      <c r="E69" s="253" t="s">
        <v>133</v>
      </c>
      <c r="F69" s="254" t="s">
        <v>158</v>
      </c>
      <c r="G69" s="255">
        <v>4</v>
      </c>
      <c r="H69" s="256">
        <v>170205</v>
      </c>
      <c r="I69" s="256">
        <f t="shared" si="5"/>
        <v>680820</v>
      </c>
      <c r="J69" s="165"/>
      <c r="K69" s="259"/>
    </row>
    <row r="70" spans="1:11" ht="30" customHeight="1" thickBot="1">
      <c r="A70" s="165"/>
      <c r="B70" s="166"/>
      <c r="C70" s="178"/>
      <c r="D70" s="257">
        <v>10.130000000000001</v>
      </c>
      <c r="E70" s="253" t="s">
        <v>134</v>
      </c>
      <c r="F70" s="254" t="s">
        <v>158</v>
      </c>
      <c r="G70" s="255">
        <v>36</v>
      </c>
      <c r="H70" s="256">
        <v>6405</v>
      </c>
      <c r="I70" s="256">
        <f t="shared" si="5"/>
        <v>230580</v>
      </c>
      <c r="J70" s="165"/>
      <c r="K70" s="259"/>
    </row>
    <row r="71" spans="1:11" ht="30" customHeight="1" thickBot="1">
      <c r="A71" s="165"/>
      <c r="B71" s="166"/>
      <c r="C71" s="178"/>
      <c r="D71" s="257">
        <v>10.14</v>
      </c>
      <c r="E71" s="253" t="s">
        <v>135</v>
      </c>
      <c r="F71" s="254" t="s">
        <v>158</v>
      </c>
      <c r="G71" s="255">
        <v>4</v>
      </c>
      <c r="H71" s="256">
        <v>130992</v>
      </c>
      <c r="I71" s="256">
        <f t="shared" si="5"/>
        <v>523968</v>
      </c>
      <c r="J71" s="165"/>
      <c r="K71" s="259"/>
    </row>
    <row r="72" spans="1:11" ht="30" customHeight="1" thickBot="1">
      <c r="A72" s="165"/>
      <c r="B72" s="166"/>
      <c r="C72" s="178"/>
      <c r="D72" s="257">
        <v>10.15</v>
      </c>
      <c r="E72" s="253" t="s">
        <v>136</v>
      </c>
      <c r="F72" s="254" t="s">
        <v>157</v>
      </c>
      <c r="G72" s="255">
        <v>60</v>
      </c>
      <c r="H72" s="256">
        <v>256529</v>
      </c>
      <c r="I72" s="256">
        <f t="shared" si="5"/>
        <v>15391740</v>
      </c>
      <c r="J72" s="165"/>
      <c r="K72" s="259"/>
    </row>
    <row r="73" spans="1:11" ht="30" customHeight="1" thickBot="1">
      <c r="A73" s="165"/>
      <c r="B73" s="166"/>
      <c r="C73" s="178" t="s">
        <v>11</v>
      </c>
      <c r="D73" s="192"/>
      <c r="E73" s="195"/>
      <c r="F73" s="194"/>
      <c r="G73" s="177"/>
      <c r="H73" s="181"/>
      <c r="I73" s="182">
        <f>+SUM(I58:I72)</f>
        <v>36706385</v>
      </c>
      <c r="J73" s="165"/>
      <c r="K73" s="259"/>
    </row>
    <row r="74" spans="1:11" ht="30" customHeight="1" thickBot="1">
      <c r="A74" s="165"/>
      <c r="B74" s="166"/>
      <c r="C74" s="172"/>
      <c r="D74" s="173"/>
      <c r="E74" s="173"/>
      <c r="F74" s="173"/>
      <c r="G74" s="173"/>
      <c r="H74" s="173"/>
      <c r="I74" s="174"/>
      <c r="J74" s="165"/>
      <c r="K74" s="259"/>
    </row>
    <row r="75" spans="1:11" ht="30" customHeight="1" thickBot="1">
      <c r="A75" s="165"/>
      <c r="B75" s="166"/>
      <c r="C75" s="178"/>
      <c r="D75" s="252">
        <v>11.1</v>
      </c>
      <c r="E75" s="242" t="s">
        <v>137</v>
      </c>
      <c r="F75" s="238" t="s">
        <v>154</v>
      </c>
      <c r="G75" s="239">
        <v>339.93</v>
      </c>
      <c r="H75" s="235">
        <v>115657</v>
      </c>
      <c r="I75" s="256">
        <f t="shared" ref="I75:I83" si="6">+ROUND(G75*H75,0)</f>
        <v>39315284</v>
      </c>
      <c r="J75" s="165"/>
      <c r="K75" s="259"/>
    </row>
    <row r="76" spans="1:11" ht="30" customHeight="1" thickBot="1">
      <c r="A76" s="165"/>
      <c r="B76" s="166"/>
      <c r="C76" s="178"/>
      <c r="D76" s="252">
        <v>11.2</v>
      </c>
      <c r="E76" s="243" t="s">
        <v>138</v>
      </c>
      <c r="F76" s="238" t="s">
        <v>154</v>
      </c>
      <c r="G76" s="239">
        <v>116.41</v>
      </c>
      <c r="H76" s="235">
        <v>157328</v>
      </c>
      <c r="I76" s="256">
        <f t="shared" si="6"/>
        <v>18314552</v>
      </c>
      <c r="J76" s="165"/>
      <c r="K76" s="259"/>
    </row>
    <row r="77" spans="1:11" ht="30" customHeight="1" thickBot="1">
      <c r="A77" s="165"/>
      <c r="B77" s="166"/>
      <c r="C77" s="178"/>
      <c r="D77" s="252">
        <v>11.3</v>
      </c>
      <c r="E77" s="242" t="s">
        <v>139</v>
      </c>
      <c r="F77" s="238" t="s">
        <v>157</v>
      </c>
      <c r="G77" s="239">
        <v>183.99</v>
      </c>
      <c r="H77" s="235">
        <v>30123</v>
      </c>
      <c r="I77" s="256">
        <f t="shared" si="6"/>
        <v>5542331</v>
      </c>
      <c r="J77" s="165"/>
      <c r="K77" s="259"/>
    </row>
    <row r="78" spans="1:11" ht="30" customHeight="1" thickBot="1">
      <c r="A78" s="165"/>
      <c r="B78" s="166"/>
      <c r="C78" s="178" t="s">
        <v>11</v>
      </c>
      <c r="D78" s="192"/>
      <c r="E78" s="195"/>
      <c r="F78" s="194"/>
      <c r="G78" s="177"/>
      <c r="H78" s="181"/>
      <c r="I78" s="182">
        <f>+SUM(I75:I77)</f>
        <v>63172167</v>
      </c>
      <c r="J78" s="165"/>
      <c r="K78" s="259"/>
    </row>
    <row r="79" spans="1:11" ht="30" customHeight="1" thickBot="1">
      <c r="A79" s="165"/>
      <c r="B79" s="166"/>
      <c r="C79" s="172"/>
      <c r="D79" s="173"/>
      <c r="E79" s="173"/>
      <c r="F79" s="173"/>
      <c r="G79" s="173"/>
      <c r="H79" s="173"/>
      <c r="I79" s="174"/>
      <c r="J79" s="165"/>
      <c r="K79" s="259"/>
    </row>
    <row r="80" spans="1:11" ht="30" customHeight="1" thickBot="1">
      <c r="A80" s="165"/>
      <c r="B80" s="166"/>
      <c r="C80" s="178"/>
      <c r="D80" s="252">
        <v>12.1</v>
      </c>
      <c r="E80" s="242" t="s">
        <v>140</v>
      </c>
      <c r="F80" s="238" t="s">
        <v>154</v>
      </c>
      <c r="G80" s="240">
        <f>+(15+7+15+7+7+7)*3</f>
        <v>174</v>
      </c>
      <c r="H80" s="235">
        <v>78070</v>
      </c>
      <c r="I80" s="256">
        <f t="shared" si="6"/>
        <v>13584180</v>
      </c>
      <c r="J80" s="165"/>
      <c r="K80" s="259"/>
    </row>
    <row r="81" spans="1:11" ht="30" customHeight="1" thickBot="1">
      <c r="A81" s="165"/>
      <c r="B81" s="166"/>
      <c r="C81" s="178"/>
      <c r="D81" s="252">
        <v>12.2</v>
      </c>
      <c r="E81" s="242" t="s">
        <v>141</v>
      </c>
      <c r="F81" s="238" t="s">
        <v>157</v>
      </c>
      <c r="G81" s="240">
        <v>32</v>
      </c>
      <c r="H81" s="235">
        <v>99414</v>
      </c>
      <c r="I81" s="256">
        <f t="shared" si="6"/>
        <v>3181248</v>
      </c>
      <c r="J81" s="165"/>
      <c r="K81" s="259"/>
    </row>
    <row r="82" spans="1:11" ht="30" customHeight="1" thickBot="1">
      <c r="A82" s="165"/>
      <c r="B82" s="166"/>
      <c r="C82" s="178"/>
      <c r="D82" s="252">
        <v>12.3</v>
      </c>
      <c r="E82" s="242" t="s">
        <v>142</v>
      </c>
      <c r="F82" s="238" t="s">
        <v>154</v>
      </c>
      <c r="G82" s="240">
        <f>G80*2</f>
        <v>348</v>
      </c>
      <c r="H82" s="235">
        <v>37364</v>
      </c>
      <c r="I82" s="256">
        <f t="shared" si="6"/>
        <v>13002672</v>
      </c>
      <c r="J82" s="165"/>
      <c r="K82" s="259"/>
    </row>
    <row r="83" spans="1:11" ht="30" customHeight="1" thickBot="1">
      <c r="A83" s="165"/>
      <c r="B83" s="166"/>
      <c r="C83" s="178"/>
      <c r="D83" s="252">
        <v>12.4</v>
      </c>
      <c r="E83" s="242" t="s">
        <v>143</v>
      </c>
      <c r="F83" s="238" t="s">
        <v>154</v>
      </c>
      <c r="G83" s="240">
        <f>G82</f>
        <v>348</v>
      </c>
      <c r="H83" s="235">
        <v>39400</v>
      </c>
      <c r="I83" s="256">
        <f t="shared" si="6"/>
        <v>13711200</v>
      </c>
      <c r="J83" s="165"/>
      <c r="K83" s="259"/>
    </row>
    <row r="84" spans="1:11" ht="30" customHeight="1" thickBot="1">
      <c r="A84" s="165"/>
      <c r="B84" s="166"/>
      <c r="C84" s="178" t="s">
        <v>11</v>
      </c>
      <c r="D84" s="192"/>
      <c r="E84" s="195"/>
      <c r="F84" s="194"/>
      <c r="G84" s="177"/>
      <c r="H84" s="181"/>
      <c r="I84" s="182">
        <f>+SUM(I80:I83)</f>
        <v>43479300</v>
      </c>
      <c r="J84" s="165"/>
      <c r="K84" s="259"/>
    </row>
    <row r="85" spans="1:11" ht="30" customHeight="1" thickBot="1">
      <c r="A85" s="165"/>
      <c r="B85" s="166"/>
      <c r="C85" s="172"/>
      <c r="D85" s="173"/>
      <c r="E85" s="173"/>
      <c r="F85" s="173"/>
      <c r="G85" s="173"/>
      <c r="H85" s="173"/>
      <c r="I85" s="174"/>
      <c r="J85" s="165"/>
      <c r="K85" s="259"/>
    </row>
    <row r="86" spans="1:11" ht="30" customHeight="1" thickBot="1">
      <c r="A86" s="165"/>
      <c r="B86" s="166"/>
      <c r="C86" s="178"/>
      <c r="D86" s="252">
        <v>13.1</v>
      </c>
      <c r="E86" s="242" t="s">
        <v>144</v>
      </c>
      <c r="F86" s="238" t="s">
        <v>154</v>
      </c>
      <c r="G86" s="239">
        <v>298</v>
      </c>
      <c r="H86" s="235">
        <v>36176</v>
      </c>
      <c r="I86" s="256">
        <f t="shared" ref="I86:I88" si="7">+ROUND(G86*H86,0)</f>
        <v>10780448</v>
      </c>
      <c r="J86" s="165"/>
      <c r="K86" s="259"/>
    </row>
    <row r="87" spans="1:11" ht="30" customHeight="1" thickBot="1">
      <c r="A87" s="165"/>
      <c r="B87" s="166"/>
      <c r="C87" s="178"/>
      <c r="D87" s="252">
        <v>13.2</v>
      </c>
      <c r="E87" s="242" t="s">
        <v>145</v>
      </c>
      <c r="F87" s="238" t="s">
        <v>157</v>
      </c>
      <c r="G87" s="239">
        <v>273</v>
      </c>
      <c r="H87" s="235">
        <v>6548</v>
      </c>
      <c r="I87" s="256">
        <f t="shared" si="7"/>
        <v>1787604</v>
      </c>
      <c r="J87" s="165"/>
      <c r="K87" s="259"/>
    </row>
    <row r="88" spans="1:11" ht="30" customHeight="1" thickBot="1">
      <c r="A88" s="165"/>
      <c r="B88" s="166"/>
      <c r="C88" s="178"/>
      <c r="D88" s="252">
        <v>13.3</v>
      </c>
      <c r="E88" s="242" t="s">
        <v>146</v>
      </c>
      <c r="F88" s="238" t="s">
        <v>157</v>
      </c>
      <c r="G88" s="239">
        <v>150</v>
      </c>
      <c r="H88" s="235">
        <v>6790</v>
      </c>
      <c r="I88" s="256">
        <f t="shared" si="7"/>
        <v>1018500</v>
      </c>
      <c r="J88" s="165"/>
      <c r="K88" s="259"/>
    </row>
    <row r="89" spans="1:11" ht="30" customHeight="1" thickBot="1">
      <c r="A89" s="165"/>
      <c r="B89" s="166"/>
      <c r="C89" s="178" t="s">
        <v>11</v>
      </c>
      <c r="D89" s="192"/>
      <c r="E89" s="195"/>
      <c r="F89" s="194"/>
      <c r="G89" s="177"/>
      <c r="H89" s="181"/>
      <c r="I89" s="182">
        <f>+SUM(I86:I88)</f>
        <v>13586552</v>
      </c>
      <c r="J89" s="165"/>
      <c r="K89" s="259"/>
    </row>
    <row r="90" spans="1:11" ht="30" customHeight="1" thickBot="1">
      <c r="A90" s="165"/>
      <c r="B90" s="166"/>
      <c r="C90" s="172"/>
      <c r="D90" s="173"/>
      <c r="E90" s="173"/>
      <c r="F90" s="173"/>
      <c r="G90" s="173"/>
      <c r="H90" s="173"/>
      <c r="I90" s="174"/>
      <c r="J90" s="165"/>
      <c r="K90" s="259"/>
    </row>
    <row r="91" spans="1:11" ht="30" customHeight="1" thickBot="1">
      <c r="A91" s="165"/>
      <c r="B91" s="166"/>
      <c r="C91" s="178"/>
      <c r="D91" s="252">
        <v>14.1</v>
      </c>
      <c r="E91" s="242" t="s">
        <v>147</v>
      </c>
      <c r="F91" s="238" t="s">
        <v>157</v>
      </c>
      <c r="G91" s="239">
        <v>23</v>
      </c>
      <c r="H91" s="235">
        <v>111739</v>
      </c>
      <c r="I91" s="256">
        <f t="shared" ref="I91:I93" si="8">+ROUND(G91*H91,0)</f>
        <v>2569997</v>
      </c>
      <c r="J91" s="165"/>
      <c r="K91" s="259"/>
    </row>
    <row r="92" spans="1:11" ht="30" customHeight="1" thickBot="1">
      <c r="A92" s="165"/>
      <c r="B92" s="166"/>
      <c r="C92" s="178"/>
      <c r="D92" s="252">
        <v>14.2</v>
      </c>
      <c r="E92" s="242" t="s">
        <v>148</v>
      </c>
      <c r="F92" s="241" t="s">
        <v>157</v>
      </c>
      <c r="G92" s="240">
        <v>45</v>
      </c>
      <c r="H92" s="236">
        <v>133728</v>
      </c>
      <c r="I92" s="256">
        <f t="shared" si="8"/>
        <v>6017760</v>
      </c>
      <c r="J92" s="165"/>
      <c r="K92" s="259"/>
    </row>
    <row r="93" spans="1:11" ht="30" customHeight="1" thickBot="1">
      <c r="A93" s="165"/>
      <c r="B93" s="166"/>
      <c r="C93" s="178"/>
      <c r="D93" s="252">
        <v>14.3</v>
      </c>
      <c r="E93" s="242" t="s">
        <v>149</v>
      </c>
      <c r="F93" s="238" t="s">
        <v>154</v>
      </c>
      <c r="G93" s="239">
        <v>64</v>
      </c>
      <c r="H93" s="235">
        <v>134980</v>
      </c>
      <c r="I93" s="256">
        <f t="shared" si="8"/>
        <v>8638720</v>
      </c>
      <c r="J93" s="165"/>
      <c r="K93" s="259"/>
    </row>
    <row r="94" spans="1:11" ht="30" customHeight="1" thickBot="1">
      <c r="A94" s="165"/>
      <c r="B94" s="166"/>
      <c r="C94" s="178" t="s">
        <v>11</v>
      </c>
      <c r="D94" s="192"/>
      <c r="E94" s="195"/>
      <c r="F94" s="194"/>
      <c r="G94" s="177"/>
      <c r="H94" s="181"/>
      <c r="I94" s="182">
        <f>+SUM(I91:I93)</f>
        <v>17226477</v>
      </c>
      <c r="J94" s="165"/>
      <c r="K94" s="259"/>
    </row>
    <row r="95" spans="1:11" ht="30" customHeight="1" thickBot="1">
      <c r="A95" s="165"/>
      <c r="B95" s="166"/>
      <c r="C95" s="172"/>
      <c r="D95" s="173"/>
      <c r="E95" s="173"/>
      <c r="F95" s="173"/>
      <c r="G95" s="173"/>
      <c r="H95" s="173"/>
      <c r="I95" s="174"/>
      <c r="J95" s="165"/>
      <c r="K95" s="259"/>
    </row>
    <row r="96" spans="1:11" ht="30" customHeight="1" thickBot="1">
      <c r="A96" s="165"/>
      <c r="B96" s="166"/>
      <c r="C96" s="178"/>
      <c r="D96" s="252">
        <v>15.1</v>
      </c>
      <c r="E96" s="242" t="s">
        <v>150</v>
      </c>
      <c r="F96" s="238" t="s">
        <v>158</v>
      </c>
      <c r="G96" s="239">
        <v>4</v>
      </c>
      <c r="H96" s="235">
        <v>396645</v>
      </c>
      <c r="I96" s="256">
        <f t="shared" ref="I96:I97" si="9">+ROUND(G96*H96,0)</f>
        <v>1586580</v>
      </c>
      <c r="J96" s="165"/>
      <c r="K96" s="259"/>
    </row>
    <row r="97" spans="1:11" ht="30" customHeight="1" thickBot="1">
      <c r="A97" s="165"/>
      <c r="B97" s="166"/>
      <c r="C97" s="178"/>
      <c r="D97" s="252">
        <v>15.2</v>
      </c>
      <c r="E97" s="242" t="s">
        <v>151</v>
      </c>
      <c r="F97" s="238" t="s">
        <v>158</v>
      </c>
      <c r="G97" s="239">
        <v>4</v>
      </c>
      <c r="H97" s="235">
        <v>1263549</v>
      </c>
      <c r="I97" s="256">
        <f t="shared" si="9"/>
        <v>5054196</v>
      </c>
      <c r="J97" s="165"/>
      <c r="K97" s="259"/>
    </row>
    <row r="98" spans="1:11" ht="30" customHeight="1" thickBot="1">
      <c r="A98" s="165"/>
      <c r="B98" s="166"/>
      <c r="C98" s="178" t="s">
        <v>11</v>
      </c>
      <c r="D98" s="192"/>
      <c r="E98" s="195"/>
      <c r="F98" s="194"/>
      <c r="G98" s="177"/>
      <c r="H98" s="181"/>
      <c r="I98" s="182">
        <f>+SUM(I96:I97)</f>
        <v>6640776</v>
      </c>
      <c r="J98" s="165"/>
    </row>
    <row r="99" spans="1:11" s="199" customFormat="1" ht="28.5" customHeight="1" thickBot="1">
      <c r="A99" s="196"/>
      <c r="B99" s="197"/>
      <c r="C99" s="274" t="s">
        <v>12</v>
      </c>
      <c r="D99" s="275"/>
      <c r="E99" s="275"/>
      <c r="F99" s="275"/>
      <c r="G99" s="275"/>
      <c r="H99" s="276"/>
      <c r="I99" s="198">
        <f>+I98+I94+I89+I84+I78+I73+I56+I50+I45+I36+I24+I20+I16+I12</f>
        <v>723655078</v>
      </c>
      <c r="J99" s="196"/>
    </row>
    <row r="100" spans="1:11" s="199" customFormat="1" ht="15">
      <c r="A100" s="196"/>
      <c r="B100" s="197"/>
      <c r="C100" s="200"/>
      <c r="D100" s="200"/>
      <c r="E100" s="200"/>
      <c r="F100" s="200"/>
      <c r="G100" s="200"/>
      <c r="H100" s="200"/>
      <c r="I100" s="201"/>
      <c r="J100" s="196"/>
    </row>
    <row r="101" spans="1:11" s="199" customFormat="1" ht="30" customHeight="1" thickBot="1">
      <c r="A101" s="196"/>
      <c r="B101" s="197"/>
      <c r="C101" s="202"/>
      <c r="D101" s="205"/>
      <c r="E101" s="209" t="s">
        <v>13</v>
      </c>
      <c r="F101" s="206"/>
      <c r="G101" s="207"/>
      <c r="H101" s="208"/>
      <c r="I101" s="210">
        <f>+I99</f>
        <v>723655078</v>
      </c>
      <c r="J101" s="196"/>
    </row>
    <row r="102" spans="1:11" s="199" customFormat="1" ht="30" customHeight="1" thickBot="1">
      <c r="A102" s="196"/>
      <c r="B102" s="197"/>
      <c r="C102" s="202"/>
      <c r="D102" s="203"/>
      <c r="E102" s="288" t="s">
        <v>162</v>
      </c>
      <c r="F102" s="289"/>
      <c r="G102" s="289"/>
      <c r="H102" s="290"/>
      <c r="I102" s="204">
        <v>2709460</v>
      </c>
      <c r="J102" s="196"/>
    </row>
    <row r="103" spans="1:11" s="199" customFormat="1" ht="30" customHeight="1" thickBot="1">
      <c r="A103" s="196"/>
      <c r="B103" s="197"/>
      <c r="C103" s="202"/>
      <c r="D103" s="203"/>
      <c r="E103" s="435" t="s">
        <v>163</v>
      </c>
      <c r="F103" s="436"/>
      <c r="G103" s="436"/>
      <c r="H103" s="437"/>
      <c r="I103" s="434">
        <v>14072162</v>
      </c>
      <c r="J103" s="196"/>
      <c r="K103" s="438"/>
    </row>
    <row r="104" spans="1:11" s="199" customFormat="1" ht="30" customHeight="1" thickBot="1">
      <c r="A104" s="196"/>
      <c r="B104" s="197"/>
      <c r="C104" s="202"/>
      <c r="D104" s="203"/>
      <c r="E104" s="211" t="s">
        <v>14</v>
      </c>
      <c r="F104" s="212"/>
      <c r="G104" s="213"/>
      <c r="H104" s="214"/>
      <c r="I104" s="198">
        <f>+SUM(I101:I103)</f>
        <v>740436700</v>
      </c>
      <c r="J104" s="196"/>
      <c r="K104" s="260"/>
    </row>
    <row r="105" spans="1:11" s="199" customFormat="1" ht="15.75" thickBot="1">
      <c r="A105" s="196"/>
      <c r="B105" s="197"/>
      <c r="C105" s="202"/>
      <c r="D105" s="203"/>
      <c r="E105" s="202"/>
      <c r="F105" s="202"/>
      <c r="G105" s="215"/>
      <c r="H105" s="216"/>
      <c r="I105" s="217"/>
      <c r="J105" s="196"/>
    </row>
    <row r="106" spans="1:11" s="199" customFormat="1" ht="15">
      <c r="A106" s="196"/>
      <c r="B106" s="197"/>
      <c r="C106" s="218"/>
      <c r="D106" s="278"/>
      <c r="E106" s="278"/>
      <c r="F106" s="278"/>
      <c r="G106" s="278"/>
      <c r="H106" s="278"/>
      <c r="I106" s="279"/>
      <c r="J106" s="196"/>
    </row>
    <row r="107" spans="1:11" s="199" customFormat="1" ht="46.5" customHeight="1">
      <c r="A107" s="196"/>
      <c r="B107" s="197"/>
      <c r="C107" s="263" t="s">
        <v>15</v>
      </c>
      <c r="D107" s="264"/>
      <c r="E107" s="264"/>
      <c r="F107" s="277" t="s">
        <v>16</v>
      </c>
      <c r="G107" s="277"/>
      <c r="H107" s="277"/>
      <c r="I107" s="219" t="s">
        <v>17</v>
      </c>
      <c r="J107" s="196"/>
    </row>
    <row r="108" spans="1:11" s="199" customFormat="1" ht="56.25" customHeight="1">
      <c r="A108" s="196"/>
      <c r="B108" s="197"/>
      <c r="C108" s="263" t="s">
        <v>18</v>
      </c>
      <c r="D108" s="264"/>
      <c r="E108" s="264"/>
      <c r="F108" s="268" t="s">
        <v>19</v>
      </c>
      <c r="G108" s="268"/>
      <c r="H108" s="220" t="s">
        <v>20</v>
      </c>
      <c r="I108" s="258">
        <v>0.28999999999999998</v>
      </c>
      <c r="J108" s="196"/>
    </row>
    <row r="109" spans="1:11" s="199" customFormat="1" ht="30" customHeight="1">
      <c r="A109" s="196"/>
      <c r="B109" s="197"/>
      <c r="C109" s="263" t="s">
        <v>21</v>
      </c>
      <c r="D109" s="264"/>
      <c r="E109" s="264"/>
      <c r="F109" s="265" t="s">
        <v>22</v>
      </c>
      <c r="G109" s="266"/>
      <c r="H109" s="220" t="s">
        <v>23</v>
      </c>
      <c r="I109" s="258">
        <v>1.4999999999999999E-2</v>
      </c>
      <c r="J109" s="196"/>
    </row>
    <row r="110" spans="1:11" s="222" customFormat="1" ht="58.5" customHeight="1">
      <c r="A110" s="196"/>
      <c r="B110" s="197"/>
      <c r="C110" s="221"/>
      <c r="E110" s="223"/>
      <c r="F110" s="267" t="s">
        <v>24</v>
      </c>
      <c r="G110" s="268"/>
      <c r="H110" s="220" t="s">
        <v>25</v>
      </c>
      <c r="I110" s="258">
        <v>2.5000000000000001E-2</v>
      </c>
      <c r="J110" s="196"/>
    </row>
    <row r="111" spans="1:11" ht="57" customHeight="1">
      <c r="A111" s="165"/>
      <c r="B111" s="166"/>
      <c r="C111" s="224"/>
      <c r="D111" s="225"/>
      <c r="E111" s="226"/>
      <c r="F111" s="268" t="s">
        <v>26</v>
      </c>
      <c r="G111" s="268"/>
      <c r="H111" s="220" t="s">
        <v>27</v>
      </c>
      <c r="I111" s="258">
        <f>+SUM(I108:I110)</f>
        <v>0.33</v>
      </c>
      <c r="J111" s="165"/>
    </row>
    <row r="112" spans="1:11" ht="15.75" thickBot="1">
      <c r="A112" s="165"/>
      <c r="B112" s="166"/>
      <c r="C112" s="227"/>
      <c r="D112" s="228"/>
      <c r="E112" s="229"/>
      <c r="F112" s="261"/>
      <c r="G112" s="261"/>
      <c r="H112" s="261"/>
      <c r="I112" s="262"/>
      <c r="J112" s="165"/>
    </row>
    <row r="113" spans="1:10" ht="15.75" thickBot="1">
      <c r="A113" s="165"/>
      <c r="B113" s="230"/>
      <c r="C113" s="231"/>
      <c r="D113" s="231"/>
      <c r="E113" s="232"/>
      <c r="F113" s="231"/>
      <c r="G113" s="231"/>
      <c r="H113" s="231"/>
      <c r="I113" s="231"/>
      <c r="J113" s="165"/>
    </row>
    <row r="114" spans="1:10" ht="15.75" thickTop="1">
      <c r="A114" s="165"/>
      <c r="B114" s="165"/>
      <c r="C114" s="165"/>
      <c r="D114" s="165"/>
      <c r="E114" s="165"/>
      <c r="F114" s="165"/>
      <c r="G114" s="165"/>
      <c r="H114" s="165"/>
      <c r="I114" s="165"/>
      <c r="J114" s="165"/>
    </row>
  </sheetData>
  <mergeCells count="24">
    <mergeCell ref="C3:I4"/>
    <mergeCell ref="C5:I5"/>
    <mergeCell ref="E103:H103"/>
    <mergeCell ref="C1:D1"/>
    <mergeCell ref="C108:E108"/>
    <mergeCell ref="C6:I6"/>
    <mergeCell ref="C99:H99"/>
    <mergeCell ref="C107:E107"/>
    <mergeCell ref="F107:H107"/>
    <mergeCell ref="F108:G108"/>
    <mergeCell ref="D106:I106"/>
    <mergeCell ref="G7:G8"/>
    <mergeCell ref="H7:H8"/>
    <mergeCell ref="I7:I8"/>
    <mergeCell ref="C7:C8"/>
    <mergeCell ref="D7:D8"/>
    <mergeCell ref="E102:H102"/>
    <mergeCell ref="E7:E8"/>
    <mergeCell ref="F7:F8"/>
    <mergeCell ref="F112:I112"/>
    <mergeCell ref="C109:E109"/>
    <mergeCell ref="F109:G109"/>
    <mergeCell ref="F110:G110"/>
    <mergeCell ref="F111:G111"/>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K121"/>
  <sheetViews>
    <sheetView showGridLines="0" view="pageBreakPreview" topLeftCell="A91" zoomScale="87" zoomScaleNormal="100" zoomScaleSheetLayoutView="87" zoomScalePageLayoutView="91" workbookViewId="0">
      <selection activeCell="I106" sqref="I106"/>
    </sheetView>
  </sheetViews>
  <sheetFormatPr baseColWidth="10" defaultColWidth="11.42578125" defaultRowHeight="16.5"/>
  <cols>
    <col min="1" max="2" width="3.42578125" style="1" customWidth="1"/>
    <col min="3" max="3" width="7.5703125" style="1" customWidth="1"/>
    <col min="4" max="4" width="15.42578125" style="1" customWidth="1"/>
    <col min="5" max="5" width="73.42578125" style="1" customWidth="1"/>
    <col min="6" max="6" width="8.5703125" style="1" customWidth="1"/>
    <col min="7" max="7" width="18.5703125" style="1" customWidth="1"/>
    <col min="8" max="8" width="23.5703125" style="1" customWidth="1"/>
    <col min="9" max="9" width="30" style="1" customWidth="1"/>
    <col min="10" max="10" width="3.42578125" style="1" customWidth="1"/>
    <col min="11" max="11" width="2.5703125" style="1" customWidth="1"/>
    <col min="12" max="16384" width="11.42578125" style="1"/>
  </cols>
  <sheetData>
    <row r="1" spans="1:11" ht="17.25" thickBot="1">
      <c r="A1" s="4"/>
      <c r="B1" s="4"/>
      <c r="C1" s="4"/>
      <c r="D1" s="4"/>
      <c r="E1" s="4"/>
      <c r="F1" s="4"/>
      <c r="G1" s="4"/>
      <c r="H1" s="4"/>
      <c r="I1" s="4"/>
      <c r="J1" s="4"/>
      <c r="K1" s="4"/>
    </row>
    <row r="2" spans="1:11" ht="17.25" thickTop="1">
      <c r="A2" s="4"/>
      <c r="B2" s="5"/>
      <c r="C2" s="158"/>
      <c r="D2" s="158"/>
      <c r="E2" s="158"/>
      <c r="F2" s="158"/>
      <c r="G2" s="158"/>
      <c r="H2" s="158"/>
      <c r="I2" s="158"/>
      <c r="J2" s="6"/>
      <c r="K2" s="4"/>
    </row>
    <row r="3" spans="1:11" ht="26.25" customHeight="1">
      <c r="A3" s="4"/>
      <c r="B3" s="7"/>
      <c r="C3" s="269" t="s">
        <v>0</v>
      </c>
      <c r="D3" s="270"/>
      <c r="E3" s="4"/>
      <c r="F3" s="4"/>
      <c r="G3" s="4"/>
      <c r="H3" s="4"/>
      <c r="I3" s="4"/>
      <c r="J3" s="8"/>
      <c r="K3" s="4"/>
    </row>
    <row r="4" spans="1:11">
      <c r="A4" s="4"/>
      <c r="B4" s="7"/>
      <c r="C4" s="136"/>
      <c r="D4" s="137" t="s">
        <v>1</v>
      </c>
      <c r="E4" s="4"/>
      <c r="F4" s="4"/>
      <c r="G4" s="4"/>
      <c r="H4" s="4"/>
      <c r="I4" s="4"/>
      <c r="J4" s="8"/>
      <c r="K4" s="4"/>
    </row>
    <row r="5" spans="1:11">
      <c r="A5" s="4"/>
      <c r="B5" s="7"/>
      <c r="C5" s="304" t="s">
        <v>28</v>
      </c>
      <c r="D5" s="304"/>
      <c r="E5" s="304"/>
      <c r="F5" s="304"/>
      <c r="G5" s="304"/>
      <c r="H5" s="304"/>
      <c r="I5" s="304"/>
      <c r="J5" s="8"/>
      <c r="K5" s="4"/>
    </row>
    <row r="6" spans="1:11" ht="17.25" thickBot="1">
      <c r="A6" s="4"/>
      <c r="B6" s="7"/>
      <c r="C6" s="305" t="s">
        <v>29</v>
      </c>
      <c r="D6" s="305"/>
      <c r="E6" s="305"/>
      <c r="F6" s="305"/>
      <c r="G6" s="305"/>
      <c r="H6" s="305"/>
      <c r="I6" s="305"/>
      <c r="J6" s="8"/>
      <c r="K6" s="4"/>
    </row>
    <row r="7" spans="1:11" s="16" customFormat="1" ht="16.5" customHeight="1">
      <c r="A7" s="15"/>
      <c r="B7" s="150"/>
      <c r="C7" s="306" t="s">
        <v>30</v>
      </c>
      <c r="D7" s="307"/>
      <c r="E7" s="307"/>
      <c r="F7" s="307"/>
      <c r="G7" s="307"/>
      <c r="H7" s="307"/>
      <c r="I7" s="308"/>
      <c r="J7" s="17"/>
      <c r="K7" s="15"/>
    </row>
    <row r="8" spans="1:11" ht="74.25" customHeight="1" thickBot="1">
      <c r="A8" s="4"/>
      <c r="B8" s="151"/>
      <c r="C8" s="309"/>
      <c r="D8" s="310"/>
      <c r="E8" s="310"/>
      <c r="F8" s="310"/>
      <c r="G8" s="310"/>
      <c r="H8" s="310"/>
      <c r="I8" s="311"/>
      <c r="J8" s="8"/>
      <c r="K8" s="4"/>
    </row>
    <row r="9" spans="1:11" ht="34.5" customHeight="1">
      <c r="A9" s="4"/>
      <c r="B9" s="151"/>
      <c r="C9" s="312" t="s">
        <v>31</v>
      </c>
      <c r="D9" s="313"/>
      <c r="E9" s="313"/>
      <c r="F9" s="313"/>
      <c r="G9" s="313"/>
      <c r="H9" s="313"/>
      <c r="I9" s="314"/>
      <c r="J9" s="8"/>
      <c r="K9" s="4"/>
    </row>
    <row r="10" spans="1:11" ht="30" customHeight="1" thickBot="1">
      <c r="A10" s="4"/>
      <c r="B10" s="151"/>
      <c r="C10" s="315"/>
      <c r="D10" s="316"/>
      <c r="E10" s="316"/>
      <c r="F10" s="316"/>
      <c r="G10" s="316"/>
      <c r="H10" s="316"/>
      <c r="I10" s="317"/>
      <c r="J10" s="8"/>
      <c r="K10" s="4"/>
    </row>
    <row r="11" spans="1:11" s="167" customFormat="1" ht="30" customHeight="1">
      <c r="A11" s="165"/>
      <c r="B11" s="166"/>
      <c r="C11" s="286" t="s">
        <v>4</v>
      </c>
      <c r="D11" s="280" t="s">
        <v>5</v>
      </c>
      <c r="E11" s="291" t="s">
        <v>6</v>
      </c>
      <c r="F11" s="280" t="s">
        <v>7</v>
      </c>
      <c r="G11" s="280" t="s">
        <v>8</v>
      </c>
      <c r="H11" s="282" t="s">
        <v>9</v>
      </c>
      <c r="I11" s="284" t="s">
        <v>10</v>
      </c>
      <c r="J11" s="165"/>
    </row>
    <row r="12" spans="1:11" s="167" customFormat="1" ht="30" customHeight="1" thickBot="1">
      <c r="A12" s="165"/>
      <c r="B12" s="166"/>
      <c r="C12" s="287"/>
      <c r="D12" s="281"/>
      <c r="E12" s="292"/>
      <c r="F12" s="281"/>
      <c r="G12" s="281"/>
      <c r="H12" s="283"/>
      <c r="I12" s="285"/>
      <c r="J12" s="165"/>
    </row>
    <row r="13" spans="1:11" s="167" customFormat="1" ht="30" customHeight="1">
      <c r="A13" s="165"/>
      <c r="B13" s="166"/>
      <c r="C13" s="247"/>
      <c r="D13" s="248"/>
      <c r="E13" s="248"/>
      <c r="F13" s="248"/>
      <c r="G13" s="248"/>
      <c r="H13" s="248"/>
      <c r="I13" s="249"/>
      <c r="J13" s="165"/>
    </row>
    <row r="14" spans="1:11" s="167" customFormat="1" ht="30" customHeight="1">
      <c r="A14" s="165"/>
      <c r="B14" s="166"/>
      <c r="C14" s="185"/>
      <c r="D14" s="176">
        <v>1.1000000000000001</v>
      </c>
      <c r="E14" s="245" t="s">
        <v>95</v>
      </c>
      <c r="F14" s="237" t="s">
        <v>96</v>
      </c>
      <c r="G14" s="246">
        <f>320*0.3*0.3</f>
        <v>28.799999999999997</v>
      </c>
      <c r="H14" s="235"/>
      <c r="I14" s="235">
        <f>+ROUND(G14*H14,0)</f>
        <v>0</v>
      </c>
      <c r="J14" s="165"/>
      <c r="K14" s="259"/>
    </row>
    <row r="15" spans="1:11" s="167" customFormat="1" ht="30" customHeight="1">
      <c r="A15" s="165"/>
      <c r="B15" s="166"/>
      <c r="C15" s="185"/>
      <c r="D15" s="176">
        <v>1.2</v>
      </c>
      <c r="E15" s="245" t="s">
        <v>97</v>
      </c>
      <c r="F15" s="237" t="s">
        <v>96</v>
      </c>
      <c r="G15" s="246">
        <f>3.1416*0.2*0.2*1*128</f>
        <v>16.084992</v>
      </c>
      <c r="H15" s="235"/>
      <c r="I15" s="235">
        <f>+ROUND(G15*H15,0)</f>
        <v>0</v>
      </c>
      <c r="J15" s="165"/>
      <c r="K15" s="259"/>
    </row>
    <row r="16" spans="1:11" s="167" customFormat="1" ht="30" customHeight="1" thickBot="1">
      <c r="A16" s="165"/>
      <c r="B16" s="166"/>
      <c r="C16" s="178" t="s">
        <v>11</v>
      </c>
      <c r="D16" s="179"/>
      <c r="E16" s="180"/>
      <c r="F16" s="179"/>
      <c r="G16" s="250"/>
      <c r="H16" s="181"/>
      <c r="I16" s="182">
        <f>+SUM(I14:I15)</f>
        <v>0</v>
      </c>
      <c r="J16" s="165"/>
      <c r="K16" s="259"/>
    </row>
    <row r="17" spans="1:11" s="167" customFormat="1" ht="30" customHeight="1" thickBot="1">
      <c r="A17" s="165"/>
      <c r="B17" s="166"/>
      <c r="C17" s="172"/>
      <c r="D17" s="173"/>
      <c r="E17" s="173"/>
      <c r="F17" s="173"/>
      <c r="G17" s="173"/>
      <c r="H17" s="173"/>
      <c r="I17" s="174"/>
      <c r="J17" s="165"/>
      <c r="K17" s="259"/>
    </row>
    <row r="18" spans="1:11" s="167" customFormat="1" ht="15.75">
      <c r="A18" s="165"/>
      <c r="B18" s="166"/>
      <c r="C18" s="175"/>
      <c r="D18" s="176">
        <v>2.1</v>
      </c>
      <c r="E18" s="244" t="s">
        <v>98</v>
      </c>
      <c r="F18" s="238" t="s">
        <v>154</v>
      </c>
      <c r="G18" s="240">
        <v>118</v>
      </c>
      <c r="H18" s="235"/>
      <c r="I18" s="235">
        <f>+ROUND(G18*H18,0)</f>
        <v>0</v>
      </c>
      <c r="J18" s="165"/>
      <c r="K18" s="259"/>
    </row>
    <row r="19" spans="1:11" s="165" customFormat="1" ht="31.5">
      <c r="B19" s="166"/>
      <c r="C19" s="175"/>
      <c r="D19" s="183">
        <v>2.2000000000000002</v>
      </c>
      <c r="E19" s="244" t="s">
        <v>99</v>
      </c>
      <c r="F19" s="238" t="s">
        <v>96</v>
      </c>
      <c r="G19" s="240">
        <v>52.6</v>
      </c>
      <c r="H19" s="235"/>
      <c r="I19" s="235">
        <f>+ROUND(G19*H19,0)</f>
        <v>0</v>
      </c>
      <c r="K19" s="259"/>
    </row>
    <row r="20" spans="1:11" s="167" customFormat="1" ht="30" customHeight="1" thickBot="1">
      <c r="A20" s="165"/>
      <c r="B20" s="166"/>
      <c r="C20" s="178" t="s">
        <v>11</v>
      </c>
      <c r="D20" s="184"/>
      <c r="E20" s="184"/>
      <c r="F20" s="184"/>
      <c r="G20" s="177"/>
      <c r="H20" s="184"/>
      <c r="I20" s="182">
        <f>+SUM(I18:I19)</f>
        <v>0</v>
      </c>
      <c r="J20" s="165"/>
      <c r="K20" s="259"/>
    </row>
    <row r="21" spans="1:11" s="167" customFormat="1" ht="30" customHeight="1" thickBot="1">
      <c r="A21" s="165"/>
      <c r="B21" s="166"/>
      <c r="C21" s="172"/>
      <c r="D21" s="173"/>
      <c r="E21" s="173"/>
      <c r="F21" s="173"/>
      <c r="G21" s="173"/>
      <c r="H21" s="173"/>
      <c r="I21" s="174"/>
      <c r="J21" s="165"/>
      <c r="K21" s="259"/>
    </row>
    <row r="22" spans="1:11" s="167" customFormat="1" ht="31.5">
      <c r="A22" s="165"/>
      <c r="B22" s="166"/>
      <c r="C22" s="175"/>
      <c r="D22" s="185">
        <v>3.1</v>
      </c>
      <c r="E22" s="242" t="s">
        <v>152</v>
      </c>
      <c r="F22" s="238" t="s">
        <v>153</v>
      </c>
      <c r="G22" s="239">
        <v>2953.6054663776958</v>
      </c>
      <c r="H22" s="235"/>
      <c r="I22" s="235">
        <f>+ROUND(G22*H22,0)</f>
        <v>0</v>
      </c>
      <c r="J22" s="165"/>
      <c r="K22" s="259"/>
    </row>
    <row r="23" spans="1:11" s="167" customFormat="1" ht="15.75">
      <c r="A23" s="165"/>
      <c r="B23" s="166"/>
      <c r="C23" s="175"/>
      <c r="D23" s="186">
        <v>3.2</v>
      </c>
      <c r="E23" s="242" t="s">
        <v>100</v>
      </c>
      <c r="F23" s="238" t="s">
        <v>153</v>
      </c>
      <c r="G23" s="239">
        <v>118</v>
      </c>
      <c r="H23" s="235"/>
      <c r="I23" s="235">
        <f>+ROUND(G23*H23,0)</f>
        <v>0</v>
      </c>
      <c r="J23" s="165"/>
      <c r="K23" s="259"/>
    </row>
    <row r="24" spans="1:11" s="167" customFormat="1" ht="30" customHeight="1" thickBot="1">
      <c r="A24" s="165"/>
      <c r="B24" s="166"/>
      <c r="C24" s="187" t="s">
        <v>11</v>
      </c>
      <c r="D24" s="188"/>
      <c r="E24" s="189"/>
      <c r="F24" s="188"/>
      <c r="G24" s="177"/>
      <c r="H24" s="190"/>
      <c r="I24" s="191">
        <f>+SUM(I22:I23)</f>
        <v>0</v>
      </c>
      <c r="J24" s="165"/>
      <c r="K24" s="259"/>
    </row>
    <row r="25" spans="1:11" s="167" customFormat="1" ht="30" customHeight="1" thickBot="1">
      <c r="A25" s="165"/>
      <c r="B25" s="166"/>
      <c r="C25" s="172"/>
      <c r="D25" s="173"/>
      <c r="E25" s="173"/>
      <c r="F25" s="173"/>
      <c r="G25" s="173"/>
      <c r="H25" s="173"/>
      <c r="I25" s="174"/>
      <c r="J25" s="165"/>
      <c r="K25" s="259"/>
    </row>
    <row r="26" spans="1:11" s="167" customFormat="1" ht="30" customHeight="1">
      <c r="A26" s="165"/>
      <c r="B26" s="166"/>
      <c r="C26" s="175"/>
      <c r="D26" s="185">
        <v>4.0999999999999996</v>
      </c>
      <c r="E26" s="242" t="s">
        <v>155</v>
      </c>
      <c r="F26" s="238" t="s">
        <v>154</v>
      </c>
      <c r="G26" s="239">
        <v>800</v>
      </c>
      <c r="H26" s="235"/>
      <c r="I26" s="235">
        <f t="shared" ref="I26:I27" si="0">+ROUND(G26*H26,0)</f>
        <v>0</v>
      </c>
      <c r="J26" s="165"/>
      <c r="K26" s="259"/>
    </row>
    <row r="27" spans="1:11" s="167" customFormat="1" ht="30" customHeight="1">
      <c r="A27" s="165"/>
      <c r="B27" s="166"/>
      <c r="C27" s="175"/>
      <c r="D27" s="185">
        <v>4.2</v>
      </c>
      <c r="E27" s="242" t="s">
        <v>156</v>
      </c>
      <c r="F27" s="238" t="s">
        <v>157</v>
      </c>
      <c r="G27" s="239">
        <v>40</v>
      </c>
      <c r="H27" s="235"/>
      <c r="I27" s="235">
        <f t="shared" si="0"/>
        <v>0</v>
      </c>
      <c r="J27" s="165"/>
      <c r="K27" s="259"/>
    </row>
    <row r="28" spans="1:11" s="167" customFormat="1" ht="30" customHeight="1" thickBot="1">
      <c r="A28" s="165"/>
      <c r="B28" s="166"/>
      <c r="C28" s="178" t="s">
        <v>11</v>
      </c>
      <c r="D28" s="192"/>
      <c r="E28" s="193"/>
      <c r="F28" s="194"/>
      <c r="G28" s="177"/>
      <c r="H28" s="181"/>
      <c r="I28" s="182">
        <f>+I26+I27</f>
        <v>0</v>
      </c>
      <c r="J28" s="165"/>
      <c r="K28" s="259"/>
    </row>
    <row r="29" spans="1:11" s="167" customFormat="1" ht="30" customHeight="1" thickBot="1">
      <c r="A29" s="165"/>
      <c r="B29" s="166"/>
      <c r="C29" s="172"/>
      <c r="D29" s="173"/>
      <c r="E29" s="173"/>
      <c r="F29" s="173"/>
      <c r="G29" s="173"/>
      <c r="H29" s="173"/>
      <c r="I29" s="174"/>
      <c r="J29" s="165"/>
      <c r="K29" s="259"/>
    </row>
    <row r="30" spans="1:11" s="167" customFormat="1" ht="30" customHeight="1" thickBot="1">
      <c r="A30" s="165"/>
      <c r="B30" s="166"/>
      <c r="C30" s="178"/>
      <c r="D30" s="185">
        <v>5.0999999999999996</v>
      </c>
      <c r="E30" s="242" t="s">
        <v>101</v>
      </c>
      <c r="F30" s="238" t="s">
        <v>158</v>
      </c>
      <c r="G30" s="239">
        <v>18</v>
      </c>
      <c r="H30" s="235"/>
      <c r="I30" s="235">
        <f t="shared" ref="I30:I39" si="1">+ROUND(G30*H30,0)</f>
        <v>0</v>
      </c>
      <c r="J30" s="165"/>
      <c r="K30" s="259"/>
    </row>
    <row r="31" spans="1:11" s="167" customFormat="1" ht="30" customHeight="1" thickBot="1">
      <c r="A31" s="165"/>
      <c r="B31" s="166"/>
      <c r="C31" s="178"/>
      <c r="D31" s="185">
        <v>5.2</v>
      </c>
      <c r="E31" s="242" t="s">
        <v>102</v>
      </c>
      <c r="F31" s="238" t="s">
        <v>157</v>
      </c>
      <c r="G31" s="239">
        <v>20</v>
      </c>
      <c r="H31" s="235"/>
      <c r="I31" s="235">
        <f t="shared" si="1"/>
        <v>0</v>
      </c>
      <c r="J31" s="165"/>
      <c r="K31" s="259"/>
    </row>
    <row r="32" spans="1:11" s="167" customFormat="1" ht="30" customHeight="1" thickBot="1">
      <c r="A32" s="165"/>
      <c r="B32" s="166"/>
      <c r="C32" s="178"/>
      <c r="D32" s="185">
        <v>5.3</v>
      </c>
      <c r="E32" s="242" t="s">
        <v>103</v>
      </c>
      <c r="F32" s="238" t="s">
        <v>157</v>
      </c>
      <c r="G32" s="239">
        <v>72.150000000000006</v>
      </c>
      <c r="H32" s="235"/>
      <c r="I32" s="235">
        <f t="shared" si="1"/>
        <v>0</v>
      </c>
      <c r="J32" s="165"/>
      <c r="K32" s="259"/>
    </row>
    <row r="33" spans="1:11" s="167" customFormat="1" ht="30" customHeight="1" thickBot="1">
      <c r="A33" s="165"/>
      <c r="B33" s="166"/>
      <c r="C33" s="178"/>
      <c r="D33" s="185">
        <v>5.4</v>
      </c>
      <c r="E33" s="242" t="s">
        <v>104</v>
      </c>
      <c r="F33" s="238" t="s">
        <v>157</v>
      </c>
      <c r="G33" s="239">
        <v>3.63</v>
      </c>
      <c r="H33" s="235"/>
      <c r="I33" s="235">
        <f t="shared" si="1"/>
        <v>0</v>
      </c>
      <c r="J33" s="165"/>
      <c r="K33" s="259"/>
    </row>
    <row r="34" spans="1:11" s="167" customFormat="1" ht="30" customHeight="1" thickBot="1">
      <c r="A34" s="165"/>
      <c r="B34" s="166"/>
      <c r="C34" s="178"/>
      <c r="D34" s="185">
        <v>5.5</v>
      </c>
      <c r="E34" s="242" t="s">
        <v>105</v>
      </c>
      <c r="F34" s="238" t="s">
        <v>157</v>
      </c>
      <c r="G34" s="239">
        <v>55.04</v>
      </c>
      <c r="H34" s="235"/>
      <c r="I34" s="235">
        <f t="shared" si="1"/>
        <v>0</v>
      </c>
      <c r="J34" s="165"/>
      <c r="K34" s="259"/>
    </row>
    <row r="35" spans="1:11" s="167" customFormat="1" ht="30" customHeight="1" thickBot="1">
      <c r="A35" s="165"/>
      <c r="B35" s="166"/>
      <c r="C35" s="178"/>
      <c r="D35" s="185">
        <v>5.6</v>
      </c>
      <c r="E35" s="242" t="s">
        <v>106</v>
      </c>
      <c r="F35" s="238" t="s">
        <v>158</v>
      </c>
      <c r="G35" s="239">
        <v>4</v>
      </c>
      <c r="H35" s="235"/>
      <c r="I35" s="235">
        <f t="shared" si="1"/>
        <v>0</v>
      </c>
      <c r="J35" s="165"/>
      <c r="K35" s="259"/>
    </row>
    <row r="36" spans="1:11" s="167" customFormat="1" ht="30" customHeight="1" thickBot="1">
      <c r="A36" s="165"/>
      <c r="B36" s="166"/>
      <c r="C36" s="178"/>
      <c r="D36" s="185">
        <v>5.7</v>
      </c>
      <c r="E36" s="242" t="s">
        <v>107</v>
      </c>
      <c r="F36" s="238" t="s">
        <v>158</v>
      </c>
      <c r="G36" s="239">
        <v>14</v>
      </c>
      <c r="H36" s="235"/>
      <c r="I36" s="235">
        <f t="shared" si="1"/>
        <v>0</v>
      </c>
      <c r="J36" s="165"/>
      <c r="K36" s="259"/>
    </row>
    <row r="37" spans="1:11" s="167" customFormat="1" ht="30" customHeight="1" thickBot="1">
      <c r="A37" s="165"/>
      <c r="B37" s="166"/>
      <c r="C37" s="178"/>
      <c r="D37" s="185">
        <v>5.8</v>
      </c>
      <c r="E37" s="242" t="s">
        <v>108</v>
      </c>
      <c r="F37" s="238" t="s">
        <v>157</v>
      </c>
      <c r="G37" s="239">
        <v>38.9</v>
      </c>
      <c r="H37" s="235"/>
      <c r="I37" s="235">
        <f t="shared" si="1"/>
        <v>0</v>
      </c>
      <c r="J37" s="165"/>
      <c r="K37" s="259"/>
    </row>
    <row r="38" spans="1:11" s="167" customFormat="1" ht="30" customHeight="1" thickBot="1">
      <c r="A38" s="165"/>
      <c r="B38" s="166"/>
      <c r="C38" s="178"/>
      <c r="D38" s="185">
        <v>5.9</v>
      </c>
      <c r="E38" s="242" t="s">
        <v>109</v>
      </c>
      <c r="F38" s="238" t="s">
        <v>157</v>
      </c>
      <c r="G38" s="239">
        <v>50.88</v>
      </c>
      <c r="H38" s="235"/>
      <c r="I38" s="235">
        <f t="shared" si="1"/>
        <v>0</v>
      </c>
      <c r="J38" s="165"/>
      <c r="K38" s="259"/>
    </row>
    <row r="39" spans="1:11" s="167" customFormat="1" ht="30" customHeight="1" thickBot="1">
      <c r="A39" s="165"/>
      <c r="B39" s="166"/>
      <c r="C39" s="178"/>
      <c r="D39" s="251">
        <v>5.0999999999999996</v>
      </c>
      <c r="E39" s="242" t="s">
        <v>110</v>
      </c>
      <c r="F39" s="238" t="s">
        <v>158</v>
      </c>
      <c r="G39" s="240">
        <v>1</v>
      </c>
      <c r="H39" s="235"/>
      <c r="I39" s="235">
        <f t="shared" si="1"/>
        <v>0</v>
      </c>
      <c r="J39" s="165"/>
      <c r="K39" s="259"/>
    </row>
    <row r="40" spans="1:11" s="167" customFormat="1" ht="30" customHeight="1" thickBot="1">
      <c r="A40" s="165"/>
      <c r="B40" s="166"/>
      <c r="C40" s="178" t="s">
        <v>11</v>
      </c>
      <c r="D40" s="192"/>
      <c r="E40" s="193"/>
      <c r="F40" s="194"/>
      <c r="G40" s="177"/>
      <c r="H40" s="181"/>
      <c r="I40" s="182">
        <f>+SUM(I30:I39)</f>
        <v>0</v>
      </c>
      <c r="J40" s="165"/>
      <c r="K40" s="259"/>
    </row>
    <row r="41" spans="1:11" s="167" customFormat="1" ht="30" customHeight="1" thickBot="1">
      <c r="A41" s="165"/>
      <c r="B41" s="166"/>
      <c r="C41" s="172"/>
      <c r="D41" s="173"/>
      <c r="E41" s="173"/>
      <c r="F41" s="173"/>
      <c r="G41" s="173"/>
      <c r="H41" s="173"/>
      <c r="I41" s="174"/>
      <c r="J41" s="165"/>
      <c r="K41" s="259"/>
    </row>
    <row r="42" spans="1:11" s="167" customFormat="1" ht="30" customHeight="1" thickBot="1">
      <c r="A42" s="165"/>
      <c r="B42" s="166"/>
      <c r="C42" s="178"/>
      <c r="D42" s="185">
        <v>7.1</v>
      </c>
      <c r="E42" s="242" t="s">
        <v>111</v>
      </c>
      <c r="F42" s="238" t="s">
        <v>158</v>
      </c>
      <c r="G42" s="239">
        <v>8</v>
      </c>
      <c r="H42" s="235"/>
      <c r="I42" s="235">
        <f t="shared" ref="I42:I48" si="2">+ROUND(G42*H42,0)</f>
        <v>0</v>
      </c>
      <c r="J42" s="165"/>
      <c r="K42" s="259"/>
    </row>
    <row r="43" spans="1:11" s="167" customFormat="1" ht="30" customHeight="1" thickBot="1">
      <c r="A43" s="165"/>
      <c r="B43" s="166"/>
      <c r="C43" s="178"/>
      <c r="D43" s="185">
        <v>7.2</v>
      </c>
      <c r="E43" s="242" t="s">
        <v>112</v>
      </c>
      <c r="F43" s="238" t="s">
        <v>158</v>
      </c>
      <c r="G43" s="239">
        <v>8</v>
      </c>
      <c r="H43" s="235"/>
      <c r="I43" s="235">
        <f t="shared" si="2"/>
        <v>0</v>
      </c>
      <c r="J43" s="165"/>
      <c r="K43" s="259"/>
    </row>
    <row r="44" spans="1:11" s="167" customFormat="1" ht="30" customHeight="1" thickBot="1">
      <c r="A44" s="165"/>
      <c r="B44" s="166"/>
      <c r="C44" s="178"/>
      <c r="D44" s="185">
        <v>7.3</v>
      </c>
      <c r="E44" s="242" t="s">
        <v>113</v>
      </c>
      <c r="F44" s="238" t="s">
        <v>158</v>
      </c>
      <c r="G44" s="239">
        <v>2</v>
      </c>
      <c r="H44" s="235"/>
      <c r="I44" s="235">
        <f t="shared" si="2"/>
        <v>0</v>
      </c>
      <c r="J44" s="165"/>
      <c r="K44" s="259"/>
    </row>
    <row r="45" spans="1:11" s="167" customFormat="1" ht="30" customHeight="1" thickBot="1">
      <c r="A45" s="165"/>
      <c r="B45" s="166"/>
      <c r="C45" s="178"/>
      <c r="D45" s="185">
        <v>7.4</v>
      </c>
      <c r="E45" s="242" t="s">
        <v>114</v>
      </c>
      <c r="F45" s="238" t="s">
        <v>158</v>
      </c>
      <c r="G45" s="239">
        <v>2</v>
      </c>
      <c r="H45" s="235"/>
      <c r="I45" s="235">
        <f t="shared" si="2"/>
        <v>0</v>
      </c>
      <c r="J45" s="165"/>
      <c r="K45" s="259"/>
    </row>
    <row r="46" spans="1:11" s="167" customFormat="1" ht="30" customHeight="1" thickBot="1">
      <c r="A46" s="165"/>
      <c r="B46" s="166"/>
      <c r="C46" s="178"/>
      <c r="D46" s="185">
        <v>7.5</v>
      </c>
      <c r="E46" s="242" t="s">
        <v>115</v>
      </c>
      <c r="F46" s="238" t="s">
        <v>158</v>
      </c>
      <c r="G46" s="239">
        <v>2</v>
      </c>
      <c r="H46" s="235"/>
      <c r="I46" s="235">
        <f t="shared" si="2"/>
        <v>0</v>
      </c>
      <c r="J46" s="165"/>
      <c r="K46" s="259"/>
    </row>
    <row r="47" spans="1:11" s="167" customFormat="1" ht="30" customHeight="1" thickBot="1">
      <c r="A47" s="165"/>
      <c r="B47" s="166"/>
      <c r="C47" s="178"/>
      <c r="D47" s="185">
        <v>7.6</v>
      </c>
      <c r="E47" s="242" t="s">
        <v>116</v>
      </c>
      <c r="F47" s="238" t="s">
        <v>158</v>
      </c>
      <c r="G47" s="239">
        <v>4</v>
      </c>
      <c r="H47" s="235"/>
      <c r="I47" s="235">
        <f t="shared" si="2"/>
        <v>0</v>
      </c>
      <c r="J47" s="165"/>
      <c r="K47" s="259"/>
    </row>
    <row r="48" spans="1:11" s="167" customFormat="1" ht="30" customHeight="1" thickBot="1">
      <c r="A48" s="165"/>
      <c r="B48" s="166"/>
      <c r="C48" s="178"/>
      <c r="D48" s="185">
        <v>7.7</v>
      </c>
      <c r="E48" s="242" t="s">
        <v>159</v>
      </c>
      <c r="F48" s="238" t="s">
        <v>158</v>
      </c>
      <c r="G48" s="239">
        <v>6</v>
      </c>
      <c r="H48" s="235"/>
      <c r="I48" s="235">
        <f t="shared" si="2"/>
        <v>0</v>
      </c>
      <c r="J48" s="165"/>
      <c r="K48" s="259"/>
    </row>
    <row r="49" spans="1:11" s="167" customFormat="1" ht="30" customHeight="1" thickBot="1">
      <c r="A49" s="165"/>
      <c r="B49" s="166"/>
      <c r="C49" s="178" t="s">
        <v>11</v>
      </c>
      <c r="D49" s="192"/>
      <c r="E49" s="195"/>
      <c r="F49" s="194"/>
      <c r="G49" s="177"/>
      <c r="H49" s="181"/>
      <c r="I49" s="182">
        <f>+SUM(I42:I48)</f>
        <v>0</v>
      </c>
      <c r="J49" s="165"/>
      <c r="K49" s="259"/>
    </row>
    <row r="50" spans="1:11" s="167" customFormat="1" ht="30" customHeight="1" thickBot="1">
      <c r="A50" s="165"/>
      <c r="B50" s="166"/>
      <c r="C50" s="172"/>
      <c r="D50" s="173"/>
      <c r="E50" s="173"/>
      <c r="F50" s="173"/>
      <c r="G50" s="173"/>
      <c r="H50" s="173"/>
      <c r="I50" s="174"/>
      <c r="J50" s="165"/>
      <c r="K50" s="259"/>
    </row>
    <row r="51" spans="1:11" s="167" customFormat="1" ht="30" customHeight="1" thickBot="1">
      <c r="A51" s="165"/>
      <c r="B51" s="166"/>
      <c r="C51" s="178"/>
      <c r="D51" s="185">
        <v>8.1</v>
      </c>
      <c r="E51" s="242" t="s">
        <v>117</v>
      </c>
      <c r="F51" s="238" t="s">
        <v>154</v>
      </c>
      <c r="G51" s="239">
        <v>12</v>
      </c>
      <c r="H51" s="235"/>
      <c r="I51" s="235">
        <f t="shared" ref="I51:I53" si="3">+ROUND(G51*H51,0)</f>
        <v>0</v>
      </c>
      <c r="J51" s="165"/>
      <c r="K51" s="259"/>
    </row>
    <row r="52" spans="1:11" s="167" customFormat="1" ht="30" customHeight="1" thickBot="1">
      <c r="A52" s="165"/>
      <c r="B52" s="166"/>
      <c r="C52" s="178"/>
      <c r="D52" s="185">
        <v>8.1999999999999993</v>
      </c>
      <c r="E52" s="242" t="s">
        <v>118</v>
      </c>
      <c r="F52" s="238" t="s">
        <v>158</v>
      </c>
      <c r="G52" s="239">
        <v>8</v>
      </c>
      <c r="H52" s="235"/>
      <c r="I52" s="235">
        <f t="shared" si="3"/>
        <v>0</v>
      </c>
      <c r="J52" s="165"/>
      <c r="K52" s="259"/>
    </row>
    <row r="53" spans="1:11" s="167" customFormat="1" ht="30" customHeight="1" thickBot="1">
      <c r="A53" s="165"/>
      <c r="B53" s="166"/>
      <c r="C53" s="178"/>
      <c r="D53" s="185">
        <v>8.3000000000000007</v>
      </c>
      <c r="E53" s="242" t="s">
        <v>119</v>
      </c>
      <c r="F53" s="238" t="s">
        <v>158</v>
      </c>
      <c r="G53" s="239">
        <v>3</v>
      </c>
      <c r="H53" s="235"/>
      <c r="I53" s="235">
        <f t="shared" si="3"/>
        <v>0</v>
      </c>
      <c r="J53" s="165"/>
      <c r="K53" s="259"/>
    </row>
    <row r="54" spans="1:11" s="167" customFormat="1" ht="30" customHeight="1" thickBot="1">
      <c r="A54" s="165"/>
      <c r="B54" s="166"/>
      <c r="C54" s="178" t="s">
        <v>11</v>
      </c>
      <c r="D54" s="192"/>
      <c r="E54" s="195"/>
      <c r="F54" s="194"/>
      <c r="G54" s="177"/>
      <c r="H54" s="181"/>
      <c r="I54" s="182">
        <f>+SUM(I51:I53)</f>
        <v>0</v>
      </c>
      <c r="J54" s="165"/>
      <c r="K54" s="259"/>
    </row>
    <row r="55" spans="1:11" s="167" customFormat="1" ht="30" customHeight="1" thickBot="1">
      <c r="A55" s="165"/>
      <c r="B55" s="166"/>
      <c r="C55" s="172"/>
      <c r="D55" s="173"/>
      <c r="E55" s="173"/>
      <c r="F55" s="173"/>
      <c r="G55" s="173"/>
      <c r="H55" s="173"/>
      <c r="I55" s="174"/>
      <c r="J55" s="165"/>
      <c r="K55" s="259"/>
    </row>
    <row r="56" spans="1:11" s="167" customFormat="1" ht="30" customHeight="1" thickBot="1">
      <c r="A56" s="165"/>
      <c r="B56" s="166"/>
      <c r="C56" s="178"/>
      <c r="D56" s="185">
        <v>9.1</v>
      </c>
      <c r="E56" s="242" t="s">
        <v>120</v>
      </c>
      <c r="F56" s="238" t="s">
        <v>158</v>
      </c>
      <c r="G56" s="239">
        <v>12</v>
      </c>
      <c r="H56" s="235"/>
      <c r="I56" s="235">
        <f t="shared" ref="I56:I59" si="4">+ROUND(G56*H56,0)</f>
        <v>0</v>
      </c>
      <c r="J56" s="165"/>
      <c r="K56" s="259"/>
    </row>
    <row r="57" spans="1:11" s="167" customFormat="1" ht="30" customHeight="1" thickBot="1">
      <c r="A57" s="165"/>
      <c r="B57" s="166"/>
      <c r="C57" s="178"/>
      <c r="D57" s="185">
        <v>9.1999999999999993</v>
      </c>
      <c r="E57" s="242" t="s">
        <v>121</v>
      </c>
      <c r="F57" s="238" t="s">
        <v>154</v>
      </c>
      <c r="G57" s="239">
        <v>14.6</v>
      </c>
      <c r="H57" s="235"/>
      <c r="I57" s="235">
        <f t="shared" si="4"/>
        <v>0</v>
      </c>
      <c r="J57" s="165"/>
      <c r="K57" s="259"/>
    </row>
    <row r="58" spans="1:11" s="167" customFormat="1" ht="30" customHeight="1" thickBot="1">
      <c r="A58" s="165"/>
      <c r="B58" s="166"/>
      <c r="C58" s="178"/>
      <c r="D58" s="185">
        <v>9.3000000000000007</v>
      </c>
      <c r="E58" s="242" t="s">
        <v>122</v>
      </c>
      <c r="F58" s="238" t="s">
        <v>154</v>
      </c>
      <c r="G58" s="239">
        <v>5.04</v>
      </c>
      <c r="H58" s="235"/>
      <c r="I58" s="235">
        <f t="shared" si="4"/>
        <v>0</v>
      </c>
      <c r="J58" s="165"/>
      <c r="K58" s="259"/>
    </row>
    <row r="59" spans="1:11" s="167" customFormat="1" ht="30" customHeight="1" thickBot="1">
      <c r="A59" s="165"/>
      <c r="B59" s="166"/>
      <c r="C59" s="178"/>
      <c r="D59" s="185">
        <v>9.4</v>
      </c>
      <c r="E59" s="242" t="s">
        <v>160</v>
      </c>
      <c r="F59" s="238" t="s">
        <v>154</v>
      </c>
      <c r="G59" s="239">
        <v>18.8</v>
      </c>
      <c r="H59" s="235"/>
      <c r="I59" s="235">
        <f t="shared" si="4"/>
        <v>0</v>
      </c>
      <c r="J59" s="165"/>
      <c r="K59" s="259"/>
    </row>
    <row r="60" spans="1:11" s="167" customFormat="1" ht="30" customHeight="1" thickBot="1">
      <c r="A60" s="165"/>
      <c r="B60" s="166"/>
      <c r="C60" s="178" t="s">
        <v>11</v>
      </c>
      <c r="D60" s="192"/>
      <c r="E60" s="195"/>
      <c r="F60" s="194"/>
      <c r="G60" s="177"/>
      <c r="H60" s="181"/>
      <c r="I60" s="182">
        <f>+SUM(I56:I59)</f>
        <v>0</v>
      </c>
      <c r="J60" s="165"/>
      <c r="K60" s="259"/>
    </row>
    <row r="61" spans="1:11" s="167" customFormat="1" ht="30" customHeight="1" thickBot="1">
      <c r="A61" s="165"/>
      <c r="B61" s="166"/>
      <c r="C61" s="172"/>
      <c r="D61" s="173"/>
      <c r="E61" s="173"/>
      <c r="F61" s="173"/>
      <c r="G61" s="173"/>
      <c r="H61" s="173"/>
      <c r="I61" s="174"/>
      <c r="J61" s="165"/>
      <c r="K61" s="259"/>
    </row>
    <row r="62" spans="1:11" s="167" customFormat="1" ht="30" customHeight="1" thickBot="1">
      <c r="A62" s="165"/>
      <c r="B62" s="166"/>
      <c r="C62" s="178"/>
      <c r="D62" s="252">
        <v>10.1</v>
      </c>
      <c r="E62" s="253" t="s">
        <v>161</v>
      </c>
      <c r="F62" s="254" t="s">
        <v>158</v>
      </c>
      <c r="G62" s="255">
        <v>1</v>
      </c>
      <c r="H62" s="256"/>
      <c r="I62" s="256">
        <f t="shared" ref="I62:I76" si="5">+ROUND(G62*H62,0)</f>
        <v>0</v>
      </c>
      <c r="J62" s="165"/>
      <c r="K62" s="259"/>
    </row>
    <row r="63" spans="1:11" s="167" customFormat="1" ht="30" customHeight="1" thickBot="1">
      <c r="A63" s="165"/>
      <c r="B63" s="166"/>
      <c r="C63" s="178"/>
      <c r="D63" s="252">
        <v>10.199999999999999</v>
      </c>
      <c r="E63" s="253" t="s">
        <v>123</v>
      </c>
      <c r="F63" s="254" t="s">
        <v>158</v>
      </c>
      <c r="G63" s="255">
        <v>1</v>
      </c>
      <c r="H63" s="256"/>
      <c r="I63" s="256">
        <f t="shared" si="5"/>
        <v>0</v>
      </c>
      <c r="J63" s="165"/>
      <c r="K63" s="259"/>
    </row>
    <row r="64" spans="1:11" s="167" customFormat="1" ht="30" customHeight="1" thickBot="1">
      <c r="A64" s="165"/>
      <c r="B64" s="166"/>
      <c r="C64" s="178"/>
      <c r="D64" s="252">
        <v>10.3</v>
      </c>
      <c r="E64" s="253" t="s">
        <v>124</v>
      </c>
      <c r="F64" s="254" t="s">
        <v>158</v>
      </c>
      <c r="G64" s="255">
        <v>6</v>
      </c>
      <c r="H64" s="256"/>
      <c r="I64" s="256">
        <f t="shared" si="5"/>
        <v>0</v>
      </c>
      <c r="J64" s="165"/>
      <c r="K64" s="259"/>
    </row>
    <row r="65" spans="1:11" s="167" customFormat="1" ht="30" customHeight="1" thickBot="1">
      <c r="A65" s="165"/>
      <c r="B65" s="166"/>
      <c r="C65" s="178"/>
      <c r="D65" s="252">
        <v>10.4</v>
      </c>
      <c r="E65" s="253" t="s">
        <v>125</v>
      </c>
      <c r="F65" s="254" t="s">
        <v>158</v>
      </c>
      <c r="G65" s="255">
        <v>4</v>
      </c>
      <c r="H65" s="256"/>
      <c r="I65" s="256">
        <f t="shared" si="5"/>
        <v>0</v>
      </c>
      <c r="J65" s="165"/>
      <c r="K65" s="259"/>
    </row>
    <row r="66" spans="1:11" s="167" customFormat="1" ht="30" customHeight="1" thickBot="1">
      <c r="A66" s="165"/>
      <c r="B66" s="166"/>
      <c r="C66" s="178"/>
      <c r="D66" s="252">
        <v>10.5</v>
      </c>
      <c r="E66" s="253" t="s">
        <v>126</v>
      </c>
      <c r="F66" s="254" t="s">
        <v>158</v>
      </c>
      <c r="G66" s="255">
        <v>4</v>
      </c>
      <c r="H66" s="256"/>
      <c r="I66" s="256">
        <f t="shared" si="5"/>
        <v>0</v>
      </c>
      <c r="J66" s="165"/>
      <c r="K66" s="259"/>
    </row>
    <row r="67" spans="1:11" s="167" customFormat="1" ht="30" customHeight="1" thickBot="1">
      <c r="A67" s="165"/>
      <c r="B67" s="166"/>
      <c r="C67" s="178"/>
      <c r="D67" s="252">
        <v>10.6</v>
      </c>
      <c r="E67" s="253" t="s">
        <v>127</v>
      </c>
      <c r="F67" s="254" t="s">
        <v>158</v>
      </c>
      <c r="G67" s="255">
        <v>1</v>
      </c>
      <c r="H67" s="256"/>
      <c r="I67" s="256">
        <f t="shared" si="5"/>
        <v>0</v>
      </c>
      <c r="J67" s="165"/>
      <c r="K67" s="259"/>
    </row>
    <row r="68" spans="1:11" s="167" customFormat="1" ht="30" customHeight="1" thickBot="1">
      <c r="A68" s="165"/>
      <c r="B68" s="166"/>
      <c r="C68" s="178"/>
      <c r="D68" s="252">
        <v>10.7</v>
      </c>
      <c r="E68" s="253" t="s">
        <v>128</v>
      </c>
      <c r="F68" s="254" t="s">
        <v>158</v>
      </c>
      <c r="G68" s="255">
        <v>18</v>
      </c>
      <c r="H68" s="256"/>
      <c r="I68" s="256">
        <f t="shared" si="5"/>
        <v>0</v>
      </c>
      <c r="J68" s="165"/>
      <c r="K68" s="259"/>
    </row>
    <row r="69" spans="1:11" s="167" customFormat="1" ht="30" customHeight="1" thickBot="1">
      <c r="A69" s="165"/>
      <c r="B69" s="166"/>
      <c r="C69" s="178"/>
      <c r="D69" s="252">
        <v>10.8</v>
      </c>
      <c r="E69" s="253" t="s">
        <v>129</v>
      </c>
      <c r="F69" s="254" t="s">
        <v>158</v>
      </c>
      <c r="G69" s="255">
        <v>6</v>
      </c>
      <c r="H69" s="256"/>
      <c r="I69" s="256">
        <f t="shared" si="5"/>
        <v>0</v>
      </c>
      <c r="J69" s="165"/>
      <c r="K69" s="259"/>
    </row>
    <row r="70" spans="1:11" s="167" customFormat="1" ht="30" customHeight="1" thickBot="1">
      <c r="A70" s="165"/>
      <c r="B70" s="166"/>
      <c r="C70" s="178"/>
      <c r="D70" s="252">
        <v>10.9</v>
      </c>
      <c r="E70" s="253" t="s">
        <v>130</v>
      </c>
      <c r="F70" s="254" t="s">
        <v>158</v>
      </c>
      <c r="G70" s="255">
        <v>12</v>
      </c>
      <c r="H70" s="256"/>
      <c r="I70" s="256">
        <f t="shared" si="5"/>
        <v>0</v>
      </c>
      <c r="J70" s="165"/>
      <c r="K70" s="259"/>
    </row>
    <row r="71" spans="1:11" s="167" customFormat="1" ht="30" customHeight="1" thickBot="1">
      <c r="A71" s="165"/>
      <c r="B71" s="166"/>
      <c r="C71" s="178"/>
      <c r="D71" s="257">
        <v>10.1</v>
      </c>
      <c r="E71" s="253" t="s">
        <v>131</v>
      </c>
      <c r="F71" s="254" t="s">
        <v>158</v>
      </c>
      <c r="G71" s="255">
        <v>12</v>
      </c>
      <c r="H71" s="256"/>
      <c r="I71" s="256">
        <f t="shared" si="5"/>
        <v>0</v>
      </c>
      <c r="J71" s="165"/>
      <c r="K71" s="259"/>
    </row>
    <row r="72" spans="1:11" s="167" customFormat="1" ht="30" customHeight="1" thickBot="1">
      <c r="A72" s="165"/>
      <c r="B72" s="166"/>
      <c r="C72" s="178"/>
      <c r="D72" s="257">
        <v>10.11</v>
      </c>
      <c r="E72" s="253" t="s">
        <v>132</v>
      </c>
      <c r="F72" s="254" t="s">
        <v>158</v>
      </c>
      <c r="G72" s="255">
        <v>4</v>
      </c>
      <c r="H72" s="256"/>
      <c r="I72" s="256">
        <f t="shared" si="5"/>
        <v>0</v>
      </c>
      <c r="J72" s="165"/>
      <c r="K72" s="259"/>
    </row>
    <row r="73" spans="1:11" s="167" customFormat="1" ht="30" customHeight="1" thickBot="1">
      <c r="A73" s="165"/>
      <c r="B73" s="166"/>
      <c r="C73" s="178"/>
      <c r="D73" s="257">
        <v>10.119999999999999</v>
      </c>
      <c r="E73" s="253" t="s">
        <v>133</v>
      </c>
      <c r="F73" s="254" t="s">
        <v>158</v>
      </c>
      <c r="G73" s="255">
        <v>4</v>
      </c>
      <c r="H73" s="256"/>
      <c r="I73" s="256">
        <f t="shared" si="5"/>
        <v>0</v>
      </c>
      <c r="J73" s="165"/>
      <c r="K73" s="259"/>
    </row>
    <row r="74" spans="1:11" s="167" customFormat="1" ht="30" customHeight="1" thickBot="1">
      <c r="A74" s="165"/>
      <c r="B74" s="166"/>
      <c r="C74" s="178"/>
      <c r="D74" s="257">
        <v>10.130000000000001</v>
      </c>
      <c r="E74" s="253" t="s">
        <v>134</v>
      </c>
      <c r="F74" s="254" t="s">
        <v>158</v>
      </c>
      <c r="G74" s="255">
        <v>36</v>
      </c>
      <c r="H74" s="256"/>
      <c r="I74" s="256">
        <f t="shared" si="5"/>
        <v>0</v>
      </c>
      <c r="J74" s="165"/>
      <c r="K74" s="259"/>
    </row>
    <row r="75" spans="1:11" s="167" customFormat="1" ht="30" customHeight="1" thickBot="1">
      <c r="A75" s="165"/>
      <c r="B75" s="166"/>
      <c r="C75" s="178"/>
      <c r="D75" s="257">
        <v>10.14</v>
      </c>
      <c r="E75" s="253" t="s">
        <v>135</v>
      </c>
      <c r="F75" s="254" t="s">
        <v>158</v>
      </c>
      <c r="G75" s="255">
        <v>4</v>
      </c>
      <c r="H75" s="256"/>
      <c r="I75" s="256">
        <f t="shared" si="5"/>
        <v>0</v>
      </c>
      <c r="J75" s="165"/>
      <c r="K75" s="259"/>
    </row>
    <row r="76" spans="1:11" s="167" customFormat="1" ht="30" customHeight="1" thickBot="1">
      <c r="A76" s="165"/>
      <c r="B76" s="166"/>
      <c r="C76" s="178"/>
      <c r="D76" s="257">
        <v>10.15</v>
      </c>
      <c r="E76" s="253" t="s">
        <v>136</v>
      </c>
      <c r="F76" s="254" t="s">
        <v>157</v>
      </c>
      <c r="G76" s="255">
        <v>60</v>
      </c>
      <c r="H76" s="256"/>
      <c r="I76" s="256">
        <f t="shared" si="5"/>
        <v>0</v>
      </c>
      <c r="J76" s="165"/>
      <c r="K76" s="259"/>
    </row>
    <row r="77" spans="1:11" s="167" customFormat="1" ht="30" customHeight="1" thickBot="1">
      <c r="A77" s="165"/>
      <c r="B77" s="166"/>
      <c r="C77" s="178" t="s">
        <v>11</v>
      </c>
      <c r="D77" s="192"/>
      <c r="E77" s="195"/>
      <c r="F77" s="194"/>
      <c r="G77" s="177"/>
      <c r="H77" s="181"/>
      <c r="I77" s="182">
        <f>+SUM(I62:I76)</f>
        <v>0</v>
      </c>
      <c r="J77" s="165"/>
      <c r="K77" s="259"/>
    </row>
    <row r="78" spans="1:11" s="167" customFormat="1" ht="30" customHeight="1" thickBot="1">
      <c r="A78" s="165"/>
      <c r="B78" s="166"/>
      <c r="C78" s="172"/>
      <c r="D78" s="173"/>
      <c r="E78" s="173"/>
      <c r="F78" s="173"/>
      <c r="G78" s="173"/>
      <c r="H78" s="173"/>
      <c r="I78" s="174"/>
      <c r="J78" s="165"/>
      <c r="K78" s="259"/>
    </row>
    <row r="79" spans="1:11" s="167" customFormat="1" ht="30" customHeight="1" thickBot="1">
      <c r="A79" s="165"/>
      <c r="B79" s="166"/>
      <c r="C79" s="178"/>
      <c r="D79" s="252">
        <v>11.1</v>
      </c>
      <c r="E79" s="242" t="s">
        <v>137</v>
      </c>
      <c r="F79" s="238" t="s">
        <v>154</v>
      </c>
      <c r="G79" s="239">
        <v>339.93</v>
      </c>
      <c r="H79" s="235"/>
      <c r="I79" s="256">
        <f t="shared" ref="I79:I87" si="6">+ROUND(G79*H79,0)</f>
        <v>0</v>
      </c>
      <c r="J79" s="165"/>
      <c r="K79" s="259"/>
    </row>
    <row r="80" spans="1:11" s="167" customFormat="1" ht="30" customHeight="1" thickBot="1">
      <c r="A80" s="165"/>
      <c r="B80" s="166"/>
      <c r="C80" s="178"/>
      <c r="D80" s="252">
        <v>11.2</v>
      </c>
      <c r="E80" s="243" t="s">
        <v>138</v>
      </c>
      <c r="F80" s="238" t="s">
        <v>154</v>
      </c>
      <c r="G80" s="239">
        <v>116.41</v>
      </c>
      <c r="H80" s="235"/>
      <c r="I80" s="256">
        <f t="shared" si="6"/>
        <v>0</v>
      </c>
      <c r="J80" s="165"/>
      <c r="K80" s="259"/>
    </row>
    <row r="81" spans="1:11" s="167" customFormat="1" ht="30" customHeight="1" thickBot="1">
      <c r="A81" s="165"/>
      <c r="B81" s="166"/>
      <c r="C81" s="178"/>
      <c r="D81" s="252">
        <v>11.3</v>
      </c>
      <c r="E81" s="242" t="s">
        <v>139</v>
      </c>
      <c r="F81" s="238" t="s">
        <v>157</v>
      </c>
      <c r="G81" s="239">
        <v>183.99</v>
      </c>
      <c r="H81" s="235"/>
      <c r="I81" s="256">
        <f t="shared" si="6"/>
        <v>0</v>
      </c>
      <c r="J81" s="165"/>
      <c r="K81" s="259"/>
    </row>
    <row r="82" spans="1:11" s="167" customFormat="1" ht="30" customHeight="1" thickBot="1">
      <c r="A82" s="165"/>
      <c r="B82" s="166"/>
      <c r="C82" s="178" t="s">
        <v>11</v>
      </c>
      <c r="D82" s="192"/>
      <c r="E82" s="195"/>
      <c r="F82" s="194"/>
      <c r="G82" s="177"/>
      <c r="H82" s="181"/>
      <c r="I82" s="182">
        <f>+SUM(I79:I81)</f>
        <v>0</v>
      </c>
      <c r="J82" s="165"/>
      <c r="K82" s="259"/>
    </row>
    <row r="83" spans="1:11" s="167" customFormat="1" ht="30" customHeight="1" thickBot="1">
      <c r="A83" s="165"/>
      <c r="B83" s="166"/>
      <c r="C83" s="172"/>
      <c r="D83" s="173"/>
      <c r="E83" s="173"/>
      <c r="F83" s="173"/>
      <c r="G83" s="173"/>
      <c r="H83" s="173"/>
      <c r="I83" s="174"/>
      <c r="J83" s="165"/>
      <c r="K83" s="259"/>
    </row>
    <row r="84" spans="1:11" s="167" customFormat="1" ht="30" customHeight="1" thickBot="1">
      <c r="A84" s="165"/>
      <c r="B84" s="166"/>
      <c r="C84" s="178"/>
      <c r="D84" s="252">
        <v>12.1</v>
      </c>
      <c r="E84" s="242" t="s">
        <v>140</v>
      </c>
      <c r="F84" s="238" t="s">
        <v>154</v>
      </c>
      <c r="G84" s="240">
        <f>+(15+7+15+7+7+7)*3</f>
        <v>174</v>
      </c>
      <c r="H84" s="235"/>
      <c r="I84" s="256">
        <f t="shared" si="6"/>
        <v>0</v>
      </c>
      <c r="J84" s="165"/>
      <c r="K84" s="259"/>
    </row>
    <row r="85" spans="1:11" s="167" customFormat="1" ht="30" customHeight="1" thickBot="1">
      <c r="A85" s="165"/>
      <c r="B85" s="166"/>
      <c r="C85" s="178"/>
      <c r="D85" s="252">
        <v>12.2</v>
      </c>
      <c r="E85" s="242" t="s">
        <v>141</v>
      </c>
      <c r="F85" s="238" t="s">
        <v>157</v>
      </c>
      <c r="G85" s="240">
        <v>32</v>
      </c>
      <c r="H85" s="235"/>
      <c r="I85" s="256">
        <f t="shared" si="6"/>
        <v>0</v>
      </c>
      <c r="J85" s="165"/>
      <c r="K85" s="259"/>
    </row>
    <row r="86" spans="1:11" s="167" customFormat="1" ht="30" customHeight="1" thickBot="1">
      <c r="A86" s="165"/>
      <c r="B86" s="166"/>
      <c r="C86" s="178"/>
      <c r="D86" s="252">
        <v>12.3</v>
      </c>
      <c r="E86" s="242" t="s">
        <v>142</v>
      </c>
      <c r="F86" s="238" t="s">
        <v>154</v>
      </c>
      <c r="G86" s="240">
        <f>G84*2</f>
        <v>348</v>
      </c>
      <c r="H86" s="235"/>
      <c r="I86" s="256">
        <f t="shared" si="6"/>
        <v>0</v>
      </c>
      <c r="J86" s="165"/>
      <c r="K86" s="259"/>
    </row>
    <row r="87" spans="1:11" s="167" customFormat="1" ht="30" customHeight="1" thickBot="1">
      <c r="A87" s="165"/>
      <c r="B87" s="166"/>
      <c r="C87" s="178"/>
      <c r="D87" s="252">
        <v>12.4</v>
      </c>
      <c r="E87" s="242" t="s">
        <v>143</v>
      </c>
      <c r="F87" s="238" t="s">
        <v>154</v>
      </c>
      <c r="G87" s="240">
        <f>G86</f>
        <v>348</v>
      </c>
      <c r="H87" s="235"/>
      <c r="I87" s="256">
        <f t="shared" si="6"/>
        <v>0</v>
      </c>
      <c r="J87" s="165"/>
      <c r="K87" s="259"/>
    </row>
    <row r="88" spans="1:11" s="167" customFormat="1" ht="30" customHeight="1" thickBot="1">
      <c r="A88" s="165"/>
      <c r="B88" s="166"/>
      <c r="C88" s="178" t="s">
        <v>11</v>
      </c>
      <c r="D88" s="192"/>
      <c r="E88" s="195"/>
      <c r="F88" s="194"/>
      <c r="G88" s="177"/>
      <c r="H88" s="181"/>
      <c r="I88" s="182">
        <f>+SUM(I84:I87)</f>
        <v>0</v>
      </c>
      <c r="J88" s="165"/>
      <c r="K88" s="259"/>
    </row>
    <row r="89" spans="1:11" s="167" customFormat="1" ht="30" customHeight="1" thickBot="1">
      <c r="A89" s="165"/>
      <c r="B89" s="166"/>
      <c r="C89" s="172"/>
      <c r="D89" s="173"/>
      <c r="E89" s="173"/>
      <c r="F89" s="173"/>
      <c r="G89" s="173"/>
      <c r="H89" s="173"/>
      <c r="I89" s="174"/>
      <c r="J89" s="165"/>
      <c r="K89" s="259"/>
    </row>
    <row r="90" spans="1:11" s="167" customFormat="1" ht="30" customHeight="1" thickBot="1">
      <c r="A90" s="165"/>
      <c r="B90" s="166"/>
      <c r="C90" s="178"/>
      <c r="D90" s="252">
        <v>13.1</v>
      </c>
      <c r="E90" s="242" t="s">
        <v>144</v>
      </c>
      <c r="F90" s="238" t="s">
        <v>154</v>
      </c>
      <c r="G90" s="239">
        <v>298</v>
      </c>
      <c r="H90" s="235"/>
      <c r="I90" s="256">
        <f t="shared" ref="I90:I92" si="7">+ROUND(G90*H90,0)</f>
        <v>0</v>
      </c>
      <c r="J90" s="165"/>
      <c r="K90" s="259"/>
    </row>
    <row r="91" spans="1:11" s="167" customFormat="1" ht="30" customHeight="1" thickBot="1">
      <c r="A91" s="165"/>
      <c r="B91" s="166"/>
      <c r="C91" s="178"/>
      <c r="D91" s="252">
        <v>13.2</v>
      </c>
      <c r="E91" s="242" t="s">
        <v>145</v>
      </c>
      <c r="F91" s="238" t="s">
        <v>157</v>
      </c>
      <c r="G91" s="239">
        <v>273</v>
      </c>
      <c r="H91" s="235"/>
      <c r="I91" s="256">
        <f t="shared" si="7"/>
        <v>0</v>
      </c>
      <c r="J91" s="165"/>
      <c r="K91" s="259"/>
    </row>
    <row r="92" spans="1:11" s="167" customFormat="1" ht="30" customHeight="1" thickBot="1">
      <c r="A92" s="165"/>
      <c r="B92" s="166"/>
      <c r="C92" s="178"/>
      <c r="D92" s="252">
        <v>13.3</v>
      </c>
      <c r="E92" s="242" t="s">
        <v>146</v>
      </c>
      <c r="F92" s="238" t="s">
        <v>157</v>
      </c>
      <c r="G92" s="239">
        <v>150</v>
      </c>
      <c r="H92" s="235"/>
      <c r="I92" s="256">
        <f t="shared" si="7"/>
        <v>0</v>
      </c>
      <c r="J92" s="165"/>
      <c r="K92" s="259"/>
    </row>
    <row r="93" spans="1:11" s="167" customFormat="1" ht="30" customHeight="1" thickBot="1">
      <c r="A93" s="165"/>
      <c r="B93" s="166"/>
      <c r="C93" s="178" t="s">
        <v>11</v>
      </c>
      <c r="D93" s="192"/>
      <c r="E93" s="195"/>
      <c r="F93" s="194"/>
      <c r="G93" s="177"/>
      <c r="H93" s="181"/>
      <c r="I93" s="182">
        <f>+SUM(I90:I92)</f>
        <v>0</v>
      </c>
      <c r="J93" s="165"/>
      <c r="K93" s="259"/>
    </row>
    <row r="94" spans="1:11" s="167" customFormat="1" ht="30" customHeight="1" thickBot="1">
      <c r="A94" s="165"/>
      <c r="B94" s="166"/>
      <c r="C94" s="172"/>
      <c r="D94" s="173"/>
      <c r="E94" s="173"/>
      <c r="F94" s="173"/>
      <c r="G94" s="173"/>
      <c r="H94" s="173"/>
      <c r="I94" s="174"/>
      <c r="J94" s="165"/>
      <c r="K94" s="259"/>
    </row>
    <row r="95" spans="1:11" s="167" customFormat="1" ht="30" customHeight="1" thickBot="1">
      <c r="A95" s="165"/>
      <c r="B95" s="166"/>
      <c r="C95" s="178"/>
      <c r="D95" s="252">
        <v>14.1</v>
      </c>
      <c r="E95" s="242" t="s">
        <v>147</v>
      </c>
      <c r="F95" s="238" t="s">
        <v>157</v>
      </c>
      <c r="G95" s="239">
        <v>23</v>
      </c>
      <c r="H95" s="235"/>
      <c r="I95" s="256">
        <f t="shared" ref="I95:I97" si="8">+ROUND(G95*H95,0)</f>
        <v>0</v>
      </c>
      <c r="J95" s="165"/>
      <c r="K95" s="259"/>
    </row>
    <row r="96" spans="1:11" s="167" customFormat="1" ht="30" customHeight="1" thickBot="1">
      <c r="A96" s="165"/>
      <c r="B96" s="166"/>
      <c r="C96" s="178"/>
      <c r="D96" s="252">
        <v>14.2</v>
      </c>
      <c r="E96" s="242" t="s">
        <v>148</v>
      </c>
      <c r="F96" s="241" t="s">
        <v>157</v>
      </c>
      <c r="G96" s="240">
        <v>45</v>
      </c>
      <c r="H96" s="236"/>
      <c r="I96" s="256">
        <f t="shared" si="8"/>
        <v>0</v>
      </c>
      <c r="J96" s="165"/>
      <c r="K96" s="259"/>
    </row>
    <row r="97" spans="1:11" s="167" customFormat="1" ht="30" customHeight="1" thickBot="1">
      <c r="A97" s="165"/>
      <c r="B97" s="166"/>
      <c r="C97" s="178"/>
      <c r="D97" s="252">
        <v>14.3</v>
      </c>
      <c r="E97" s="242" t="s">
        <v>149</v>
      </c>
      <c r="F97" s="238" t="s">
        <v>154</v>
      </c>
      <c r="G97" s="239">
        <v>64</v>
      </c>
      <c r="H97" s="235"/>
      <c r="I97" s="256">
        <f t="shared" si="8"/>
        <v>0</v>
      </c>
      <c r="J97" s="165"/>
      <c r="K97" s="259"/>
    </row>
    <row r="98" spans="1:11" s="167" customFormat="1" ht="30" customHeight="1" thickBot="1">
      <c r="A98" s="165"/>
      <c r="B98" s="166"/>
      <c r="C98" s="178" t="s">
        <v>11</v>
      </c>
      <c r="D98" s="192"/>
      <c r="E98" s="195"/>
      <c r="F98" s="194"/>
      <c r="G98" s="177"/>
      <c r="H98" s="181"/>
      <c r="I98" s="182">
        <f>+SUM(I95:I97)</f>
        <v>0</v>
      </c>
      <c r="J98" s="165"/>
      <c r="K98" s="259"/>
    </row>
    <row r="99" spans="1:11" s="167" customFormat="1" ht="30" customHeight="1" thickBot="1">
      <c r="A99" s="165"/>
      <c r="B99" s="166"/>
      <c r="C99" s="172"/>
      <c r="D99" s="173"/>
      <c r="E99" s="173"/>
      <c r="F99" s="173"/>
      <c r="G99" s="173"/>
      <c r="H99" s="173"/>
      <c r="I99" s="174"/>
      <c r="J99" s="165"/>
      <c r="K99" s="259"/>
    </row>
    <row r="100" spans="1:11" s="167" customFormat="1" ht="30" customHeight="1" thickBot="1">
      <c r="A100" s="165"/>
      <c r="B100" s="166"/>
      <c r="C100" s="178"/>
      <c r="D100" s="252">
        <v>15.1</v>
      </c>
      <c r="E100" s="242" t="s">
        <v>150</v>
      </c>
      <c r="F100" s="238" t="s">
        <v>158</v>
      </c>
      <c r="G100" s="239">
        <v>4</v>
      </c>
      <c r="H100" s="235"/>
      <c r="I100" s="256">
        <f t="shared" ref="I100:I101" si="9">+ROUND(G100*H100,0)</f>
        <v>0</v>
      </c>
      <c r="J100" s="165"/>
      <c r="K100" s="259"/>
    </row>
    <row r="101" spans="1:11" s="167" customFormat="1" ht="30" customHeight="1" thickBot="1">
      <c r="A101" s="165"/>
      <c r="B101" s="166"/>
      <c r="C101" s="178"/>
      <c r="D101" s="252">
        <v>15.2</v>
      </c>
      <c r="E101" s="242" t="s">
        <v>151</v>
      </c>
      <c r="F101" s="238" t="s">
        <v>158</v>
      </c>
      <c r="G101" s="239">
        <v>4</v>
      </c>
      <c r="H101" s="235"/>
      <c r="I101" s="256">
        <f t="shared" si="9"/>
        <v>0</v>
      </c>
      <c r="J101" s="165"/>
      <c r="K101" s="259"/>
    </row>
    <row r="102" spans="1:11" s="167" customFormat="1" ht="30" customHeight="1" thickBot="1">
      <c r="A102" s="165"/>
      <c r="B102" s="166"/>
      <c r="C102" s="178" t="s">
        <v>11</v>
      </c>
      <c r="D102" s="192"/>
      <c r="E102" s="195"/>
      <c r="F102" s="194"/>
      <c r="G102" s="177"/>
      <c r="H102" s="181"/>
      <c r="I102" s="182">
        <f>+SUM(I100:I101)</f>
        <v>0</v>
      </c>
      <c r="J102" s="165"/>
    </row>
    <row r="103" spans="1:11" s="199" customFormat="1" ht="28.5" customHeight="1" thickBot="1">
      <c r="A103" s="196"/>
      <c r="B103" s="197"/>
      <c r="C103" s="274" t="s">
        <v>12</v>
      </c>
      <c r="D103" s="275"/>
      <c r="E103" s="275"/>
      <c r="F103" s="275"/>
      <c r="G103" s="275"/>
      <c r="H103" s="276"/>
      <c r="I103" s="198">
        <f>+I102+I98+I93+I88+I82+I77+I60+I54+I49+I40+I28+I24+I20+I16</f>
        <v>0</v>
      </c>
      <c r="J103" s="196"/>
    </row>
    <row r="104" spans="1:11" s="199" customFormat="1" ht="15">
      <c r="A104" s="196"/>
      <c r="B104" s="197"/>
      <c r="C104" s="200"/>
      <c r="D104" s="200"/>
      <c r="E104" s="200"/>
      <c r="F104" s="200"/>
      <c r="G104" s="200"/>
      <c r="H104" s="200"/>
      <c r="I104" s="201"/>
      <c r="J104" s="196"/>
    </row>
    <row r="105" spans="1:11" s="199" customFormat="1" ht="30" customHeight="1" thickBot="1">
      <c r="A105" s="196"/>
      <c r="B105" s="197"/>
      <c r="C105" s="202"/>
      <c r="D105" s="205"/>
      <c r="E105" s="209" t="s">
        <v>13</v>
      </c>
      <c r="F105" s="206"/>
      <c r="G105" s="207"/>
      <c r="H105" s="208"/>
      <c r="I105" s="210">
        <f>+I103</f>
        <v>0</v>
      </c>
      <c r="J105" s="196"/>
    </row>
    <row r="106" spans="1:11" s="199" customFormat="1" ht="30" customHeight="1" thickBot="1">
      <c r="A106" s="196"/>
      <c r="B106" s="197"/>
      <c r="C106" s="202"/>
      <c r="D106" s="203"/>
      <c r="E106" s="288" t="s">
        <v>162</v>
      </c>
      <c r="F106" s="289"/>
      <c r="G106" s="289"/>
      <c r="H106" s="290"/>
      <c r="I106" s="204"/>
      <c r="J106" s="196"/>
    </row>
    <row r="107" spans="1:11" s="199" customFormat="1" ht="30" customHeight="1" thickBot="1">
      <c r="A107" s="196"/>
      <c r="B107" s="197"/>
      <c r="C107" s="202"/>
      <c r="D107" s="203"/>
      <c r="E107" s="211" t="s">
        <v>14</v>
      </c>
      <c r="F107" s="212"/>
      <c r="G107" s="213"/>
      <c r="H107" s="214"/>
      <c r="I107" s="198">
        <f>+SUM(I105:I106)</f>
        <v>0</v>
      </c>
      <c r="J107" s="196"/>
    </row>
    <row r="108" spans="1:11" s="2" customFormat="1" thickBot="1">
      <c r="A108" s="9"/>
      <c r="B108" s="10"/>
      <c r="C108" s="125"/>
      <c r="D108" s="126"/>
      <c r="E108" s="125"/>
      <c r="F108" s="125"/>
      <c r="G108" s="127"/>
      <c r="H108" s="128"/>
      <c r="I108" s="129"/>
      <c r="J108" s="11"/>
      <c r="K108" s="9"/>
    </row>
    <row r="109" spans="1:11" s="2" customFormat="1" ht="15.75">
      <c r="A109" s="9"/>
      <c r="B109" s="10"/>
      <c r="C109" s="130"/>
      <c r="D109" s="302"/>
      <c r="E109" s="302"/>
      <c r="F109" s="302"/>
      <c r="G109" s="302"/>
      <c r="H109" s="302"/>
      <c r="I109" s="303"/>
      <c r="J109" s="12"/>
      <c r="K109" s="9"/>
    </row>
    <row r="110" spans="1:11" s="2" customFormat="1" ht="46.5" customHeight="1">
      <c r="A110" s="9"/>
      <c r="B110" s="10"/>
      <c r="C110" s="321" t="s">
        <v>32</v>
      </c>
      <c r="D110" s="322"/>
      <c r="E110" s="323"/>
      <c r="F110" s="326" t="s">
        <v>6</v>
      </c>
      <c r="G110" s="330"/>
      <c r="H110" s="327"/>
      <c r="I110" s="131" t="s">
        <v>17</v>
      </c>
      <c r="J110" s="13"/>
      <c r="K110" s="9"/>
    </row>
    <row r="111" spans="1:11" s="2" customFormat="1" ht="32.25" customHeight="1">
      <c r="A111" s="9"/>
      <c r="B111" s="10"/>
      <c r="C111" s="321" t="s">
        <v>33</v>
      </c>
      <c r="D111" s="322"/>
      <c r="E111" s="323"/>
      <c r="F111" s="328" t="s">
        <v>19</v>
      </c>
      <c r="G111" s="329"/>
      <c r="H111" s="132" t="s">
        <v>20</v>
      </c>
      <c r="I111" s="133" t="s">
        <v>34</v>
      </c>
      <c r="J111" s="146"/>
      <c r="K111" s="9"/>
    </row>
    <row r="112" spans="1:11" s="2" customFormat="1" ht="30" customHeight="1">
      <c r="A112" s="9"/>
      <c r="B112" s="10"/>
      <c r="C112" s="321" t="s">
        <v>35</v>
      </c>
      <c r="D112" s="322"/>
      <c r="E112" s="323"/>
      <c r="F112" s="324" t="s">
        <v>22</v>
      </c>
      <c r="G112" s="325"/>
      <c r="H112" s="132" t="s">
        <v>23</v>
      </c>
      <c r="I112" s="133" t="s">
        <v>34</v>
      </c>
      <c r="J112" s="13"/>
      <c r="K112" s="9"/>
    </row>
    <row r="113" spans="1:11" s="3" customFormat="1" ht="58.5" customHeight="1">
      <c r="A113" s="9"/>
      <c r="B113" s="10"/>
      <c r="C113" s="140"/>
      <c r="D113" s="141"/>
      <c r="E113" s="142"/>
      <c r="F113" s="326" t="s">
        <v>24</v>
      </c>
      <c r="G113" s="327"/>
      <c r="H113" s="132" t="s">
        <v>25</v>
      </c>
      <c r="I113" s="133" t="s">
        <v>34</v>
      </c>
      <c r="J113" s="11"/>
      <c r="K113" s="9"/>
    </row>
    <row r="114" spans="1:11" ht="57.75" customHeight="1">
      <c r="A114" s="4"/>
      <c r="B114" s="7"/>
      <c r="C114" s="143"/>
      <c r="D114" s="144"/>
      <c r="E114" s="145"/>
      <c r="F114" s="328" t="s">
        <v>26</v>
      </c>
      <c r="G114" s="329"/>
      <c r="H114" s="132" t="s">
        <v>27</v>
      </c>
      <c r="I114" s="133" t="s">
        <v>34</v>
      </c>
      <c r="J114" s="8"/>
      <c r="K114" s="4"/>
    </row>
    <row r="115" spans="1:11" ht="17.25" thickBot="1">
      <c r="A115" s="4"/>
      <c r="B115" s="7"/>
      <c r="C115" s="143"/>
      <c r="D115" s="148"/>
      <c r="E115" s="149"/>
      <c r="F115" s="318"/>
      <c r="G115" s="319"/>
      <c r="H115" s="319"/>
      <c r="I115" s="320"/>
      <c r="J115" s="8"/>
      <c r="K115" s="4"/>
    </row>
    <row r="116" spans="1:11" ht="47.25" customHeight="1">
      <c r="A116" s="4"/>
      <c r="B116" s="7"/>
      <c r="C116" s="147"/>
      <c r="D116" s="134"/>
      <c r="E116" s="134"/>
      <c r="F116" s="147"/>
      <c r="G116" s="147"/>
      <c r="H116" s="147"/>
      <c r="I116" s="147"/>
      <c r="J116" s="8"/>
      <c r="K116" s="4"/>
    </row>
    <row r="117" spans="1:11" ht="47.25" customHeight="1">
      <c r="A117" s="4"/>
      <c r="B117" s="7"/>
      <c r="C117" s="134"/>
      <c r="D117" s="134"/>
      <c r="E117" s="135" t="s">
        <v>36</v>
      </c>
      <c r="F117" s="134"/>
      <c r="G117" s="134"/>
      <c r="H117" s="134"/>
      <c r="I117" s="134"/>
      <c r="J117" s="8"/>
      <c r="K117" s="4"/>
    </row>
    <row r="118" spans="1:11" ht="17.25" thickBot="1">
      <c r="A118" s="4"/>
      <c r="B118" s="159"/>
      <c r="C118" s="160"/>
      <c r="D118" s="160"/>
      <c r="E118" s="161"/>
      <c r="F118" s="160"/>
      <c r="G118" s="160"/>
      <c r="H118" s="160"/>
      <c r="I118" s="160"/>
      <c r="J118" s="162"/>
      <c r="K118" s="4"/>
    </row>
    <row r="119" spans="1:11" ht="17.25" thickTop="1">
      <c r="A119" s="4"/>
      <c r="B119" s="4"/>
      <c r="C119" s="4"/>
      <c r="D119" s="4"/>
      <c r="E119" s="4"/>
      <c r="F119" s="4"/>
      <c r="G119" s="4"/>
      <c r="H119" s="4"/>
      <c r="I119" s="4"/>
      <c r="J119" s="4"/>
      <c r="K119" s="4"/>
    </row>
    <row r="121" spans="1:11">
      <c r="F121" s="18"/>
    </row>
  </sheetData>
  <mergeCells count="25">
    <mergeCell ref="C110:E110"/>
    <mergeCell ref="F110:H110"/>
    <mergeCell ref="C111:E111"/>
    <mergeCell ref="F111:G111"/>
    <mergeCell ref="C11:C12"/>
    <mergeCell ref="D11:D12"/>
    <mergeCell ref="E11:E12"/>
    <mergeCell ref="F11:F12"/>
    <mergeCell ref="G11:G12"/>
    <mergeCell ref="F115:I115"/>
    <mergeCell ref="C112:E112"/>
    <mergeCell ref="F112:G112"/>
    <mergeCell ref="F113:G113"/>
    <mergeCell ref="F114:G114"/>
    <mergeCell ref="C3:D3"/>
    <mergeCell ref="D109:I109"/>
    <mergeCell ref="C5:I5"/>
    <mergeCell ref="C6:I6"/>
    <mergeCell ref="C7:I8"/>
    <mergeCell ref="C9:I9"/>
    <mergeCell ref="C10:I10"/>
    <mergeCell ref="H11:H12"/>
    <mergeCell ref="I11:I12"/>
    <mergeCell ref="C103:H103"/>
    <mergeCell ref="E106:H10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4" customWidth="1"/>
    <col min="3" max="3" width="12.42578125" style="14" customWidth="1"/>
    <col min="4" max="4" width="18" style="14" customWidth="1"/>
    <col min="5" max="11" width="11.42578125" style="14"/>
    <col min="12" max="12" width="17.42578125" style="14" customWidth="1"/>
    <col min="13" max="14" width="11.42578125" style="14"/>
    <col min="15" max="15" width="20" style="14" customWidth="1"/>
    <col min="16" max="17" width="3.42578125" style="14" customWidth="1"/>
    <col min="18" max="16384" width="11.42578125" style="14"/>
  </cols>
  <sheetData>
    <row r="1" spans="2:16" ht="13.5" thickBot="1"/>
    <row r="2" spans="2:16" ht="13.5" thickTop="1">
      <c r="B2" s="19"/>
      <c r="C2" s="20"/>
      <c r="D2" s="20"/>
      <c r="E2" s="20"/>
      <c r="F2" s="20"/>
      <c r="G2" s="20"/>
      <c r="H2" s="20"/>
      <c r="I2" s="20"/>
      <c r="J2" s="20"/>
      <c r="K2" s="20"/>
      <c r="L2" s="20"/>
      <c r="M2" s="20"/>
      <c r="N2" s="20"/>
      <c r="O2" s="20"/>
      <c r="P2" s="163"/>
    </row>
    <row r="3" spans="2:16" ht="36.75" customHeight="1">
      <c r="B3" s="21"/>
      <c r="C3" s="331" t="s">
        <v>37</v>
      </c>
      <c r="D3" s="332"/>
      <c r="E3" s="332"/>
      <c r="F3" s="332"/>
      <c r="P3" s="22"/>
    </row>
    <row r="4" spans="2:16">
      <c r="B4" s="21"/>
      <c r="C4" s="138"/>
      <c r="D4" s="164" t="s">
        <v>38</v>
      </c>
      <c r="E4" s="138"/>
      <c r="F4" s="139"/>
      <c r="P4" s="22"/>
    </row>
    <row r="5" spans="2:16">
      <c r="B5" s="21"/>
      <c r="C5" s="123"/>
      <c r="D5" s="124"/>
      <c r="E5" s="123"/>
      <c r="F5" s="124"/>
      <c r="P5" s="22"/>
    </row>
    <row r="6" spans="2:16" ht="48" customHeight="1">
      <c r="B6" s="21"/>
      <c r="C6" s="333" t="s">
        <v>39</v>
      </c>
      <c r="D6" s="333"/>
      <c r="E6" s="333"/>
      <c r="F6" s="333"/>
      <c r="G6" s="333"/>
      <c r="H6" s="333"/>
      <c r="I6" s="333"/>
      <c r="J6" s="333"/>
      <c r="K6" s="333"/>
      <c r="L6" s="333"/>
      <c r="M6" s="333"/>
      <c r="N6" s="333"/>
      <c r="O6" s="333"/>
      <c r="P6" s="23"/>
    </row>
    <row r="7" spans="2:16" ht="15" thickBot="1">
      <c r="B7" s="21"/>
      <c r="C7" s="48"/>
      <c r="D7" s="48"/>
      <c r="E7" s="48"/>
      <c r="F7" s="48"/>
      <c r="G7" s="48"/>
      <c r="H7" s="48"/>
      <c r="I7" s="48"/>
      <c r="J7" s="48"/>
      <c r="K7" s="48"/>
      <c r="L7" s="48"/>
      <c r="M7" s="48"/>
      <c r="N7" s="48"/>
      <c r="O7" s="48"/>
      <c r="P7" s="22"/>
    </row>
    <row r="8" spans="2:16" ht="15">
      <c r="B8" s="21"/>
      <c r="C8" s="379"/>
      <c r="D8" s="381"/>
      <c r="E8" s="382"/>
      <c r="F8" s="382"/>
      <c r="G8" s="382"/>
      <c r="H8" s="382"/>
      <c r="I8" s="382"/>
      <c r="J8" s="382"/>
      <c r="K8" s="383"/>
      <c r="L8" s="390"/>
      <c r="M8" s="391"/>
      <c r="N8" s="391"/>
      <c r="O8" s="392"/>
      <c r="P8" s="24"/>
    </row>
    <row r="9" spans="2:16" ht="15">
      <c r="B9" s="21"/>
      <c r="C9" s="380"/>
      <c r="D9" s="336" t="s">
        <v>40</v>
      </c>
      <c r="E9" s="337"/>
      <c r="F9" s="337"/>
      <c r="G9" s="337"/>
      <c r="H9" s="337"/>
      <c r="I9" s="337"/>
      <c r="J9" s="337"/>
      <c r="K9" s="338"/>
      <c r="L9" s="393"/>
      <c r="M9" s="394"/>
      <c r="N9" s="394"/>
      <c r="O9" s="395"/>
      <c r="P9" s="24"/>
    </row>
    <row r="10" spans="2:16" ht="15">
      <c r="B10" s="21"/>
      <c r="C10" s="380"/>
      <c r="D10" s="336"/>
      <c r="E10" s="337"/>
      <c r="F10" s="337"/>
      <c r="G10" s="337"/>
      <c r="H10" s="337"/>
      <c r="I10" s="337"/>
      <c r="J10" s="337"/>
      <c r="K10" s="338"/>
      <c r="L10" s="334" t="s">
        <v>41</v>
      </c>
      <c r="M10" s="396"/>
      <c r="N10" s="397"/>
      <c r="O10" s="398"/>
      <c r="P10" s="24"/>
    </row>
    <row r="11" spans="2:16" ht="15">
      <c r="B11" s="21"/>
      <c r="C11" s="380"/>
      <c r="D11" s="336" t="s">
        <v>42</v>
      </c>
      <c r="E11" s="337"/>
      <c r="F11" s="337"/>
      <c r="G11" s="337"/>
      <c r="H11" s="337"/>
      <c r="I11" s="337"/>
      <c r="J11" s="337"/>
      <c r="K11" s="338"/>
      <c r="L11" s="384"/>
      <c r="M11" s="399"/>
      <c r="N11" s="400"/>
      <c r="O11" s="401"/>
      <c r="P11" s="25"/>
    </row>
    <row r="12" spans="2:16" ht="12.75" customHeight="1">
      <c r="B12" s="21"/>
      <c r="C12" s="380"/>
      <c r="D12" s="339"/>
      <c r="E12" s="340"/>
      <c r="F12" s="340"/>
      <c r="G12" s="340"/>
      <c r="H12" s="340"/>
      <c r="I12" s="340"/>
      <c r="J12" s="340"/>
      <c r="K12" s="341"/>
      <c r="L12" s="334" t="s">
        <v>43</v>
      </c>
      <c r="M12" s="334">
        <v>1</v>
      </c>
      <c r="N12" s="334" t="s">
        <v>44</v>
      </c>
      <c r="O12" s="388">
        <v>1</v>
      </c>
      <c r="P12" s="24"/>
    </row>
    <row r="13" spans="2:16" ht="13.5">
      <c r="B13" s="21"/>
      <c r="C13" s="380"/>
      <c r="D13" s="339"/>
      <c r="E13" s="340"/>
      <c r="F13" s="340"/>
      <c r="G13" s="340"/>
      <c r="H13" s="340"/>
      <c r="I13" s="340"/>
      <c r="J13" s="340"/>
      <c r="K13" s="341"/>
      <c r="L13" s="335"/>
      <c r="M13" s="335"/>
      <c r="N13" s="335"/>
      <c r="O13" s="389"/>
      <c r="P13" s="24"/>
    </row>
    <row r="14" spans="2:16" ht="15">
      <c r="B14" s="21"/>
      <c r="C14" s="380"/>
      <c r="D14" s="336" t="s">
        <v>45</v>
      </c>
      <c r="E14" s="337"/>
      <c r="F14" s="337"/>
      <c r="G14" s="337"/>
      <c r="H14" s="337"/>
      <c r="I14" s="337"/>
      <c r="J14" s="337"/>
      <c r="K14" s="338"/>
      <c r="L14" s="335"/>
      <c r="M14" s="335"/>
      <c r="N14" s="335"/>
      <c r="O14" s="389"/>
      <c r="P14" s="24"/>
    </row>
    <row r="15" spans="2:16" ht="15.75" thickBot="1">
      <c r="B15" s="21"/>
      <c r="C15" s="49"/>
      <c r="D15" s="50"/>
      <c r="E15" s="50"/>
      <c r="F15" s="50"/>
      <c r="G15" s="50"/>
      <c r="H15" s="50"/>
      <c r="I15" s="50"/>
      <c r="J15" s="50"/>
      <c r="K15" s="50"/>
      <c r="L15" s="50"/>
      <c r="M15" s="51"/>
      <c r="N15" s="51"/>
      <c r="O15" s="52"/>
      <c r="P15" s="26"/>
    </row>
    <row r="16" spans="2:16" ht="15">
      <c r="B16" s="21"/>
      <c r="C16" s="53"/>
      <c r="D16" s="154"/>
      <c r="E16" s="154"/>
      <c r="F16" s="154"/>
      <c r="G16" s="154"/>
      <c r="H16" s="154"/>
      <c r="I16" s="154"/>
      <c r="J16" s="154"/>
      <c r="K16" s="154"/>
      <c r="L16" s="54" t="s">
        <v>46</v>
      </c>
      <c r="M16" s="55" t="s">
        <v>47</v>
      </c>
      <c r="N16" s="55" t="s">
        <v>48</v>
      </c>
      <c r="O16" s="56" t="s">
        <v>49</v>
      </c>
      <c r="P16" s="25"/>
    </row>
    <row r="17" spans="2:16" ht="15">
      <c r="B17" s="21"/>
      <c r="C17" s="57"/>
      <c r="D17" s="152"/>
      <c r="E17" s="152"/>
      <c r="F17" s="152"/>
      <c r="G17" s="152"/>
      <c r="H17" s="152"/>
      <c r="I17" s="152"/>
      <c r="J17" s="152"/>
      <c r="K17" s="152"/>
      <c r="L17" s="58"/>
      <c r="M17" s="59"/>
      <c r="N17" s="59"/>
      <c r="O17" s="60"/>
      <c r="P17" s="27"/>
    </row>
    <row r="18" spans="2:16" ht="18" customHeight="1">
      <c r="B18" s="21"/>
      <c r="C18" s="422" t="s">
        <v>50</v>
      </c>
      <c r="D18" s="423"/>
      <c r="E18" s="423"/>
      <c r="F18" s="423"/>
      <c r="G18" s="152"/>
      <c r="H18" s="152"/>
      <c r="I18" s="152" t="s">
        <v>51</v>
      </c>
      <c r="J18" s="48"/>
      <c r="K18" s="152"/>
      <c r="L18" s="58"/>
      <c r="M18" s="48"/>
      <c r="N18" s="48"/>
      <c r="O18" s="61"/>
      <c r="P18" s="27"/>
    </row>
    <row r="19" spans="2:16" ht="15">
      <c r="B19" s="21"/>
      <c r="C19" s="62"/>
      <c r="D19" s="63"/>
      <c r="E19" s="63"/>
      <c r="F19" s="63"/>
      <c r="G19" s="63"/>
      <c r="H19" s="63"/>
      <c r="I19" s="63"/>
      <c r="J19" s="63"/>
      <c r="K19" s="63"/>
      <c r="L19" s="63"/>
      <c r="M19" s="63"/>
      <c r="N19" s="63"/>
      <c r="O19" s="64"/>
      <c r="P19" s="28"/>
    </row>
    <row r="20" spans="2:16" ht="15" thickBot="1">
      <c r="B20" s="21"/>
      <c r="C20" s="65"/>
      <c r="D20" s="66"/>
      <c r="E20" s="66"/>
      <c r="F20" s="66"/>
      <c r="G20" s="66"/>
      <c r="H20" s="66"/>
      <c r="I20" s="66"/>
      <c r="J20" s="66"/>
      <c r="K20" s="66"/>
      <c r="L20" s="66"/>
      <c r="M20" s="66"/>
      <c r="N20" s="66"/>
      <c r="O20" s="67"/>
      <c r="P20" s="22"/>
    </row>
    <row r="21" spans="2:16" ht="15" thickBot="1">
      <c r="B21" s="21"/>
      <c r="C21" s="68"/>
      <c r="D21" s="69"/>
      <c r="E21" s="69"/>
      <c r="F21" s="69"/>
      <c r="G21" s="69"/>
      <c r="H21" s="69"/>
      <c r="I21" s="48"/>
      <c r="J21" s="48"/>
      <c r="K21" s="69"/>
      <c r="L21" s="69"/>
      <c r="M21" s="69"/>
      <c r="N21" s="69"/>
      <c r="O21" s="70"/>
      <c r="P21" s="22"/>
    </row>
    <row r="22" spans="2:16" ht="15">
      <c r="B22" s="21"/>
      <c r="C22" s="349" t="s">
        <v>52</v>
      </c>
      <c r="D22" s="350"/>
      <c r="E22" s="350"/>
      <c r="F22" s="350"/>
      <c r="G22" s="350"/>
      <c r="H22" s="350"/>
      <c r="I22" s="350"/>
      <c r="J22" s="350"/>
      <c r="K22" s="350"/>
      <c r="L22" s="350"/>
      <c r="M22" s="350"/>
      <c r="N22" s="350"/>
      <c r="O22" s="351"/>
      <c r="P22" s="29"/>
    </row>
    <row r="23" spans="2:16" ht="15" thickBot="1">
      <c r="B23" s="21"/>
      <c r="C23" s="71"/>
      <c r="D23" s="48"/>
      <c r="E23" s="48"/>
      <c r="F23" s="48"/>
      <c r="G23" s="48"/>
      <c r="H23" s="48"/>
      <c r="I23" s="48"/>
      <c r="J23" s="48"/>
      <c r="K23" s="48"/>
      <c r="L23" s="48"/>
      <c r="M23" s="48"/>
      <c r="N23" s="48"/>
      <c r="O23" s="72"/>
      <c r="P23" s="22"/>
    </row>
    <row r="24" spans="2:16" ht="15">
      <c r="B24" s="21"/>
      <c r="C24" s="73" t="s">
        <v>53</v>
      </c>
      <c r="D24" s="385" t="s">
        <v>6</v>
      </c>
      <c r="E24" s="386"/>
      <c r="F24" s="386"/>
      <c r="G24" s="386"/>
      <c r="H24" s="386"/>
      <c r="I24" s="386"/>
      <c r="J24" s="386"/>
      <c r="K24" s="386"/>
      <c r="L24" s="387"/>
      <c r="M24" s="347" t="s">
        <v>54</v>
      </c>
      <c r="N24" s="348"/>
      <c r="O24" s="73" t="s">
        <v>8</v>
      </c>
      <c r="P24" s="30"/>
    </row>
    <row r="25" spans="2:16" ht="15" thickBot="1">
      <c r="B25" s="21"/>
      <c r="C25" s="74"/>
      <c r="D25" s="365"/>
      <c r="E25" s="405"/>
      <c r="F25" s="405"/>
      <c r="G25" s="405"/>
      <c r="H25" s="405"/>
      <c r="I25" s="405"/>
      <c r="J25" s="405"/>
      <c r="K25" s="405"/>
      <c r="L25" s="366"/>
      <c r="M25" s="365"/>
      <c r="N25" s="366"/>
      <c r="O25" s="75"/>
      <c r="P25" s="31"/>
    </row>
    <row r="26" spans="2:16">
      <c r="B26" s="21"/>
      <c r="C26" s="370" t="s">
        <v>55</v>
      </c>
      <c r="D26" s="371"/>
      <c r="E26" s="371"/>
      <c r="F26" s="371"/>
      <c r="G26" s="371"/>
      <c r="H26" s="371"/>
      <c r="I26" s="371"/>
      <c r="J26" s="371"/>
      <c r="K26" s="371"/>
      <c r="L26" s="371"/>
      <c r="M26" s="371"/>
      <c r="N26" s="371"/>
      <c r="O26" s="372"/>
      <c r="P26" s="32"/>
    </row>
    <row r="27" spans="2:16">
      <c r="B27" s="21"/>
      <c r="C27" s="373"/>
      <c r="D27" s="374"/>
      <c r="E27" s="374"/>
      <c r="F27" s="374"/>
      <c r="G27" s="374"/>
      <c r="H27" s="374"/>
      <c r="I27" s="374"/>
      <c r="J27" s="374"/>
      <c r="K27" s="374"/>
      <c r="L27" s="374"/>
      <c r="M27" s="374"/>
      <c r="N27" s="374"/>
      <c r="O27" s="375"/>
      <c r="P27" s="32"/>
    </row>
    <row r="28" spans="2:16" ht="13.5" thickBot="1">
      <c r="B28" s="21"/>
      <c r="C28" s="376"/>
      <c r="D28" s="377"/>
      <c r="E28" s="377"/>
      <c r="F28" s="377"/>
      <c r="G28" s="377"/>
      <c r="H28" s="377"/>
      <c r="I28" s="377"/>
      <c r="J28" s="377"/>
      <c r="K28" s="377"/>
      <c r="L28" s="377"/>
      <c r="M28" s="377"/>
      <c r="N28" s="377"/>
      <c r="O28" s="378"/>
      <c r="P28" s="32"/>
    </row>
    <row r="29" spans="2:16" ht="15">
      <c r="B29" s="21"/>
      <c r="C29" s="367" t="s">
        <v>6</v>
      </c>
      <c r="D29" s="368"/>
      <c r="E29" s="368"/>
      <c r="F29" s="368"/>
      <c r="G29" s="369"/>
      <c r="H29" s="345" t="s">
        <v>56</v>
      </c>
      <c r="I29" s="368"/>
      <c r="J29" s="403" t="s">
        <v>57</v>
      </c>
      <c r="K29" s="404"/>
      <c r="L29" s="76" t="s">
        <v>58</v>
      </c>
      <c r="M29" s="345" t="s">
        <v>59</v>
      </c>
      <c r="N29" s="346"/>
      <c r="O29" s="77" t="s">
        <v>60</v>
      </c>
      <c r="P29" s="33"/>
    </row>
    <row r="30" spans="2:16" ht="14.25">
      <c r="B30" s="21"/>
      <c r="C30" s="352"/>
      <c r="D30" s="353"/>
      <c r="E30" s="353"/>
      <c r="F30" s="353"/>
      <c r="G30" s="354"/>
      <c r="H30" s="355"/>
      <c r="I30" s="354"/>
      <c r="J30" s="355"/>
      <c r="K30" s="354"/>
      <c r="L30" s="78"/>
      <c r="M30" s="356"/>
      <c r="N30" s="357"/>
      <c r="O30" s="79"/>
      <c r="P30" s="34"/>
    </row>
    <row r="31" spans="2:16" ht="14.25">
      <c r="B31" s="21"/>
      <c r="C31" s="80"/>
      <c r="D31" s="81"/>
      <c r="E31" s="81"/>
      <c r="F31" s="81"/>
      <c r="G31" s="82"/>
      <c r="H31" s="83"/>
      <c r="I31" s="82"/>
      <c r="J31" s="83"/>
      <c r="K31" s="82"/>
      <c r="L31" s="78"/>
      <c r="M31" s="356"/>
      <c r="N31" s="357"/>
      <c r="O31" s="79"/>
      <c r="P31" s="34"/>
    </row>
    <row r="32" spans="2:16" ht="15" thickBot="1">
      <c r="B32" s="21"/>
      <c r="C32" s="358"/>
      <c r="D32" s="359"/>
      <c r="E32" s="359"/>
      <c r="F32" s="359"/>
      <c r="G32" s="360"/>
      <c r="H32" s="406"/>
      <c r="I32" s="360"/>
      <c r="J32" s="406"/>
      <c r="K32" s="360"/>
      <c r="L32" s="84"/>
      <c r="M32" s="407"/>
      <c r="N32" s="408"/>
      <c r="O32" s="79"/>
      <c r="P32" s="34"/>
    </row>
    <row r="33" spans="2:16" ht="15.75" thickBot="1">
      <c r="B33" s="21"/>
      <c r="C33" s="342" t="s">
        <v>61</v>
      </c>
      <c r="D33" s="343"/>
      <c r="E33" s="343"/>
      <c r="F33" s="343"/>
      <c r="G33" s="343"/>
      <c r="H33" s="343"/>
      <c r="I33" s="343"/>
      <c r="J33" s="343"/>
      <c r="K33" s="343"/>
      <c r="L33" s="343"/>
      <c r="M33" s="343"/>
      <c r="N33" s="344"/>
      <c r="O33" s="85"/>
      <c r="P33" s="35"/>
    </row>
    <row r="34" spans="2:16" ht="13.5" customHeight="1">
      <c r="B34" s="21"/>
      <c r="C34" s="370" t="s">
        <v>62</v>
      </c>
      <c r="D34" s="371"/>
      <c r="E34" s="371"/>
      <c r="F34" s="371"/>
      <c r="G34" s="371"/>
      <c r="H34" s="371"/>
      <c r="I34" s="371"/>
      <c r="J34" s="371"/>
      <c r="K34" s="371"/>
      <c r="L34" s="371"/>
      <c r="M34" s="371"/>
      <c r="N34" s="371"/>
      <c r="O34" s="372"/>
      <c r="P34" s="32"/>
    </row>
    <row r="35" spans="2:16">
      <c r="B35" s="21"/>
      <c r="C35" s="373"/>
      <c r="D35" s="374"/>
      <c r="E35" s="374"/>
      <c r="F35" s="374"/>
      <c r="G35" s="374"/>
      <c r="H35" s="374"/>
      <c r="I35" s="374"/>
      <c r="J35" s="374"/>
      <c r="K35" s="374"/>
      <c r="L35" s="374"/>
      <c r="M35" s="374"/>
      <c r="N35" s="374"/>
      <c r="O35" s="375"/>
      <c r="P35" s="32"/>
    </row>
    <row r="36" spans="2:16" ht="13.5" thickBot="1">
      <c r="B36" s="21"/>
      <c r="C36" s="376"/>
      <c r="D36" s="377"/>
      <c r="E36" s="377"/>
      <c r="F36" s="377"/>
      <c r="G36" s="377"/>
      <c r="H36" s="377"/>
      <c r="I36" s="377"/>
      <c r="J36" s="377"/>
      <c r="K36" s="377"/>
      <c r="L36" s="377"/>
      <c r="M36" s="377"/>
      <c r="N36" s="377"/>
      <c r="O36" s="378"/>
      <c r="P36" s="32"/>
    </row>
    <row r="37" spans="2:16" ht="15">
      <c r="B37" s="21"/>
      <c r="C37" s="367" t="s">
        <v>6</v>
      </c>
      <c r="D37" s="402"/>
      <c r="E37" s="402"/>
      <c r="F37" s="402"/>
      <c r="G37" s="402"/>
      <c r="H37" s="402"/>
      <c r="I37" s="402"/>
      <c r="J37" s="346"/>
      <c r="K37" s="153" t="s">
        <v>54</v>
      </c>
      <c r="L37" s="76" t="s">
        <v>8</v>
      </c>
      <c r="M37" s="345" t="s">
        <v>63</v>
      </c>
      <c r="N37" s="346"/>
      <c r="O37" s="77" t="s">
        <v>60</v>
      </c>
      <c r="P37" s="33"/>
    </row>
    <row r="38" spans="2:16" ht="14.25">
      <c r="B38" s="21"/>
      <c r="C38" s="352"/>
      <c r="D38" s="353"/>
      <c r="E38" s="353"/>
      <c r="F38" s="353"/>
      <c r="G38" s="353"/>
      <c r="H38" s="353"/>
      <c r="I38" s="353"/>
      <c r="J38" s="354"/>
      <c r="K38" s="157"/>
      <c r="L38" s="86"/>
      <c r="M38" s="363"/>
      <c r="N38" s="364"/>
      <c r="O38" s="79"/>
      <c r="P38" s="34"/>
    </row>
    <row r="39" spans="2:16" ht="15" thickBot="1">
      <c r="B39" s="21"/>
      <c r="C39" s="358"/>
      <c r="D39" s="359"/>
      <c r="E39" s="359"/>
      <c r="F39" s="359"/>
      <c r="G39" s="359"/>
      <c r="H39" s="359"/>
      <c r="I39" s="359"/>
      <c r="J39" s="360"/>
      <c r="K39" s="81"/>
      <c r="L39" s="87"/>
      <c r="M39" s="361"/>
      <c r="N39" s="362"/>
      <c r="O39" s="88"/>
      <c r="P39" s="34"/>
    </row>
    <row r="40" spans="2:16" ht="15.75" thickBot="1">
      <c r="B40" s="21"/>
      <c r="C40" s="342" t="s">
        <v>61</v>
      </c>
      <c r="D40" s="343"/>
      <c r="E40" s="343"/>
      <c r="F40" s="343"/>
      <c r="G40" s="343"/>
      <c r="H40" s="343"/>
      <c r="I40" s="343"/>
      <c r="J40" s="343"/>
      <c r="K40" s="343"/>
      <c r="L40" s="343"/>
      <c r="M40" s="343"/>
      <c r="N40" s="344"/>
      <c r="O40" s="89">
        <v>0</v>
      </c>
      <c r="P40" s="34"/>
    </row>
    <row r="41" spans="2:16">
      <c r="B41" s="21"/>
      <c r="C41" s="370" t="s">
        <v>64</v>
      </c>
      <c r="D41" s="371"/>
      <c r="E41" s="371"/>
      <c r="F41" s="371"/>
      <c r="G41" s="371"/>
      <c r="H41" s="371"/>
      <c r="I41" s="371"/>
      <c r="J41" s="371"/>
      <c r="K41" s="371"/>
      <c r="L41" s="371"/>
      <c r="M41" s="371"/>
      <c r="N41" s="371"/>
      <c r="O41" s="372"/>
      <c r="P41" s="32"/>
    </row>
    <row r="42" spans="2:16">
      <c r="B42" s="21"/>
      <c r="C42" s="373"/>
      <c r="D42" s="374"/>
      <c r="E42" s="374"/>
      <c r="F42" s="374"/>
      <c r="G42" s="374"/>
      <c r="H42" s="374"/>
      <c r="I42" s="374"/>
      <c r="J42" s="374"/>
      <c r="K42" s="374"/>
      <c r="L42" s="374"/>
      <c r="M42" s="374"/>
      <c r="N42" s="374"/>
      <c r="O42" s="375"/>
      <c r="P42" s="32"/>
    </row>
    <row r="43" spans="2:16" ht="13.5" thickBot="1">
      <c r="B43" s="21"/>
      <c r="C43" s="376"/>
      <c r="D43" s="377"/>
      <c r="E43" s="377"/>
      <c r="F43" s="377"/>
      <c r="G43" s="377"/>
      <c r="H43" s="377"/>
      <c r="I43" s="377"/>
      <c r="J43" s="377"/>
      <c r="K43" s="377"/>
      <c r="L43" s="377"/>
      <c r="M43" s="377"/>
      <c r="N43" s="377"/>
      <c r="O43" s="378"/>
      <c r="P43" s="32"/>
    </row>
    <row r="44" spans="2:16" ht="17.25">
      <c r="B44" s="21"/>
      <c r="C44" s="367" t="s">
        <v>65</v>
      </c>
      <c r="D44" s="402"/>
      <c r="E44" s="402"/>
      <c r="F44" s="402"/>
      <c r="G44" s="402"/>
      <c r="H44" s="402"/>
      <c r="I44" s="402"/>
      <c r="J44" s="76" t="s">
        <v>66</v>
      </c>
      <c r="K44" s="155" t="s">
        <v>67</v>
      </c>
      <c r="L44" s="90" t="s">
        <v>68</v>
      </c>
      <c r="M44" s="345" t="s">
        <v>69</v>
      </c>
      <c r="N44" s="346"/>
      <c r="O44" s="77" t="s">
        <v>60</v>
      </c>
      <c r="P44" s="33"/>
    </row>
    <row r="45" spans="2:16" ht="14.25">
      <c r="B45" s="21"/>
      <c r="C45" s="352"/>
      <c r="D45" s="353"/>
      <c r="E45" s="353"/>
      <c r="F45" s="353"/>
      <c r="G45" s="353"/>
      <c r="H45" s="353"/>
      <c r="I45" s="353"/>
      <c r="J45" s="91"/>
      <c r="K45" s="92"/>
      <c r="L45" s="91"/>
      <c r="M45" s="414"/>
      <c r="N45" s="415"/>
      <c r="O45" s="79"/>
      <c r="P45" s="34"/>
    </row>
    <row r="46" spans="2:16" ht="15" thickBot="1">
      <c r="B46" s="21"/>
      <c r="C46" s="358"/>
      <c r="D46" s="359"/>
      <c r="E46" s="359"/>
      <c r="F46" s="359"/>
      <c r="G46" s="359"/>
      <c r="H46" s="359"/>
      <c r="I46" s="359"/>
      <c r="J46" s="93"/>
      <c r="K46" s="94"/>
      <c r="L46" s="93"/>
      <c r="M46" s="361"/>
      <c r="N46" s="362"/>
      <c r="O46" s="95"/>
      <c r="P46" s="34"/>
    </row>
    <row r="47" spans="2:16" ht="15.75" thickBot="1">
      <c r="B47" s="21"/>
      <c r="C47" s="342" t="s">
        <v>61</v>
      </c>
      <c r="D47" s="343"/>
      <c r="E47" s="343"/>
      <c r="F47" s="343"/>
      <c r="G47" s="343"/>
      <c r="H47" s="343"/>
      <c r="I47" s="343"/>
      <c r="J47" s="343"/>
      <c r="K47" s="343"/>
      <c r="L47" s="343"/>
      <c r="M47" s="343"/>
      <c r="N47" s="344"/>
      <c r="O47" s="85"/>
      <c r="P47" s="35"/>
    </row>
    <row r="48" spans="2:16">
      <c r="B48" s="21"/>
      <c r="C48" s="370" t="s">
        <v>70</v>
      </c>
      <c r="D48" s="371"/>
      <c r="E48" s="371"/>
      <c r="F48" s="371"/>
      <c r="G48" s="371"/>
      <c r="H48" s="371"/>
      <c r="I48" s="371"/>
      <c r="J48" s="371"/>
      <c r="K48" s="371"/>
      <c r="L48" s="371"/>
      <c r="M48" s="371"/>
      <c r="N48" s="371"/>
      <c r="O48" s="372"/>
      <c r="P48" s="32"/>
    </row>
    <row r="49" spans="2:16">
      <c r="B49" s="21"/>
      <c r="C49" s="373"/>
      <c r="D49" s="374"/>
      <c r="E49" s="374"/>
      <c r="F49" s="374"/>
      <c r="G49" s="374"/>
      <c r="H49" s="374"/>
      <c r="I49" s="374"/>
      <c r="J49" s="374"/>
      <c r="K49" s="374"/>
      <c r="L49" s="374"/>
      <c r="M49" s="374"/>
      <c r="N49" s="374"/>
      <c r="O49" s="375"/>
      <c r="P49" s="32"/>
    </row>
    <row r="50" spans="2:16" ht="13.5" thickBot="1">
      <c r="B50" s="21"/>
      <c r="C50" s="376"/>
      <c r="D50" s="377"/>
      <c r="E50" s="377"/>
      <c r="F50" s="377"/>
      <c r="G50" s="377"/>
      <c r="H50" s="377"/>
      <c r="I50" s="377"/>
      <c r="J50" s="377"/>
      <c r="K50" s="377"/>
      <c r="L50" s="377"/>
      <c r="M50" s="377"/>
      <c r="N50" s="377"/>
      <c r="O50" s="378"/>
      <c r="P50" s="32"/>
    </row>
    <row r="51" spans="2:16" ht="30">
      <c r="B51" s="21"/>
      <c r="C51" s="367" t="s">
        <v>71</v>
      </c>
      <c r="D51" s="402"/>
      <c r="E51" s="402"/>
      <c r="F51" s="402"/>
      <c r="G51" s="402"/>
      <c r="H51" s="402"/>
      <c r="I51" s="402"/>
      <c r="J51" s="76" t="s">
        <v>72</v>
      </c>
      <c r="K51" s="96" t="s">
        <v>73</v>
      </c>
      <c r="L51" s="97" t="s">
        <v>74</v>
      </c>
      <c r="M51" s="412" t="s">
        <v>59</v>
      </c>
      <c r="N51" s="413"/>
      <c r="O51" s="98" t="s">
        <v>60</v>
      </c>
      <c r="P51" s="36"/>
    </row>
    <row r="52" spans="2:16" ht="14.25">
      <c r="B52" s="21"/>
      <c r="C52" s="99"/>
      <c r="D52" s="100"/>
      <c r="E52" s="100"/>
      <c r="F52" s="100"/>
      <c r="G52" s="100"/>
      <c r="H52" s="100"/>
      <c r="I52" s="100"/>
      <c r="J52" s="101"/>
      <c r="K52" s="102"/>
      <c r="L52" s="103"/>
      <c r="M52" s="416"/>
      <c r="N52" s="417"/>
      <c r="O52" s="104"/>
      <c r="P52" s="37"/>
    </row>
    <row r="53" spans="2:16" ht="14.25">
      <c r="B53" s="21"/>
      <c r="C53" s="99"/>
      <c r="D53" s="100"/>
      <c r="E53" s="100"/>
      <c r="F53" s="100"/>
      <c r="G53" s="100"/>
      <c r="H53" s="100"/>
      <c r="I53" s="100"/>
      <c r="J53" s="101"/>
      <c r="K53" s="102"/>
      <c r="L53" s="103"/>
      <c r="M53" s="416"/>
      <c r="N53" s="417"/>
      <c r="O53" s="104"/>
      <c r="P53" s="37"/>
    </row>
    <row r="54" spans="2:16" ht="14.25">
      <c r="B54" s="21"/>
      <c r="C54" s="99"/>
      <c r="D54" s="100"/>
      <c r="E54" s="100"/>
      <c r="F54" s="100"/>
      <c r="G54" s="100"/>
      <c r="H54" s="100"/>
      <c r="I54" s="100"/>
      <c r="J54" s="101"/>
      <c r="K54" s="102"/>
      <c r="L54" s="103"/>
      <c r="M54" s="414"/>
      <c r="N54" s="415"/>
      <c r="O54" s="104"/>
      <c r="P54" s="37"/>
    </row>
    <row r="55" spans="2:16" ht="15" thickBot="1">
      <c r="B55" s="21"/>
      <c r="C55" s="358"/>
      <c r="D55" s="359"/>
      <c r="E55" s="359"/>
      <c r="F55" s="359"/>
      <c r="G55" s="359"/>
      <c r="H55" s="359"/>
      <c r="I55" s="359"/>
      <c r="J55" s="93"/>
      <c r="K55" s="94"/>
      <c r="L55" s="93"/>
      <c r="M55" s="361"/>
      <c r="N55" s="362"/>
      <c r="O55" s="95"/>
      <c r="P55" s="34"/>
    </row>
    <row r="56" spans="2:16" ht="15.75" thickBot="1">
      <c r="B56" s="21"/>
      <c r="C56" s="342" t="s">
        <v>61</v>
      </c>
      <c r="D56" s="343"/>
      <c r="E56" s="343"/>
      <c r="F56" s="343"/>
      <c r="G56" s="343"/>
      <c r="H56" s="343"/>
      <c r="I56" s="343"/>
      <c r="J56" s="343"/>
      <c r="K56" s="343"/>
      <c r="L56" s="343"/>
      <c r="M56" s="343"/>
      <c r="N56" s="344"/>
      <c r="O56" s="89"/>
      <c r="P56" s="34"/>
    </row>
    <row r="57" spans="2:16" ht="15" thickBot="1">
      <c r="B57" s="21"/>
      <c r="C57" s="71"/>
      <c r="D57" s="48"/>
      <c r="E57" s="48"/>
      <c r="F57" s="48"/>
      <c r="G57" s="48"/>
      <c r="H57" s="48"/>
      <c r="I57" s="48"/>
      <c r="J57" s="48"/>
      <c r="K57" s="48"/>
      <c r="L57" s="48"/>
      <c r="M57" s="48"/>
      <c r="N57" s="48"/>
      <c r="O57" s="72"/>
      <c r="P57" s="22"/>
    </row>
    <row r="58" spans="2:16" ht="15.75" thickBot="1">
      <c r="B58" s="21"/>
      <c r="C58" s="409" t="s">
        <v>75</v>
      </c>
      <c r="D58" s="410"/>
      <c r="E58" s="410"/>
      <c r="F58" s="410"/>
      <c r="G58" s="410"/>
      <c r="H58" s="410"/>
      <c r="I58" s="410"/>
      <c r="J58" s="410"/>
      <c r="K58" s="410"/>
      <c r="L58" s="410"/>
      <c r="M58" s="410"/>
      <c r="N58" s="411"/>
      <c r="O58" s="105"/>
      <c r="P58" s="38"/>
    </row>
    <row r="59" spans="2:16">
      <c r="B59" s="21"/>
      <c r="C59" s="370" t="s">
        <v>76</v>
      </c>
      <c r="D59" s="371"/>
      <c r="E59" s="371"/>
      <c r="F59" s="371"/>
      <c r="G59" s="371"/>
      <c r="H59" s="371"/>
      <c r="I59" s="371"/>
      <c r="J59" s="371"/>
      <c r="K59" s="371"/>
      <c r="L59" s="371"/>
      <c r="M59" s="371"/>
      <c r="N59" s="371"/>
      <c r="O59" s="372"/>
      <c r="P59" s="32"/>
    </row>
    <row r="60" spans="2:16">
      <c r="B60" s="21"/>
      <c r="C60" s="373"/>
      <c r="D60" s="374"/>
      <c r="E60" s="374"/>
      <c r="F60" s="374"/>
      <c r="G60" s="374"/>
      <c r="H60" s="374"/>
      <c r="I60" s="374"/>
      <c r="J60" s="374"/>
      <c r="K60" s="374"/>
      <c r="L60" s="374"/>
      <c r="M60" s="374"/>
      <c r="N60" s="374"/>
      <c r="O60" s="375"/>
      <c r="P60" s="32"/>
    </row>
    <row r="61" spans="2:16" ht="13.5" thickBot="1">
      <c r="B61" s="21"/>
      <c r="C61" s="376"/>
      <c r="D61" s="377"/>
      <c r="E61" s="377"/>
      <c r="F61" s="377"/>
      <c r="G61" s="377"/>
      <c r="H61" s="377"/>
      <c r="I61" s="377"/>
      <c r="J61" s="377"/>
      <c r="K61" s="377"/>
      <c r="L61" s="377"/>
      <c r="M61" s="377"/>
      <c r="N61" s="377"/>
      <c r="O61" s="378"/>
      <c r="P61" s="32"/>
    </row>
    <row r="62" spans="2:16" ht="15">
      <c r="B62" s="21"/>
      <c r="C62" s="367" t="s">
        <v>77</v>
      </c>
      <c r="D62" s="402"/>
      <c r="E62" s="402"/>
      <c r="F62" s="402"/>
      <c r="G62" s="402"/>
      <c r="H62" s="402"/>
      <c r="I62" s="402"/>
      <c r="J62" s="155"/>
      <c r="K62" s="156"/>
      <c r="L62" s="97" t="s">
        <v>78</v>
      </c>
      <c r="M62" s="412" t="s">
        <v>79</v>
      </c>
      <c r="N62" s="413"/>
      <c r="O62" s="98"/>
      <c r="P62" s="36"/>
    </row>
    <row r="63" spans="2:16" ht="14.25">
      <c r="B63" s="21"/>
      <c r="C63" s="352" t="s">
        <v>80</v>
      </c>
      <c r="D63" s="353"/>
      <c r="E63" s="353"/>
      <c r="F63" s="353"/>
      <c r="G63" s="353"/>
      <c r="H63" s="353"/>
      <c r="I63" s="353"/>
      <c r="J63" s="106"/>
      <c r="K63" s="107"/>
      <c r="L63" s="108"/>
      <c r="M63" s="430"/>
      <c r="N63" s="431"/>
      <c r="O63" s="109"/>
      <c r="P63" s="39"/>
    </row>
    <row r="64" spans="2:16" ht="14.25">
      <c r="B64" s="21"/>
      <c r="C64" s="80" t="s">
        <v>81</v>
      </c>
      <c r="D64" s="81"/>
      <c r="E64" s="81"/>
      <c r="F64" s="81"/>
      <c r="G64" s="81"/>
      <c r="H64" s="81"/>
      <c r="I64" s="81"/>
      <c r="J64" s="106"/>
      <c r="K64" s="107"/>
      <c r="L64" s="108"/>
      <c r="M64" s="430"/>
      <c r="N64" s="431"/>
      <c r="O64" s="109"/>
      <c r="P64" s="39"/>
    </row>
    <row r="65" spans="2:16" ht="15" thickBot="1">
      <c r="B65" s="21"/>
      <c r="C65" s="65" t="s">
        <v>82</v>
      </c>
      <c r="D65" s="66"/>
      <c r="E65" s="66"/>
      <c r="F65" s="66"/>
      <c r="G65" s="66"/>
      <c r="H65" s="66"/>
      <c r="I65" s="66"/>
      <c r="J65" s="110"/>
      <c r="K65" s="111"/>
      <c r="L65" s="108"/>
      <c r="M65" s="432"/>
      <c r="N65" s="433"/>
      <c r="O65" s="109"/>
      <c r="P65" s="39"/>
    </row>
    <row r="66" spans="2:16" ht="15.75" thickBot="1">
      <c r="B66" s="21"/>
      <c r="C66" s="342" t="s">
        <v>61</v>
      </c>
      <c r="D66" s="343"/>
      <c r="E66" s="343"/>
      <c r="F66" s="343"/>
      <c r="G66" s="343"/>
      <c r="H66" s="343"/>
      <c r="I66" s="343"/>
      <c r="J66" s="343"/>
      <c r="K66" s="343"/>
      <c r="L66" s="343"/>
      <c r="M66" s="343"/>
      <c r="N66" s="344"/>
      <c r="O66" s="112"/>
      <c r="P66" s="40"/>
    </row>
    <row r="67" spans="2:16" ht="15" thickBot="1">
      <c r="B67" s="21"/>
      <c r="C67" s="71"/>
      <c r="D67" s="48"/>
      <c r="E67" s="48"/>
      <c r="F67" s="48"/>
      <c r="G67" s="48"/>
      <c r="H67" s="48"/>
      <c r="I67" s="48"/>
      <c r="J67" s="48"/>
      <c r="K67" s="48"/>
      <c r="L67" s="48"/>
      <c r="M67" s="48"/>
      <c r="N67" s="48"/>
      <c r="O67" s="72"/>
      <c r="P67" s="22"/>
    </row>
    <row r="68" spans="2:16" ht="15.75" thickBot="1">
      <c r="B68" s="21"/>
      <c r="C68" s="409" t="s">
        <v>83</v>
      </c>
      <c r="D68" s="410"/>
      <c r="E68" s="410"/>
      <c r="F68" s="410"/>
      <c r="G68" s="410"/>
      <c r="H68" s="410"/>
      <c r="I68" s="410"/>
      <c r="J68" s="410"/>
      <c r="K68" s="410"/>
      <c r="L68" s="410"/>
      <c r="M68" s="410"/>
      <c r="N68" s="411"/>
      <c r="O68" s="113"/>
      <c r="P68" s="40"/>
    </row>
    <row r="69" spans="2:16" ht="14.25">
      <c r="B69" s="21"/>
      <c r="C69" s="71"/>
      <c r="D69" s="48"/>
      <c r="E69" s="48"/>
      <c r="F69" s="48"/>
      <c r="G69" s="48"/>
      <c r="H69" s="48"/>
      <c r="I69" s="48"/>
      <c r="J69" s="48"/>
      <c r="K69" s="48"/>
      <c r="L69" s="48"/>
      <c r="M69" s="48"/>
      <c r="N69" s="48"/>
      <c r="O69" s="72"/>
      <c r="P69" s="22"/>
    </row>
    <row r="70" spans="2:16" ht="14.25">
      <c r="B70" s="21"/>
      <c r="C70" s="71"/>
      <c r="D70" s="48"/>
      <c r="E70" s="48"/>
      <c r="F70" s="48"/>
      <c r="G70" s="48"/>
      <c r="H70" s="114" t="s">
        <v>84</v>
      </c>
      <c r="I70" s="114"/>
      <c r="J70" s="114"/>
      <c r="K70" s="114"/>
      <c r="L70" s="48"/>
      <c r="M70" s="48"/>
      <c r="N70" s="48"/>
      <c r="O70" s="72"/>
      <c r="P70" s="22"/>
    </row>
    <row r="71" spans="2:16" ht="15">
      <c r="B71" s="21"/>
      <c r="C71" s="71"/>
      <c r="D71" s="48"/>
      <c r="E71" s="48"/>
      <c r="F71" s="48"/>
      <c r="G71" s="48"/>
      <c r="H71" s="114" t="s">
        <v>85</v>
      </c>
      <c r="I71" s="48"/>
      <c r="J71" s="48"/>
      <c r="K71" s="48"/>
      <c r="L71" s="48"/>
      <c r="M71" s="48"/>
      <c r="N71" s="48"/>
      <c r="O71" s="72"/>
      <c r="P71" s="41"/>
    </row>
    <row r="72" spans="2:16" ht="15">
      <c r="B72" s="21"/>
      <c r="C72" s="71"/>
      <c r="D72" s="48"/>
      <c r="E72" s="48"/>
      <c r="F72" s="48"/>
      <c r="G72" s="48"/>
      <c r="H72" s="114" t="s">
        <v>86</v>
      </c>
      <c r="I72" s="48"/>
      <c r="J72" s="48"/>
      <c r="K72" s="48"/>
      <c r="L72" s="48"/>
      <c r="M72" s="48"/>
      <c r="N72" s="48"/>
      <c r="O72" s="72"/>
      <c r="P72" s="41"/>
    </row>
    <row r="73" spans="2:16" ht="14.25">
      <c r="B73" s="21"/>
      <c r="C73" s="57"/>
      <c r="D73" s="115"/>
      <c r="E73" s="115"/>
      <c r="F73" s="115"/>
      <c r="G73" s="115"/>
      <c r="H73" s="114" t="s">
        <v>87</v>
      </c>
      <c r="I73" s="115"/>
      <c r="J73" s="115"/>
      <c r="K73" s="115"/>
      <c r="L73" s="115"/>
      <c r="M73" s="115"/>
      <c r="N73" s="115"/>
      <c r="O73" s="116"/>
      <c r="P73" s="42"/>
    </row>
    <row r="74" spans="2:16" ht="14.25">
      <c r="B74" s="21"/>
      <c r="C74" s="71"/>
      <c r="D74" s="48"/>
      <c r="E74" s="48"/>
      <c r="F74" s="48"/>
      <c r="G74" s="48"/>
      <c r="H74" s="48" t="s">
        <v>88</v>
      </c>
      <c r="I74" s="48"/>
      <c r="J74" s="48"/>
      <c r="K74" s="48"/>
      <c r="L74" s="48"/>
      <c r="M74" s="48"/>
      <c r="N74" s="48"/>
      <c r="O74" s="72"/>
      <c r="P74" s="22"/>
    </row>
    <row r="75" spans="2:16" ht="15">
      <c r="B75" s="21"/>
      <c r="C75" s="117" t="s">
        <v>89</v>
      </c>
      <c r="D75" s="118"/>
      <c r="E75" s="118"/>
      <c r="F75" s="118"/>
      <c r="G75" s="118"/>
      <c r="H75" s="118"/>
      <c r="I75" s="118"/>
      <c r="J75" s="118"/>
      <c r="K75" s="118"/>
      <c r="L75" s="118"/>
      <c r="M75" s="118"/>
      <c r="N75" s="118"/>
      <c r="O75" s="119"/>
      <c r="P75" s="22"/>
    </row>
    <row r="76" spans="2:16" ht="14.25">
      <c r="B76" s="21"/>
      <c r="C76" s="427"/>
      <c r="D76" s="428"/>
      <c r="E76" s="428"/>
      <c r="F76" s="428"/>
      <c r="G76" s="428"/>
      <c r="H76" s="428"/>
      <c r="I76" s="428"/>
      <c r="J76" s="428"/>
      <c r="K76" s="428"/>
      <c r="L76" s="428"/>
      <c r="M76" s="428"/>
      <c r="N76" s="428"/>
      <c r="O76" s="429"/>
      <c r="P76" s="42"/>
    </row>
    <row r="77" spans="2:16" ht="14.25">
      <c r="B77" s="21"/>
      <c r="C77" s="427"/>
      <c r="D77" s="428"/>
      <c r="E77" s="428"/>
      <c r="F77" s="428"/>
      <c r="G77" s="428"/>
      <c r="H77" s="428"/>
      <c r="I77" s="428"/>
      <c r="J77" s="428"/>
      <c r="K77" s="428"/>
      <c r="L77" s="428"/>
      <c r="M77" s="428"/>
      <c r="N77" s="428"/>
      <c r="O77" s="429"/>
      <c r="P77" s="42"/>
    </row>
    <row r="78" spans="2:16" ht="14.25">
      <c r="B78" s="21"/>
      <c r="C78" s="57"/>
      <c r="D78" s="115"/>
      <c r="E78" s="115"/>
      <c r="F78" s="115"/>
      <c r="G78" s="115"/>
      <c r="H78" s="115"/>
      <c r="I78" s="115"/>
      <c r="J78" s="115"/>
      <c r="K78" s="115"/>
      <c r="L78" s="115"/>
      <c r="M78" s="115"/>
      <c r="N78" s="115"/>
      <c r="O78" s="116"/>
      <c r="P78" s="42"/>
    </row>
    <row r="79" spans="2:16" ht="15">
      <c r="B79" s="21"/>
      <c r="C79" s="120" t="s">
        <v>90</v>
      </c>
      <c r="D79" s="115"/>
      <c r="E79" s="115"/>
      <c r="F79" s="115"/>
      <c r="G79" s="115"/>
      <c r="H79" s="115"/>
      <c r="I79" s="115"/>
      <c r="J79" s="115"/>
      <c r="K79" s="115"/>
      <c r="L79" s="115"/>
      <c r="M79" s="115"/>
      <c r="N79" s="115"/>
      <c r="O79" s="116"/>
      <c r="P79" s="42"/>
    </row>
    <row r="80" spans="2:16" ht="12.75" customHeight="1">
      <c r="B80" s="21"/>
      <c r="C80" s="424" t="s">
        <v>91</v>
      </c>
      <c r="D80" s="425"/>
      <c r="E80" s="425"/>
      <c r="F80" s="425"/>
      <c r="G80" s="425"/>
      <c r="H80" s="425"/>
      <c r="I80" s="425"/>
      <c r="J80" s="425"/>
      <c r="K80" s="425"/>
      <c r="L80" s="425"/>
      <c r="M80" s="425"/>
      <c r="N80" s="425"/>
      <c r="O80" s="426"/>
      <c r="P80" s="43"/>
    </row>
    <row r="81" spans="2:16" ht="28.5" customHeight="1">
      <c r="B81" s="21"/>
      <c r="C81" s="424"/>
      <c r="D81" s="425"/>
      <c r="E81" s="425"/>
      <c r="F81" s="425"/>
      <c r="G81" s="425"/>
      <c r="H81" s="425"/>
      <c r="I81" s="425"/>
      <c r="J81" s="425"/>
      <c r="K81" s="425"/>
      <c r="L81" s="425"/>
      <c r="M81" s="425"/>
      <c r="N81" s="425"/>
      <c r="O81" s="426"/>
      <c r="P81" s="43"/>
    </row>
    <row r="82" spans="2:16" ht="13.35" customHeight="1">
      <c r="B82" s="21"/>
      <c r="C82" s="424" t="s">
        <v>92</v>
      </c>
      <c r="D82" s="425"/>
      <c r="E82" s="425"/>
      <c r="F82" s="425"/>
      <c r="G82" s="425"/>
      <c r="H82" s="425"/>
      <c r="I82" s="425"/>
      <c r="J82" s="425"/>
      <c r="K82" s="425"/>
      <c r="L82" s="425"/>
      <c r="M82" s="425"/>
      <c r="N82" s="425"/>
      <c r="O82" s="426"/>
      <c r="P82" s="43"/>
    </row>
    <row r="83" spans="2:16" ht="45" customHeight="1">
      <c r="B83" s="21"/>
      <c r="C83" s="424"/>
      <c r="D83" s="425"/>
      <c r="E83" s="425"/>
      <c r="F83" s="425"/>
      <c r="G83" s="425"/>
      <c r="H83" s="425"/>
      <c r="I83" s="425"/>
      <c r="J83" s="425"/>
      <c r="K83" s="425"/>
      <c r="L83" s="425"/>
      <c r="M83" s="425"/>
      <c r="N83" s="425"/>
      <c r="O83" s="426"/>
      <c r="P83" s="43"/>
    </row>
    <row r="84" spans="2:16" ht="14.25">
      <c r="B84" s="21"/>
      <c r="C84" s="57"/>
      <c r="D84" s="115"/>
      <c r="E84" s="115"/>
      <c r="F84" s="115"/>
      <c r="G84" s="115"/>
      <c r="H84" s="115"/>
      <c r="I84" s="115"/>
      <c r="J84" s="115"/>
      <c r="K84" s="115"/>
      <c r="L84" s="115"/>
      <c r="M84" s="115"/>
      <c r="N84" s="115"/>
      <c r="O84" s="116"/>
      <c r="P84" s="42"/>
    </row>
    <row r="85" spans="2:16" ht="14.25">
      <c r="B85" s="21"/>
      <c r="C85" s="71"/>
      <c r="D85" s="48"/>
      <c r="E85" s="48"/>
      <c r="F85" s="48"/>
      <c r="G85" s="48"/>
      <c r="H85" s="114" t="s">
        <v>84</v>
      </c>
      <c r="I85" s="48"/>
      <c r="J85" s="48"/>
      <c r="K85" s="48"/>
      <c r="L85" s="48"/>
      <c r="M85" s="48"/>
      <c r="N85" s="48"/>
      <c r="O85" s="72"/>
      <c r="P85" s="22"/>
    </row>
    <row r="86" spans="2:16" ht="14.25">
      <c r="B86" s="21"/>
      <c r="C86" s="71"/>
      <c r="D86" s="48"/>
      <c r="E86" s="48"/>
      <c r="F86" s="48"/>
      <c r="G86" s="48"/>
      <c r="H86" s="48" t="s">
        <v>85</v>
      </c>
      <c r="I86" s="81"/>
      <c r="J86" s="81"/>
      <c r="K86" s="81"/>
      <c r="L86" s="48"/>
      <c r="M86" s="48"/>
      <c r="N86" s="48"/>
      <c r="O86" s="72"/>
      <c r="P86" s="22"/>
    </row>
    <row r="87" spans="2:16" ht="14.25">
      <c r="B87" s="21"/>
      <c r="C87" s="71"/>
      <c r="D87" s="48"/>
      <c r="E87" s="48"/>
      <c r="F87" s="48"/>
      <c r="G87" s="48"/>
      <c r="H87" s="48" t="s">
        <v>93</v>
      </c>
      <c r="I87" s="121"/>
      <c r="J87" s="121"/>
      <c r="K87" s="121"/>
      <c r="L87" s="48"/>
      <c r="M87" s="48"/>
      <c r="N87" s="48"/>
      <c r="O87" s="72"/>
      <c r="P87" s="22"/>
    </row>
    <row r="88" spans="2:16" ht="14.25">
      <c r="B88" s="21"/>
      <c r="C88" s="122"/>
      <c r="D88" s="115"/>
      <c r="E88" s="115"/>
      <c r="F88" s="115"/>
      <c r="G88" s="115"/>
      <c r="H88" s="48" t="s">
        <v>94</v>
      </c>
      <c r="I88" s="48"/>
      <c r="J88" s="48"/>
      <c r="K88" s="48"/>
      <c r="L88" s="115"/>
      <c r="M88" s="115"/>
      <c r="N88" s="115"/>
      <c r="O88" s="116"/>
      <c r="P88" s="42"/>
    </row>
    <row r="89" spans="2:16" ht="18.75" customHeight="1" thickBot="1">
      <c r="B89" s="21"/>
      <c r="C89" s="420"/>
      <c r="D89" s="421"/>
      <c r="E89" s="421"/>
      <c r="F89" s="94"/>
      <c r="G89" s="94"/>
      <c r="H89" s="94"/>
      <c r="I89" s="94"/>
      <c r="J89" s="94"/>
      <c r="K89" s="418"/>
      <c r="L89" s="418"/>
      <c r="M89" s="418"/>
      <c r="N89" s="418"/>
      <c r="O89" s="419"/>
      <c r="P89" s="44"/>
    </row>
    <row r="90" spans="2:16" ht="13.5" thickBot="1">
      <c r="B90" s="45"/>
      <c r="C90" s="46"/>
      <c r="D90" s="46"/>
      <c r="E90" s="46"/>
      <c r="F90" s="46"/>
      <c r="G90" s="46"/>
      <c r="H90" s="46"/>
      <c r="I90" s="46"/>
      <c r="J90" s="46"/>
      <c r="K90" s="46"/>
      <c r="L90" s="46"/>
      <c r="M90" s="46"/>
      <c r="N90" s="46"/>
      <c r="O90" s="46"/>
      <c r="P90" s="47"/>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Cristian Andres Mejia Umbarila</cp:lastModifiedBy>
  <cp:revision/>
  <dcterms:created xsi:type="dcterms:W3CDTF">2006-06-27T16:47:25Z</dcterms:created>
  <dcterms:modified xsi:type="dcterms:W3CDTF">2026-07-21T17:54:09Z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