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7"/>
  <workbookPr/>
  <mc:AlternateContent xmlns:mc="http://schemas.openxmlformats.org/markup-compatibility/2006">
    <mc:Choice Requires="x15">
      <x15ac:absPath xmlns:x15ac="http://schemas.microsoft.com/office/spreadsheetml/2010/11/ac" url="https://icbfgob.sharepoint.com/sites/RepositorioPrimeraInfancia2/Documentos compartidos/2026/07. Equipo de Planeación Estrategica/Matriz_contratación_segundo_semestre_2026/Matrices_contratación_segundo_semestre_serv_integrales/SANTANDER/"/>
    </mc:Choice>
  </mc:AlternateContent>
  <xr:revisionPtr revIDLastSave="0" documentId="8_{80998579-EE31-4EF4-8A37-E7F6DA6F5E36}" xr6:coauthVersionLast="47" xr6:coauthVersionMax="47" xr10:uidLastSave="{00000000-0000-0000-0000-000000000000}"/>
  <workbookProtection workbookAlgorithmName="SHA-512" workbookHashValue="S8EdPNoKK6MY4sH6kGCRQ78+ww34OWAcCE698Go4TOzD96zl7xj7p+1R2IV52XOQMYgsa8jKsRwO0Mwph2cJOw==" workbookSaltValue="/Ye8nWgn3bszbZAbO4wYHQ==" workbookSpinCount="100000" lockStructure="1"/>
  <bookViews>
    <workbookView xWindow="-108" yWindow="-108" windowWidth="23256" windowHeight="12576" xr2:uid="{5B361EC8-FBBE-418C-BFFB-FD4EBCD4CCE1}"/>
  </bookViews>
  <sheets>
    <sheet name="MATRIZ" sheetId="2" r:id="rId1"/>
    <sheet name="Combinaciones" sheetId="3" state="hidden" r:id="rId2"/>
    <sheet name="dinamica" sheetId="4" state="hidden" r:id="rId3"/>
    <sheet name="zonificación" sheetId="1" state="hidden" r:id="rId4"/>
    <sheet name="SALARIOS" sheetId="5" state="hidden" r:id="rId5"/>
  </sheets>
  <externalReferences>
    <externalReference r:id="rId6"/>
    <externalReference r:id="rId7"/>
  </externalReferences>
  <definedNames>
    <definedName name="___INDEX_SHEET___ASAP_Utilities">#REF!</definedName>
    <definedName name="_1__123Graph_Aｸﾞﾗﾌ_7" hidden="1">#REF!</definedName>
    <definedName name="_112233" hidden="1">#REF!</definedName>
    <definedName name="_112277" hidden="1">#REF!</definedName>
    <definedName name="_12__123Graph_BCHART_5" hidden="1">#REF!</definedName>
    <definedName name="_1222" hidden="1">#REF!</definedName>
    <definedName name="_13__123Graph_Bｸﾞﾗﾌ_7" hidden="1">#REF!</definedName>
    <definedName name="_14__123Graph_Cｸﾞﾗﾌ_7" hidden="1">#REF!</definedName>
    <definedName name="_15__123Graph_Dｸﾞﾗﾌ_7" hidden="1">#REF!</definedName>
    <definedName name="_16__123Graph_Eｸﾞﾗﾌ_7" hidden="1">#REF!</definedName>
    <definedName name="_17__123Graph_Fｸﾞﾗﾌ_7" hidden="1">#REF!</definedName>
    <definedName name="_21" hidden="1">#REF!</definedName>
    <definedName name="_25" hidden="1">#REF!</definedName>
    <definedName name="_29" hidden="1">#REF!</definedName>
    <definedName name="_456" localSheetId="1" hidden="1">{0,#N/A,FALSE,0;0,#N/A,FALSE,0;0,#N/A,FALSE,0;0,#N/A,FALSE,0;0,#N/A,FALSE,0;0,#N/A,FALSE,0}</definedName>
    <definedName name="_456" hidden="1">{0,#N/A,FALSE,0;0,#N/A,FALSE,0;0,#N/A,FALSE,0;0,#N/A,FALSE,0;0,#N/A,FALSE,0;0,#N/A,FALSE,0}</definedName>
    <definedName name="_Fill" hidden="1">#REF!</definedName>
    <definedName name="_xlnm._FilterDatabase" localSheetId="1" hidden="1">Combinaciones!$A$1:$L$301</definedName>
    <definedName name="_xlnm._FilterDatabase" localSheetId="3" hidden="1">zonificación!$A$1:$AT$702</definedName>
    <definedName name="_xlnm._FilterDatabase" localSheetId="0" hidden="1">MATRIZ!$A$2:$BT$139</definedName>
    <definedName name="_xlnm._FilterDatabase" hidden="1">#REF!</definedName>
    <definedName name="_laura" hidden="1">#REF!</definedName>
    <definedName name="_NDC1" localSheetId="1" hidden="1">{"'内訳表'!$B$2:$N$64"}</definedName>
    <definedName name="_NDC1" hidden="1">{"'内訳表'!$B$2:$N$64"}</definedName>
    <definedName name="_Order1" hidden="1">0</definedName>
    <definedName name="_Order2" hidden="1">255</definedName>
    <definedName name="_r3d" localSheetId="1"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p" hidden="1">#REF!</definedName>
    <definedName name="¿Quiénes_están_inscritos_dentro_del_sistema__incluye_desinscr___">#REF!</definedName>
    <definedName name="a1_Y1">#REF!</definedName>
    <definedName name="a1_Y2">#REF!</definedName>
    <definedName name="a10_Y10">#REF!</definedName>
    <definedName name="a10_Y11">#REF!</definedName>
    <definedName name="a2_Y2">#REF!</definedName>
    <definedName name="a2_Y3">#REF!</definedName>
    <definedName name="a3_Y3">#REF!</definedName>
    <definedName name="a3_Y4">#REF!</definedName>
    <definedName name="a4_Y4">#REF!</definedName>
    <definedName name="a4_Y5">#REF!</definedName>
    <definedName name="a5_Y5">#REF!</definedName>
    <definedName name="a5_Y6">#REF!</definedName>
    <definedName name="a6_Y6">#REF!</definedName>
    <definedName name="a6_Y7">#REF!</definedName>
    <definedName name="a7_Y7">#REF!</definedName>
    <definedName name="a7_Y8">#REF!</definedName>
    <definedName name="a8_Y8">#REF!</definedName>
    <definedName name="a8_Y9">#REF!</definedName>
    <definedName name="a9_Y10">#REF!</definedName>
    <definedName name="a9_Y9">#REF!</definedName>
    <definedName name="aaa">#REF!</definedName>
    <definedName name="aaaa" hidden="1">#REF!</definedName>
    <definedName name="ABF" hidden="1">#REF!</definedName>
    <definedName name="AccessDatabase" hidden="1">"C:\My Documents\New MMR\INPUT.mdb"</definedName>
    <definedName name="ACCV" hidden="1">#REF!</definedName>
    <definedName name="ActividadRE">#REF!</definedName>
    <definedName name="ADSF" hidden="1">#REF!</definedName>
    <definedName name="afdgbva" localSheetId="1" hidden="1">{#N/A,#N/A,TRUE,"Report"}</definedName>
    <definedName name="afdgbva" hidden="1">{#N/A,#N/A,TRUE,"Report"}</definedName>
    <definedName name="aga" localSheetId="1" hidden="1">{#N/A,#N/A,TRUE,"Report"}</definedName>
    <definedName name="aga" hidden="1">{#N/A,#N/A,TRUE,"Report"}</definedName>
    <definedName name="AGE">#REF!</definedName>
    <definedName name="AGHFD" hidden="1">#REF!</definedName>
    <definedName name="alejo" hidden="1">#REF!</definedName>
    <definedName name="ALM_COM">#REF!</definedName>
    <definedName name="ALMUERZO">#REF!</definedName>
    <definedName name="almuerzocena">#REF!</definedName>
    <definedName name="AMAZONAS">#REF!</definedName>
    <definedName name="AMAZONAS1">#REF!</definedName>
    <definedName name="ANTIGUEDAD">#REF!</definedName>
    <definedName name="ANTIOQUIA">#REF!</definedName>
    <definedName name="año1">#REF!</definedName>
    <definedName name="Años_préstamo">#REF!</definedName>
    <definedName name="ARAUCA">#REF!</definedName>
    <definedName name="ass2wq2" hidden="1">#REF!</definedName>
    <definedName name="ATGHH" hidden="1">#REF!</definedName>
    <definedName name="ATLANTICO">#REF!</definedName>
    <definedName name="AVBC" hidden="1">#REF!</definedName>
    <definedName name="AXCC" hidden="1">#REF!</definedName>
    <definedName name="AXX" hidden="1">#REF!</definedName>
    <definedName name="Aグラフ" hidden="1">#REF!</definedName>
    <definedName name="Bachiller_Técnico_industrial">#REF!</definedName>
    <definedName name="badb" localSheetId="1"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AS">#REF!</definedName>
    <definedName name="Base">#REF!</definedName>
    <definedName name="BASETD">OFFSET(#REF!,0,0,COUNTA(#REF!),6)</definedName>
    <definedName name="bbb">#REF!</definedName>
    <definedName name="Beginning_Balance">-FV(Interest_Rate/12,Payment_Number-1,-Monthly_Payment,Loan_Amount)</definedName>
    <definedName name="BKLZXX">#REF!</definedName>
    <definedName name="bn" localSheetId="1" hidden="1">{"'内訳表'!$B$2:$N$64"}</definedName>
    <definedName name="bn" hidden="1">{"'内訳表'!$B$2:$N$64"}</definedName>
    <definedName name="BOLIVAR">#REF!</definedName>
    <definedName name="BuiltIn_Consolidate_Area">NA()</definedName>
    <definedName name="BuiltIn_Consolidate_Area___0">NA()</definedName>
    <definedName name="BuiltIn_Consolidate_Area___0___0">NA()</definedName>
    <definedName name="BuiltIn_Consolidate_Area___0___0___0">NA()</definedName>
    <definedName name="BuiltIn_Consolidate_Area___0___0___0___0">NA()</definedName>
    <definedName name="BuiltIn_Print_Area___0">"$"</definedName>
    <definedName name="BuiltIn_Print_Area___0___0">0</definedName>
    <definedName name="BuiltIn_Print_Titles">NA()</definedName>
    <definedName name="BuiltIn_Print_Titles___0">NA()</definedName>
    <definedName name="BuiltIn_Print_Titles___0___0">0</definedName>
    <definedName name="Ｂグラフ" hidden="1">#REF!</definedName>
    <definedName name="CALDAS">#REF!</definedName>
    <definedName name="CALENDARIO">#REF!</definedName>
    <definedName name="Calidad">#REF!</definedName>
    <definedName name="Calidad_1">"['file://172.16.9.31/ArchivosICBF/DIRECCION%20TECNICA%20ICBF/Archivos%20FONADE/COSTEO%20DIAGNOSTICOS.xlsm'#$PERSONAL.$P$58]"</definedName>
    <definedName name="Campamento">#REF!</definedName>
    <definedName name="Campamento_1">"['file://172.16.9.31/ArchivosICBF/DIRECCION%20TECNICA%20ICBF/Archivos%20FONADE/COSTEO%20DIAGNOSTICOS.xlsm'#$PERSONAL.$P$122]"</definedName>
    <definedName name="Cantidad_de_profesionales">#REF!</definedName>
    <definedName name="Cantidad_de_técnicos">#REF!</definedName>
    <definedName name="Cantidad_persona_no_fact">#REF!</definedName>
    <definedName name="Capital">#REF!</definedName>
    <definedName name="CAQUETÁ">#REF!</definedName>
    <definedName name="CASANARE">#REF!</definedName>
    <definedName name="CAUCA">#REF!</definedName>
    <definedName name="cccccccc">#REF!</definedName>
    <definedName name="CdadCalidades">#REF!</definedName>
    <definedName name="CdadNoFacturables">#REF!</definedName>
    <definedName name="CdadProfesionales">#REF!</definedName>
    <definedName name="CdadTecnicos">#REF!</definedName>
    <definedName name="CESAR">#REF!</definedName>
    <definedName name="CHOCO">#REF!</definedName>
    <definedName name="Codigo">#REF!</definedName>
    <definedName name="CON">#REF!</definedName>
    <definedName name="CONFITERIA">#REF!</definedName>
    <definedName name="CÓRDOBA">#REF!</definedName>
    <definedName name="CostoDirectoObra">#REF!</definedName>
    <definedName name="COSTOTIPO1">#REF!</definedName>
    <definedName name="COSTOTIPO2">#REF!</definedName>
    <definedName name="CPC">#REF!</definedName>
    <definedName name="CPYC">#REF!</definedName>
    <definedName name="CuantostieneEdSuperior">#REF!</definedName>
    <definedName name="CZVZVZV">#REF!</definedName>
    <definedName name="Ｃグラフ" hidden="1">#REF!</definedName>
    <definedName name="dasd" hidden="1">#REF!</definedName>
    <definedName name="DCAERDA">#REF!</definedName>
    <definedName name="dd" hidden="1">#REF!</definedName>
    <definedName name="Decision">#REF!</definedName>
    <definedName name="Dedicacion">#REF!</definedName>
    <definedName name="DEPARTAMENTOS">#REF!</definedName>
    <definedName name="dependencia">#REF!</definedName>
    <definedName name="DESAYUNO">#REF!</definedName>
    <definedName name="DESAYUNOS">#REF!</definedName>
    <definedName name="DESDE">[1]Parametros!$O$32</definedName>
    <definedName name="DeseanCapacitacionEn">#REF!</definedName>
    <definedName name="DESINSCRITOS">#REF!</definedName>
    <definedName name="DFG" hidden="1">#REF!</definedName>
    <definedName name="dfgd56" localSheetId="1" hidden="1">{0,#N/A,FALSE,0;0,#N/A,FALSE,0;0,#N/A,FALSE,0;0,#N/A,FALSE,0;0,#N/A,FALSE,0;0,#N/A,FALSE,0}</definedName>
    <definedName name="dfgd56" hidden="1">{0,#N/A,FALSE,0;0,#N/A,FALSE,0;0,#N/A,FALSE,0;0,#N/A,FALSE,0;0,#N/A,FALSE,0;0,#N/A,FALSE,0}</definedName>
    <definedName name="DFGH" hidden="1">#REF!</definedName>
    <definedName name="dfhdf" hidden="1">#REF!</definedName>
    <definedName name="DFSG" hidden="1">#REF!</definedName>
    <definedName name="dgb" localSheetId="1" hidden="1">{"'内訳表'!$B$2:$N$64"}</definedName>
    <definedName name="dgb" hidden="1">{"'内訳表'!$B$2:$N$64"}</definedName>
    <definedName name="dhb" localSheetId="1" hidden="1">{"'内訳表'!$B$2:$N$64"}</definedName>
    <definedName name="dhb" hidden="1">{"'内訳表'!$B$2:$N$64"}</definedName>
    <definedName name="Día_de_pago">DATE(YEAR(Inicio_prestamo),MONTH(Inicio_prestamo)+#REF!,DAY(Inicio_prestamo))</definedName>
    <definedName name="DISTRIBUCIONPORTIPOCONTRATO">#REF!</definedName>
    <definedName name="dszgre" localSheetId="1"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1"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hidden="1">#REF!</definedName>
    <definedName name="eagrbve" localSheetId="1" hidden="1">{"'内訳表'!$B$2:$N$64"}</definedName>
    <definedName name="eagrbve" hidden="1">{"'内訳表'!$B$2:$N$64"}</definedName>
    <definedName name="eargbwrg" localSheetId="1" hidden="1">{"'内訳表'!$B$2:$N$64"}</definedName>
    <definedName name="eargbwrg" hidden="1">{"'内訳表'!$B$2:$N$64"}</definedName>
    <definedName name="Ed_cons_empr_CodEntidad">#REF!</definedName>
    <definedName name="Ed_emp_codemp">#REF!</definedName>
    <definedName name="EDAD">#REF!</definedName>
    <definedName name="EdSuperior2">#REF!</definedName>
    <definedName name="EdSuperior3">#REF!</definedName>
    <definedName name="EE" localSheetId="1"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mpleados">#REF!</definedName>
    <definedName name="Empresa">#REF!</definedName>
    <definedName name="Ending_Balance">-FV(Interest_Rate/12,Payment_Number,-Monthly_Payment,Loan_Amount)</definedName>
    <definedName name="Ensayos">#REF!</definedName>
    <definedName name="Ensayos_1">"['file://172.16.9.31/ArchivosICBF/DIRECCION%20TECNICA%20ICBF/Archivos%20FONADE/COSTEO%20DIAGNOSTICOS.xlsm'#$PERSONAL.$P$100]"</definedName>
    <definedName name="EQCOC">#REF!</definedName>
    <definedName name="Equipos">#REF!</definedName>
    <definedName name="EstadoMadCabFamilia">#REF!</definedName>
    <definedName name="Estrategia">#REF!</definedName>
    <definedName name="ET" localSheetId="1"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#REF!</definedName>
    <definedName name="Ｅグラフ" hidden="1">#REF!</definedName>
    <definedName name="Factor_multiplicador_Calculado">#REF!</definedName>
    <definedName name="FactorMultFinal">#REF!</definedName>
    <definedName name="FactorMultiplicaCalculado">#REF!</definedName>
    <definedName name="fbvdv" localSheetId="1"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1"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hidden="1">#REF!</definedName>
    <definedName name="fecha_fin_servicio">#REF!</definedName>
    <definedName name="FECHA_INGRESO">#REF!</definedName>
    <definedName name="fecha_inicio_servicio">#REF!</definedName>
    <definedName name="FECHA_NACIMIENTO">#REF!</definedName>
    <definedName name="FERIADOS">[1]Parametros!$A$1944:$A$2015</definedName>
    <definedName name="ff" localSheetId="1" hidden="1">{#N/A,#N/A,TRUE,"Report"}</definedName>
    <definedName name="ff" hidden="1">{#N/A,#N/A,TRUE,"Report"}</definedName>
    <definedName name="FFF" localSheetId="1"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1" hidden="1">{"'内訳表'!$B$2:$N$64"}</definedName>
    <definedName name="fgsznzfd" hidden="1">{"'内訳表'!$B$2:$N$64"}</definedName>
    <definedName name="fgxnbf" localSheetId="1"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ila_de_encabezado">ROW(#REF!)</definedName>
    <definedName name="FOCALIZADAS">OFFSET(#REF!,0,0,COUNTA(#REF!),26)</definedName>
    <definedName name="FORMATO2">OFFSET(#REF!,0,0,COUNTA(#REF!),COUNTA(#REF!))</definedName>
    <definedName name="FSDFSD" localSheetId="1" hidden="1">{0,#N/A,FALSE,0;0,#N/A,FALSE,0;0,#N/A,FALSE,0;0,#N/A,FALSE,0;0,#N/A,FALSE,0;0,#N/A,FALSE,0}</definedName>
    <definedName name="FSDFSD" hidden="1">{0,#N/A,FALSE,0;0,#N/A,FALSE,0;0,#N/A,FALSE,0;0,#N/A,FALSE,0;0,#N/A,FALSE,0;0,#N/A,FALSE,0}</definedName>
    <definedName name="fsmnfs" localSheetId="1"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#REF!</definedName>
    <definedName name="FUENTES">#REF!</definedName>
    <definedName name="Funcionario">#REF!</definedName>
    <definedName name="Ｆグラフ" hidden="1">#REF!</definedName>
    <definedName name="gbvREDSAb" localSheetId="1"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1"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hidden="1">#REF!</definedName>
    <definedName name="gfhh">#REF!</definedName>
    <definedName name="GIOBANY">#REF!</definedName>
    <definedName name="GruporUPS">#REF!</definedName>
    <definedName name="GUAINÍA">#REF!</definedName>
    <definedName name="GUAVIARE">#REF!</definedName>
    <definedName name="HASTA">[1]Parametros!$P$32</definedName>
    <definedName name="hcbbbb">#REF!</definedName>
    <definedName name="Header_Row">ROW(#REF!)</definedName>
    <definedName name="HFGHGFH3">#REF!</definedName>
    <definedName name="hhhhh">#REF!</definedName>
    <definedName name="hhjn" localSheetId="1"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1"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1"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1" hidden="1">{#N/A,#N/A,TRUE,"Report"}</definedName>
    <definedName name="hmstj" hidden="1">{#N/A,#N/A,TRUE,"Report"}</definedName>
    <definedName name="hnfg" localSheetId="1"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#REF!</definedName>
    <definedName name="HonoraProfesionales">#REF!</definedName>
    <definedName name="Honorarios">#REF!</definedName>
    <definedName name="HonoraTecnicos">#REF!</definedName>
    <definedName name="Horas">#REF!</definedName>
    <definedName name="horas_jornada">#REF!</definedName>
    <definedName name="horas_ubicacion1">#REF!</definedName>
    <definedName name="horas_ubicacion2">#REF!</definedName>
    <definedName name="horas_ubicacion3">#REF!</definedName>
    <definedName name="horas_ubicacion4">#REF!</definedName>
    <definedName name="horas_ubicacion5">#REF!</definedName>
    <definedName name="horas_ubicacion6">#REF!</definedName>
    <definedName name="horas_ubicacion7">#REF!</definedName>
    <definedName name="hrgc">#REF!</definedName>
    <definedName name="hsf" localSheetId="1" hidden="1">{"'内訳表'!$B$2:$N$64"}</definedName>
    <definedName name="hsf" hidden="1">{"'内訳表'!$B$2:$N$64"}</definedName>
    <definedName name="HTML_CodePage" hidden="1">932</definedName>
    <definedName name="HTML_Control" localSheetId="1" hidden="1">{"'内訳表'!$B$2:$N$64"}</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HUILA">#REF!</definedName>
    <definedName name="ii" localSheetId="1" hidden="1">{"'内訳表'!$B$2:$N$64"}</definedName>
    <definedName name="ii" hidden="1">{"'内訳表'!$B$2:$N$64"}</definedName>
    <definedName name="Importe_del_préstamo">#REF!</definedName>
    <definedName name="Impresión_completa">#REF!</definedName>
    <definedName name="Incre">#REF!</definedName>
    <definedName name="INCREMENTO">#REF!</definedName>
    <definedName name="INCREMENTOS">#REF!</definedName>
    <definedName name="Indemnizacion">#REF!</definedName>
    <definedName name="INDIRECTO">#REF!</definedName>
    <definedName name="InfLaboral">#REF!</definedName>
    <definedName name="InfLabrl">#REF!</definedName>
    <definedName name="Info_Prazo_do_contrato">#REF!</definedName>
    <definedName name="Inicio_prestamo">#REF!</definedName>
    <definedName name="Ins">#REF!</definedName>
    <definedName name="InsEnt">#REF!</definedName>
    <definedName name="InsFisMag">#REF!</definedName>
    <definedName name="Int">#REF!</definedName>
    <definedName name="Interest">-IPMT(Interest_Rate/12,Payment_Number,Number_of_Payments,Loan_Amount)</definedName>
    <definedName name="Interest_Rate">#REF!</definedName>
    <definedName name="INTERNACIONAL">#REF!</definedName>
    <definedName name="IPC">#REF!</definedName>
    <definedName name="IVASobreUtilidad">#REF!</definedName>
    <definedName name="IVASobreUtilidad_1">"['file://172.16.9.31/ArchivosICBF/DIRECCION%20TECNICA%20ICBF/Archivos%20FONADE/COSTEO%20DIAGNOSTICOS.xlsm'#$IMPUESTOS.$E$16]"</definedName>
    <definedName name="j" hidden="1">#REF!</definedName>
    <definedName name="JGJ" localSheetId="1" hidden="1">{0,#N/A,FALSE,0;0,#N/A,FALSE,0;0,#N/A,FALSE,0;0,#N/A,FALSE,0;0,#N/A,FALSE,0;0,#N/A,FALSE,0}</definedName>
    <definedName name="JGJ" hidden="1">{0,#N/A,FALSE,0;0,#N/A,FALSE,0;0,#N/A,FALSE,0;0,#N/A,FALSE,0;0,#N/A,FALSE,0;0,#N/A,FALSE,0}</definedName>
    <definedName name="l" localSheetId="1"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A_GUAJIRA">#REF!</definedName>
    <definedName name="Last_Row">IF(Values_Entered,Header_Row+Number_of_Payments,Header_Row)</definedName>
    <definedName name="LimitacionAuditiva">#REF!</definedName>
    <definedName name="LimitacionFisicaOMental">#REF!</definedName>
    <definedName name="LimitacionVisual">#REF!</definedName>
    <definedName name="LISTA_1">#REF!</definedName>
    <definedName name="LISTA_2">#REF!</definedName>
    <definedName name="lista_hnp">#REF!</definedName>
    <definedName name="lista_lineas_reparto">#REF!</definedName>
    <definedName name="lista_localizaciones">#REF!</definedName>
    <definedName name="lista_paises">#REF!</definedName>
    <definedName name="lista_perfiles_esp">#REF!</definedName>
    <definedName name="lista_perfiles_resto">#REF!</definedName>
    <definedName name="LISTA_PROM">#REF!</definedName>
    <definedName name="LISTA_TASAS">#REF!</definedName>
    <definedName name="Loan_Amount">#REF!</definedName>
    <definedName name="Loan_Not_Paid">IF(Payment_Number&lt;=Number_of_Payments,1,0)</definedName>
    <definedName name="Loan_Start">#REF!</definedName>
    <definedName name="Loan_Years">#REF!</definedName>
    <definedName name="M.AMAZONAS">#REF!</definedName>
    <definedName name="M.ANTIOQUIA">#REF!</definedName>
    <definedName name="M.ARAUCA">#REF!</definedName>
    <definedName name="M.ATLANTICO">#REF!</definedName>
    <definedName name="M.BOGOTA">#REF!</definedName>
    <definedName name="M.BOLIVAR">#REF!</definedName>
    <definedName name="M.BOYACA">#REF!</definedName>
    <definedName name="M.CALDAS">#REF!</definedName>
    <definedName name="M.CAQUETÁ">#REF!</definedName>
    <definedName name="M.CASANARE">#REF!</definedName>
    <definedName name="M.CAUCA">#REF!</definedName>
    <definedName name="M.CESAR">#REF!</definedName>
    <definedName name="M.CHOCÓ">#REF!</definedName>
    <definedName name="M.CÓRDOBA">#REF!</definedName>
    <definedName name="M.CUNDINAMARCA">#REF!</definedName>
    <definedName name="M.GUAINIA">#REF!</definedName>
    <definedName name="M.GUAVIARE">#REF!</definedName>
    <definedName name="M.HUILA">#REF!</definedName>
    <definedName name="M.LA.GUAJIRA">#REF!</definedName>
    <definedName name="M.MAGDALENA">#REF!</definedName>
    <definedName name="M.META">#REF!</definedName>
    <definedName name="M.N.DE.SANTANDER">#REF!</definedName>
    <definedName name="M.NARIÑO">#REF!</definedName>
    <definedName name="M.PUTUMAYO">#REF!</definedName>
    <definedName name="M.QUINDIO">#REF!</definedName>
    <definedName name="M.RISARALDA">#REF!</definedName>
    <definedName name="M.SAN.ANDRES">#REF!</definedName>
    <definedName name="M.SANTANDER">#REF!</definedName>
    <definedName name="M.SUCRE">#REF!</definedName>
    <definedName name="M.TOLIMA">#REF!</definedName>
    <definedName name="M.VALLE.DEL.CAUCA">#REF!</definedName>
    <definedName name="M.VAUPÉS">#REF!</definedName>
    <definedName name="M.VICHADA">#REF!</definedName>
    <definedName name="macro" hidden="1">#REF!</definedName>
    <definedName name="MadreCabezaFamilia">#REF!</definedName>
    <definedName name="MAGDALENA">#REF!</definedName>
    <definedName name="margen">#REF!</definedName>
    <definedName name="markup_infra">#REF!</definedName>
    <definedName name="Mas_Bajo_Adminstración">#REF!</definedName>
    <definedName name="Mas_Bajo_Imprevistos">#REF!</definedName>
    <definedName name="mdgh" localSheetId="1" hidden="1">{"'内訳表'!$B$2:$N$64"}</definedName>
    <definedName name="mdgh" hidden="1">{"'内訳表'!$B$2:$N$64"}</definedName>
    <definedName name="MENCOC">#REF!</definedName>
    <definedName name="MENU1_3">"$#REF!.$E$8:$M$94"</definedName>
    <definedName name="MENU16">"$"</definedName>
    <definedName name="MENU17">"$"</definedName>
    <definedName name="MENU18">"$"</definedName>
    <definedName name="MENU19">"$"</definedName>
    <definedName name="MENU2_3">"$#REF!.$#REF!$#REF!:$#REF!$#REF!"</definedName>
    <definedName name="MENU20">"$"</definedName>
    <definedName name="MENU3_3">"$#REF!.$#REF!$#REF!:$#REF!$#REF!"</definedName>
    <definedName name="MENU4_3">"$#REF!.$#REF!$#REF!:$#REF!$#REF!"</definedName>
    <definedName name="MENU5_3">"$#REF!.$#REF!$#REF!:$#REF!$#REF!"</definedName>
    <definedName name="mes_inicio_servicio">MONTH(#REF!)</definedName>
    <definedName name="MESES">#REF!</definedName>
    <definedName name="meses_a1">#REF!</definedName>
    <definedName name="meses_a10">#REF!</definedName>
    <definedName name="meses_a11">#REF!</definedName>
    <definedName name="meses_a2">#REF!</definedName>
    <definedName name="meses_a3">#REF!</definedName>
    <definedName name="meses_a4">#REF!</definedName>
    <definedName name="meses_a5">#REF!</definedName>
    <definedName name="meses_a6">#REF!</definedName>
    <definedName name="meses_a7">#REF!</definedName>
    <definedName name="meses_a8">#REF!</definedName>
    <definedName name="meses_a9">#REF!</definedName>
    <definedName name="meses_servicio">#REF!</definedName>
    <definedName name="META">#REF!</definedName>
    <definedName name="mfhjgjhg"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#REF! DE #REF!</definedName>
    <definedName name="mmm" localSheetId="1"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MMM">#REF!</definedName>
    <definedName name="mnhgd" localSheetId="1"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onthly_Payment">-PMT(Interest_Rate/12,Number_of_Payments,Loan_Amount)</definedName>
    <definedName name="MTC">#REF!</definedName>
    <definedName name="naaaaa">#REF!</definedName>
    <definedName name="NARIÑO">#REF!</definedName>
    <definedName name="ndc" localSheetId="1" hidden="1">{"'内訳表'!$B$2:$N$64"}</definedName>
    <definedName name="ndc" hidden="1">{"'内訳表'!$B$2:$N$64"}</definedName>
    <definedName name="NIDIA">#REF!</definedName>
    <definedName name="NivelEducacionBasica">#REF!</definedName>
    <definedName name="NIVELEDUCACIONSUP">#REF!</definedName>
    <definedName name="NivelEducacionSuperior">#REF!</definedName>
    <definedName name="NoFacturable">#REF!</definedName>
    <definedName name="NoFacturable_1">"['file://172.16.9.31/ArchivosICBF/DIRECCION%20TECNICA%20ICBF/Archivos%20FONADE/COSTEO%20DIAGNOSTICOS.xlsm'#$PERSONAL.$P$46]"</definedName>
    <definedName name="NoNOInscritos">#REF!</definedName>
    <definedName name="normal" hidden="1">#REF!</definedName>
    <definedName name="normal2" hidden="1">#REF!</definedName>
    <definedName name="normal3" hidden="1">#REF!</definedName>
    <definedName name="normal4" hidden="1">#REF!</definedName>
    <definedName name="normal5" hidden="1">#REF!</definedName>
    <definedName name="normal6" hidden="1">#REF!</definedName>
    <definedName name="NRegional">#REF!</definedName>
    <definedName name="NSANTANDER">#REF!</definedName>
    <definedName name="nueva">#REF!</definedName>
    <definedName name="Núm_de_pago">#REF!</definedName>
    <definedName name="Núm_pagos_al_año">#REF!</definedName>
    <definedName name="Number_of_Payments">#REF!</definedName>
    <definedName name="NUMERO">#REF!</definedName>
    <definedName name="Número_de_pagos">MATCH(0.01,Saldo_final,-1)+1</definedName>
    <definedName name="nutri">NA()</definedName>
    <definedName name="Objetivos">#REF!</definedName>
    <definedName name="Oficina">#REF!</definedName>
    <definedName name="Oficina_1">"['file://172.16.9.31/ArchivosICBF/DIRECCION%20TECNICA%20ICBF/Archivos%20FONADE/COSTEO%20DIAGNOSTICOS.xlsm'#$PERSONAL.$P$69]"</definedName>
    <definedName name="oo" localSheetId="1" hidden="1">{"'内訳表'!$B$2:$N$64"}</definedName>
    <definedName name="oo" hidden="1">{"'内訳表'!$B$2:$N$64"}</definedName>
    <definedName name="OPC">#REF!</definedName>
    <definedName name="Pago_adicional">#REF!</definedName>
    <definedName name="Pago_mensual_programado">#REF!</definedName>
    <definedName name="Pago_progr">#REF!</definedName>
    <definedName name="Pago_total">#REF!</definedName>
    <definedName name="PagoRE">#REF!</definedName>
    <definedName name="Pagos_adicionales_programados">#REF!</definedName>
    <definedName name="PAL">#REF!</definedName>
    <definedName name="PARTICIPACION">#REF!</definedName>
    <definedName name="Payment_Date">DATE(YEAR(Loan_Start),MONTH(Loan_Start)+Payment_Number,DAY(Loan_Start))</definedName>
    <definedName name="Payment_Number">ROW()-Header_Row</definedName>
    <definedName name="pejis" hidden="1">#REF!</definedName>
    <definedName name="penal_1">#REF!</definedName>
    <definedName name="penal_10">#REF!</definedName>
    <definedName name="penal_2">#REF!</definedName>
    <definedName name="penal_3">#REF!</definedName>
    <definedName name="penal_4">#REF!</definedName>
    <definedName name="penal_5">#REF!</definedName>
    <definedName name="penal_6">#REF!</definedName>
    <definedName name="penal_7">#REF!</definedName>
    <definedName name="penal_8">#REF!</definedName>
    <definedName name="penal_9">#REF!</definedName>
    <definedName name="penal_global">#REF!</definedName>
    <definedName name="perfil">#REF!</definedName>
    <definedName name="PERFILES">#REF!</definedName>
    <definedName name="pilares">#REF!</definedName>
    <definedName name="Plazo_en_meses">#REF!</definedName>
    <definedName name="PlazoEnMeses">#REF!</definedName>
    <definedName name="PMCL">#REF!</definedName>
    <definedName name="PRECIOS">"$"</definedName>
    <definedName name="preparaciones">#REF!</definedName>
    <definedName name="Principal">-PPMT(Interest_Rate/12,Payment_Number,Number_of_Payments,Loan_Amount)</definedName>
    <definedName name="Print_Titles_1">#REF!</definedName>
    <definedName name="Procedencia">#REF!</definedName>
    <definedName name="Producto">#REF!</definedName>
    <definedName name="PRODUCTOS">#REF!</definedName>
    <definedName name="productosdef">#REF!</definedName>
    <definedName name="Profesional">#REF!</definedName>
    <definedName name="Profesional_1">"['file://172.16.9.31/ArchivosICBF/DIRECCION%20TECNICA%20ICBF/Archivos%20FONADE/COSTEO%20DIAGNOSTICOS.xlsm'#$PERSONAL.$P$12]"</definedName>
    <definedName name="Promd_Administración">#REF!</definedName>
    <definedName name="Promd_Adnimistración">#REF!</definedName>
    <definedName name="Promd_Imprevistos">#REF!</definedName>
    <definedName name="Promd_Utilidad">#REF!</definedName>
    <definedName name="promedios">#REF!</definedName>
    <definedName name="Proporcionalidad">#REF!</definedName>
    <definedName name="ProximoPension">#REF!</definedName>
    <definedName name="PUTUMAYO">#REF!</definedName>
    <definedName name="QUINDÍO">#REF!</definedName>
    <definedName name="reahgbaerg" localSheetId="1" hidden="1">{"'内訳表'!$B$2:$N$64"}</definedName>
    <definedName name="reahgbaerg" hidden="1">{"'内訳表'!$B$2:$N$64"}</definedName>
    <definedName name="RECapacitacion">#REF!</definedName>
    <definedName name="REContPrivada">#REF!</definedName>
    <definedName name="REEXPEDIDO">#REF!</definedName>
    <definedName name="REGIONAL">#REF!</definedName>
    <definedName name="REGIONAL1">#REF!</definedName>
    <definedName name="regionales">#REF!</definedName>
    <definedName name="res" localSheetId="1"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#REF!</definedName>
    <definedName name="Restablecer_área_de_impresión">OFFSET(Impresión_completa,0,0,Última_fila)</definedName>
    <definedName name="rggvs" localSheetId="1" hidden="1">{"'内訳表'!$B$2:$N$64"}</definedName>
    <definedName name="rggvs" hidden="1">{"'内訳表'!$B$2:$N$64"}</definedName>
    <definedName name="RISARALDA">#REF!</definedName>
    <definedName name="rnrsy" localSheetId="1" hidden="1">{#N/A,#N/A,TRUE,"Report"}</definedName>
    <definedName name="rnrsy" hidden="1">{#N/A,#N/A,TRUE,"Report"}</definedName>
    <definedName name="rrr" localSheetId="1"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utas">#REF!</definedName>
    <definedName name="RY" localSheetId="1"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AL_2025">[2]Hoja5!$F$3</definedName>
    <definedName name="SAL_2026">[2]Hoja5!$F$4</definedName>
    <definedName name="SALARIOS">[2]Hoja5!$E$2:$F$4</definedName>
    <definedName name="Salarios_Profesionales">#REF!</definedName>
    <definedName name="Salarios_Técnicos">#REF!</definedName>
    <definedName name="salariosref">#REF!</definedName>
    <definedName name="SalarioSuperora3SMLVMyProfesionalidad">#REF!</definedName>
    <definedName name="Saldo_final">#REF!</definedName>
    <definedName name="Saldo_inicial">#REF!</definedName>
    <definedName name="SANANDRÉS">#REF!</definedName>
    <definedName name="SANTANDER">#REF!</definedName>
    <definedName name="sdf"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hidden="1">#REF!</definedName>
    <definedName name="Seguimiento">#REF!</definedName>
    <definedName name="seleccione">#REF!</definedName>
    <definedName name="sencount" hidden="1">2</definedName>
    <definedName name="servicios">#REF!</definedName>
    <definedName name="Sexo">#REF!</definedName>
    <definedName name="sfgm" localSheetId="1" hidden="1">{#N/A,#N/A,TRUE,"Report"}</definedName>
    <definedName name="sfgm" hidden="1">{#N/A,#N/A,TRUE,"Report"}</definedName>
    <definedName name="SII">[2]!INTEGRALIDAD_EQ[TIPO DE ZONA]</definedName>
    <definedName name="sin_aporte_nutricional">#REF!</definedName>
    <definedName name="Sinnombre">"$"</definedName>
    <definedName name="Sinnombre___0">"$"</definedName>
    <definedName name="SMLMV">#REF!</definedName>
    <definedName name="su" localSheetId="1"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CRE">#REF!</definedName>
    <definedName name="Sueldos">#REF!</definedName>
    <definedName name="sugiura" localSheetId="1" hidden="1">{"'内訳表'!$B$2:$N$64"}</definedName>
    <definedName name="sugiura" hidden="1">{"'内訳表'!$B$2:$N$64"}</definedName>
    <definedName name="T.CARRO">#REF!</definedName>
    <definedName name="tabla">#REF!</definedName>
    <definedName name="TABLA_AN_VEG">#REF!</definedName>
    <definedName name="Tasa_de_interés">#REF!</definedName>
    <definedName name="Tecnico">#REF!</definedName>
    <definedName name="Tecnico_1">"['file://172.16.9.31/ArchivosICBF/DIRECCION%20TECNICA%20ICBF/Archivos%20FONADE/COSTEO%20DIAGNOSTICOS.xlsm'#$PERSONAL.$P$34]"</definedName>
    <definedName name="Telefono">#REF!</definedName>
    <definedName name="tipo">#REF!</definedName>
    <definedName name="TIPOCONT">#REF!</definedName>
    <definedName name="tipodeanalisis">#REF!</definedName>
    <definedName name="TipoEmpresa">#REF!</definedName>
    <definedName name="TotalContratoSinIVA">#REF!</definedName>
    <definedName name="TotalImpuestosObra">#REF!</definedName>
    <definedName name="TotalImpuestosObra_1">"['file://172.16.9.31/ArchivosICBF/DIRECCION%20TECNICA%20ICBF/Archivos%20FONADE/COSTEO%20DIAGNOSTICOS.xlsm'#$IMPUESTOS.$F$10]"</definedName>
    <definedName name="tradicional">#REF!</definedName>
    <definedName name="Tramite">#REF!</definedName>
    <definedName name="Tramite_1">"['file://172.16.9.31/ArchivosICBF/DIRECCION%20TECNICA%20ICBF/Archivos%20FONADE/COSTEO%20DIAGNOSTICOS.xlsm'#$PERSONAL.$P$88]"</definedName>
    <definedName name="tta" localSheetId="1"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Última_fila">IF(Valores_especificados,Fila_de_encabezado+Número_de_pagos,Fila_de_encabezado)</definedName>
    <definedName name="USD">#REF!</definedName>
    <definedName name="v" hidden="1">#REF!</definedName>
    <definedName name="VALLEDELCAUCA">#REF!</definedName>
    <definedName name="Valo_calidad">#REF!</definedName>
    <definedName name="Valor_mes_No_facturable">#REF!</definedName>
    <definedName name="Valor_mes_Profesionales">#REF!</definedName>
    <definedName name="Valor_mes_técnico">#REF!</definedName>
    <definedName name="Valor_mes_Técnicos">#REF!</definedName>
    <definedName name="Valor_oficina">#REF!</definedName>
    <definedName name="Valor_personal_no">#REF!</definedName>
    <definedName name="Valor_personal_técnico">#REF!</definedName>
    <definedName name="VALOR_TOTAL">#REF!</definedName>
    <definedName name="Valor_total_profesionales">#REF!</definedName>
    <definedName name="Valores_especificados">IF(Importe_del_préstamo*Tasa_de_interés*Años_préstamo*Inicio_prestamo&gt;0,1,0)</definedName>
    <definedName name="Values_Entered">IF(Loan_Amount*Interest_Rate*Loan_Years*Loan_Start&gt;0,1,0)</definedName>
    <definedName name="VAUPÉS">#REF!</definedName>
    <definedName name="venc">#REF!</definedName>
    <definedName name="Viajes">#REF!</definedName>
    <definedName name="Viajes_1">"['file://172.16.9.31/ArchivosICBF/DIRECCION%20TECNICA%20ICBF/Archivos%20FONADE/COSTEO%20DIAGNOSTICOS.xlsm'#$PERSONAL.$P$93]"</definedName>
    <definedName name="VICHADA">#REF!</definedName>
    <definedName name="VVV" hidden="1">#REF!</definedName>
    <definedName name="whrt" localSheetId="1" hidden="1">{"'内訳表'!$B$2:$N$64"}</definedName>
    <definedName name="whrt" hidden="1">{"'内訳表'!$B$2:$N$64"}</definedName>
    <definedName name="wrn.100." localSheetId="1"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1"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1"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1"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1" hidden="1">{#N/A,#N/A,TRUE,"Report"}</definedName>
    <definedName name="wrn.Capacity._.Calculations._.for._.FM3." hidden="1">{#N/A,#N/A,TRUE,"Report"}</definedName>
    <definedName name="wrn.GGP1." localSheetId="1" hidden="1">{#N/A,#N/A,TRUE,"TOT-GGRAL";#N/A,#N/A,TRUE,"G1000";#N/A,#N/A,TRUE,"G1200";#N/A,#N/A,TRUE,"G1400"}</definedName>
    <definedName name="wrn.GGP1." hidden="1">{#N/A,#N/A,TRUE,"TOT-GGRAL";#N/A,#N/A,TRUE,"G1000";#N/A,#N/A,TRUE,"G1200";#N/A,#N/A,TRUE,"G1400"}</definedName>
    <definedName name="wrn.GGP2." localSheetId="1" hidden="1">{#N/A,#N/A,TRUE,"TOT-GGRAL";#N/A,#N/A,TRUE,"G1000";#N/A,#N/A,TRUE,"G1200";#N/A,#N/A,TRUE,"G1400"}</definedName>
    <definedName name="wrn.GGP2." hidden="1">{#N/A,#N/A,TRUE,"TOT-GGRAL";#N/A,#N/A,TRUE,"G1000";#N/A,#N/A,TRUE,"G1200";#N/A,#N/A,TRUE,"G1400"}</definedName>
    <definedName name="wrn.GGP3." localSheetId="1" hidden="1">{#N/A,#N/A,TRUE,"TOT-GGRAL";#N/A,#N/A,TRUE,"G1000";#N/A,#N/A,TRUE,"G1200";#N/A,#N/A,TRUE,"G1400"}</definedName>
    <definedName name="wrn.GGP3." hidden="1">{#N/A,#N/A,TRUE,"TOT-GGRAL";#N/A,#N/A,TRUE,"G1000";#N/A,#N/A,TRUE,"G1200";#N/A,#N/A,TRUE,"G1400"}</definedName>
    <definedName name="wrn.GGP4." localSheetId="1" hidden="1">{#N/A,#N/A,TRUE,"TOT-GGRAL";#N/A,#N/A,TRUE,"G1000";#N/A,#N/A,TRUE,"G1200";#N/A,#N/A,TRUE,"G1400"}</definedName>
    <definedName name="wrn.GGP4." hidden="1">{#N/A,#N/A,TRUE,"TOT-GGRAL";#N/A,#N/A,TRUE,"G1000";#N/A,#N/A,TRUE,"G1200";#N/A,#N/A,TRUE,"G1400"}</definedName>
    <definedName name="wrn.GGP5." localSheetId="1" hidden="1">{#N/A,#N/A,TRUE,"TOT-GGRAL"}</definedName>
    <definedName name="wrn.GGP5." hidden="1">{#N/A,#N/A,TRUE,"TOT-GGRAL"}</definedName>
    <definedName name="wrn.julio24." localSheetId="1" hidden="1">{#N/A,#N/A,FALSE,"310.1";#N/A,#N/A,FALSE,"321.1";#N/A,#N/A,FALSE,"320.3";#N/A,#N/A,FALSE,"330.1"}</definedName>
    <definedName name="wrn.julio24." hidden="1">{#N/A,#N/A,FALSE,"310.1";#N/A,#N/A,FALSE,"321.1";#N/A,#N/A,FALSE,"320.3";#N/A,#N/A,FALSE,"330.1"}</definedName>
    <definedName name="wrn.LPU._.MG." localSheetId="1"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1"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1"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1" hidden="1">{#N/A,#N/A,TRUE,"Report"}</definedName>
    <definedName name="ww" hidden="1">{#N/A,#N/A,TRUE,"Report"}</definedName>
    <definedName name="x">#REF!</definedName>
    <definedName name="XMesPersonalPromedio">#REF!</definedName>
    <definedName name="XMesProfesionales">#REF!</definedName>
    <definedName name="XMesTecnicos">#REF!</definedName>
    <definedName name="xxx">#REF!</definedName>
    <definedName name="xxxx" localSheetId="1" hidden="1">{"'内訳表'!$B$2:$N$64"}</definedName>
    <definedName name="xxxx" hidden="1">{"'内訳表'!$B$2:$N$64"}</definedName>
    <definedName name="z" hidden="1">#REF!</definedName>
    <definedName name="Z_ABCCF9B4_4F75_4F3B_AAD2_54E1C063315C_.wvu.Cols" hidden="1">#REF!</definedName>
    <definedName name="Z_ABCCF9B4_4F75_4F3B_AAD2_54E1C063315C_.wvu.FilterData" hidden="1">#REF!</definedName>
    <definedName name="Z_ABCCF9B4_4F75_4F3B_AAD2_54E1C063315C_.wvu.PrintArea" hidden="1">#REF!</definedName>
    <definedName name="zzz">#REF!</definedName>
    <definedName name="zzz_1">"['file://172.16.9.31/ArchivosICBF/CONSOLIDADO_GENERAL_SEDES_PAE_15022010.xlsx'#$Listas.$B$2:.$B$34]"</definedName>
  </definedNames>
  <calcPr calcId="191028"/>
  <pivotCaches>
    <pivotCache cacheId="814" r:id="rId8"/>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S36" i="2" l="1"/>
  <c r="S37" i="2"/>
  <c r="S38" i="2"/>
  <c r="AQ4" i="2"/>
  <c r="AQ5" i="2"/>
  <c r="AQ6" i="2"/>
  <c r="AQ7" i="2"/>
  <c r="AQ8" i="2"/>
  <c r="AQ9" i="2"/>
  <c r="AQ10" i="2"/>
  <c r="AQ11" i="2"/>
  <c r="AQ12" i="2"/>
  <c r="AQ13" i="2"/>
  <c r="AQ14" i="2"/>
  <c r="AQ15" i="2"/>
  <c r="AQ16" i="2"/>
  <c r="AQ17" i="2"/>
  <c r="AQ18" i="2"/>
  <c r="AQ19" i="2"/>
  <c r="AQ20" i="2"/>
  <c r="AQ21" i="2"/>
  <c r="AQ22" i="2"/>
  <c r="AQ23" i="2"/>
  <c r="AQ24" i="2"/>
  <c r="AQ25" i="2"/>
  <c r="AQ26" i="2"/>
  <c r="AQ27" i="2"/>
  <c r="AQ28" i="2"/>
  <c r="AQ29" i="2"/>
  <c r="AQ30" i="2"/>
  <c r="AQ31" i="2"/>
  <c r="AQ32" i="2"/>
  <c r="AQ33" i="2"/>
  <c r="AQ34" i="2"/>
  <c r="AQ35" i="2"/>
  <c r="AQ36" i="2"/>
  <c r="AQ37" i="2"/>
  <c r="AQ38" i="2"/>
  <c r="AQ39" i="2"/>
  <c r="AQ40" i="2"/>
  <c r="AQ41" i="2"/>
  <c r="AQ42" i="2"/>
  <c r="AQ43" i="2"/>
  <c r="AQ44" i="2"/>
  <c r="AQ45" i="2"/>
  <c r="AQ46" i="2"/>
  <c r="AQ47" i="2"/>
  <c r="AQ48" i="2"/>
  <c r="AQ49" i="2"/>
  <c r="AQ50" i="2"/>
  <c r="AQ51" i="2"/>
  <c r="AQ52" i="2"/>
  <c r="AQ53" i="2"/>
  <c r="AQ54" i="2"/>
  <c r="AQ55" i="2"/>
  <c r="AQ56" i="2"/>
  <c r="AQ57" i="2"/>
  <c r="AQ58" i="2"/>
  <c r="AQ59" i="2"/>
  <c r="AQ60" i="2"/>
  <c r="AQ61" i="2"/>
  <c r="AQ62" i="2"/>
  <c r="AQ63" i="2"/>
  <c r="AQ64" i="2"/>
  <c r="AQ65" i="2"/>
  <c r="AQ66" i="2"/>
  <c r="AQ67" i="2"/>
  <c r="AQ68" i="2"/>
  <c r="AQ69" i="2"/>
  <c r="AQ70" i="2"/>
  <c r="AQ71" i="2"/>
  <c r="AQ72" i="2"/>
  <c r="AQ73" i="2"/>
  <c r="AQ74" i="2"/>
  <c r="AQ75" i="2"/>
  <c r="AQ76" i="2"/>
  <c r="AQ77" i="2"/>
  <c r="AQ78" i="2"/>
  <c r="AQ79" i="2"/>
  <c r="AQ80" i="2"/>
  <c r="AQ81" i="2"/>
  <c r="AQ82" i="2"/>
  <c r="AQ83" i="2"/>
  <c r="AQ84" i="2"/>
  <c r="AQ85" i="2"/>
  <c r="AQ86" i="2"/>
  <c r="AQ87" i="2"/>
  <c r="AQ88" i="2"/>
  <c r="AQ89" i="2"/>
  <c r="AQ90" i="2"/>
  <c r="AQ91" i="2"/>
  <c r="AQ92" i="2"/>
  <c r="AQ93" i="2"/>
  <c r="AQ94" i="2"/>
  <c r="AQ95" i="2"/>
  <c r="AQ96" i="2"/>
  <c r="AQ97" i="2"/>
  <c r="AQ98" i="2"/>
  <c r="AQ99" i="2"/>
  <c r="AQ100" i="2"/>
  <c r="AQ101" i="2"/>
  <c r="AQ102" i="2"/>
  <c r="AQ103" i="2"/>
  <c r="AQ104" i="2"/>
  <c r="AQ105" i="2"/>
  <c r="AQ106" i="2"/>
  <c r="AQ107" i="2"/>
  <c r="AQ108" i="2"/>
  <c r="AQ109" i="2"/>
  <c r="AQ110" i="2"/>
  <c r="AQ111" i="2"/>
  <c r="AQ112" i="2"/>
  <c r="AQ113" i="2"/>
  <c r="AQ114" i="2"/>
  <c r="AQ115" i="2"/>
  <c r="AQ116" i="2"/>
  <c r="AQ117" i="2"/>
  <c r="AQ118" i="2"/>
  <c r="AQ119" i="2"/>
  <c r="AQ120" i="2"/>
  <c r="AQ121" i="2"/>
  <c r="AQ122" i="2"/>
  <c r="AQ123" i="2"/>
  <c r="AQ124" i="2"/>
  <c r="AQ125" i="2"/>
  <c r="AQ126" i="2"/>
  <c r="AQ127" i="2"/>
  <c r="AQ128" i="2"/>
  <c r="AQ129" i="2"/>
  <c r="AQ130" i="2"/>
  <c r="AQ131" i="2"/>
  <c r="AQ132" i="2"/>
  <c r="AQ133" i="2"/>
  <c r="AQ134" i="2"/>
  <c r="AQ135" i="2"/>
  <c r="AQ136" i="2"/>
  <c r="AQ137" i="2"/>
  <c r="AQ138" i="2"/>
  <c r="AQ139" i="2"/>
  <c r="AQ3" i="2"/>
  <c r="U4" i="2"/>
  <c r="U5" i="2"/>
  <c r="U6" i="2"/>
  <c r="U7" i="2"/>
  <c r="U8" i="2"/>
  <c r="U9" i="2"/>
  <c r="U10" i="2"/>
  <c r="U11" i="2"/>
  <c r="U12" i="2"/>
  <c r="U13" i="2"/>
  <c r="U14" i="2"/>
  <c r="U15" i="2"/>
  <c r="U16" i="2"/>
  <c r="U17" i="2"/>
  <c r="U18" i="2"/>
  <c r="U19" i="2"/>
  <c r="U20" i="2"/>
  <c r="U21" i="2"/>
  <c r="U22" i="2"/>
  <c r="U23" i="2"/>
  <c r="U24" i="2"/>
  <c r="U25" i="2"/>
  <c r="U26" i="2"/>
  <c r="U27" i="2"/>
  <c r="U28" i="2"/>
  <c r="U29" i="2"/>
  <c r="U30" i="2"/>
  <c r="U31" i="2"/>
  <c r="U32" i="2"/>
  <c r="U36" i="2"/>
  <c r="U37" i="2"/>
  <c r="U38" i="2"/>
  <c r="U39" i="2"/>
  <c r="U40" i="2"/>
  <c r="U41" i="2"/>
  <c r="U42" i="2"/>
  <c r="U43" i="2"/>
  <c r="U44" i="2"/>
  <c r="U45" i="2"/>
  <c r="U46" i="2"/>
  <c r="U47" i="2"/>
  <c r="U48" i="2"/>
  <c r="U49" i="2"/>
  <c r="U50" i="2"/>
  <c r="U51" i="2"/>
  <c r="U52" i="2"/>
  <c r="U53" i="2"/>
  <c r="U54" i="2"/>
  <c r="U55" i="2"/>
  <c r="U56" i="2"/>
  <c r="U57" i="2"/>
  <c r="U58" i="2"/>
  <c r="U59" i="2"/>
  <c r="U60" i="2"/>
  <c r="U61" i="2"/>
  <c r="U62" i="2"/>
  <c r="U63" i="2"/>
  <c r="U64" i="2"/>
  <c r="U65" i="2"/>
  <c r="U66" i="2"/>
  <c r="U67" i="2"/>
  <c r="U68" i="2"/>
  <c r="U69" i="2"/>
  <c r="U70" i="2"/>
  <c r="U71" i="2"/>
  <c r="U72" i="2"/>
  <c r="U73" i="2"/>
  <c r="U74" i="2"/>
  <c r="U75" i="2"/>
  <c r="U76" i="2"/>
  <c r="U77" i="2"/>
  <c r="U78" i="2"/>
  <c r="U79" i="2"/>
  <c r="U80" i="2"/>
  <c r="U81" i="2"/>
  <c r="U82" i="2"/>
  <c r="U83" i="2"/>
  <c r="U84" i="2"/>
  <c r="U85" i="2"/>
  <c r="U86" i="2"/>
  <c r="U87" i="2"/>
  <c r="U88" i="2"/>
  <c r="U91" i="2"/>
  <c r="U92" i="2"/>
  <c r="U93" i="2"/>
  <c r="U94" i="2"/>
  <c r="U95" i="2"/>
  <c r="U96" i="2"/>
  <c r="U97" i="2"/>
  <c r="U98" i="2"/>
  <c r="U99" i="2"/>
  <c r="U100" i="2"/>
  <c r="U101" i="2"/>
  <c r="U102" i="2"/>
  <c r="U103" i="2"/>
  <c r="U104" i="2"/>
  <c r="U105" i="2"/>
  <c r="U106" i="2"/>
  <c r="U107" i="2"/>
  <c r="U108" i="2"/>
  <c r="U109" i="2"/>
  <c r="U110" i="2"/>
  <c r="U111" i="2"/>
  <c r="U112" i="2"/>
  <c r="U113" i="2"/>
  <c r="U114" i="2"/>
  <c r="U115" i="2"/>
  <c r="U117" i="2"/>
  <c r="U118" i="2"/>
  <c r="U119" i="2"/>
  <c r="U120" i="2"/>
  <c r="U121" i="2"/>
  <c r="U122" i="2"/>
  <c r="U123" i="2"/>
  <c r="U124" i="2"/>
  <c r="U125" i="2"/>
  <c r="U126" i="2"/>
  <c r="U127" i="2"/>
  <c r="U128" i="2"/>
  <c r="U129" i="2"/>
  <c r="U130" i="2"/>
  <c r="U131" i="2"/>
  <c r="U132" i="2"/>
  <c r="U133" i="2"/>
  <c r="U134" i="2"/>
  <c r="U135" i="2"/>
  <c r="U136" i="2"/>
  <c r="U137" i="2"/>
  <c r="U138" i="2"/>
  <c r="U139" i="2"/>
  <c r="U3" i="2"/>
  <c r="S3" i="2"/>
  <c r="S4" i="2"/>
  <c r="S5" i="2"/>
  <c r="S6" i="2"/>
  <c r="S7" i="2"/>
  <c r="S8" i="2"/>
  <c r="S9" i="2"/>
  <c r="S10" i="2"/>
  <c r="S11" i="2"/>
  <c r="S12" i="2"/>
  <c r="S13" i="2"/>
  <c r="S14" i="2"/>
  <c r="S15" i="2"/>
  <c r="S16" i="2"/>
  <c r="S17" i="2"/>
  <c r="S18" i="2"/>
  <c r="S19" i="2"/>
  <c r="S20" i="2"/>
  <c r="S21" i="2"/>
  <c r="S22" i="2"/>
  <c r="S23" i="2"/>
  <c r="S24" i="2"/>
  <c r="S25" i="2"/>
  <c r="S26" i="2"/>
  <c r="S27" i="2"/>
  <c r="S28" i="2"/>
  <c r="S29" i="2"/>
  <c r="S30" i="2"/>
  <c r="S31" i="2"/>
  <c r="S32" i="2"/>
  <c r="S39" i="2"/>
  <c r="S40" i="2"/>
  <c r="S41" i="2"/>
  <c r="S42" i="2"/>
  <c r="S43" i="2"/>
  <c r="S44" i="2"/>
  <c r="S45" i="2"/>
  <c r="S46" i="2"/>
  <c r="S47" i="2"/>
  <c r="S48" i="2"/>
  <c r="S49" i="2"/>
  <c r="S50" i="2"/>
  <c r="S51" i="2"/>
  <c r="S52" i="2"/>
  <c r="S53" i="2"/>
  <c r="S54" i="2"/>
  <c r="S55" i="2"/>
  <c r="S56" i="2"/>
  <c r="S57" i="2"/>
  <c r="S58" i="2"/>
  <c r="S59" i="2"/>
  <c r="S60" i="2"/>
  <c r="S61" i="2"/>
  <c r="S62" i="2"/>
  <c r="S63" i="2"/>
  <c r="S64" i="2"/>
  <c r="S65" i="2"/>
  <c r="S66" i="2"/>
  <c r="S67" i="2"/>
  <c r="S68" i="2"/>
  <c r="S69" i="2"/>
  <c r="S70" i="2"/>
  <c r="S71" i="2"/>
  <c r="S72" i="2"/>
  <c r="S73" i="2"/>
  <c r="S74" i="2"/>
  <c r="S75" i="2"/>
  <c r="S76" i="2"/>
  <c r="S77" i="2"/>
  <c r="S78" i="2"/>
  <c r="S79" i="2"/>
  <c r="S80" i="2"/>
  <c r="S81" i="2"/>
  <c r="S82" i="2"/>
  <c r="S83" i="2"/>
  <c r="S84" i="2"/>
  <c r="S85" i="2"/>
  <c r="S86" i="2"/>
  <c r="S87" i="2"/>
  <c r="S88" i="2"/>
  <c r="S91" i="2"/>
  <c r="S92" i="2"/>
  <c r="S93" i="2"/>
  <c r="S94" i="2"/>
  <c r="S95" i="2"/>
  <c r="S96" i="2"/>
  <c r="S97" i="2"/>
  <c r="S98" i="2"/>
  <c r="S99" i="2"/>
  <c r="S100" i="2"/>
  <c r="S101" i="2"/>
  <c r="S102" i="2"/>
  <c r="S103" i="2"/>
  <c r="S104" i="2"/>
  <c r="S105" i="2"/>
  <c r="S106" i="2"/>
  <c r="S107" i="2"/>
  <c r="S108" i="2"/>
  <c r="S109" i="2"/>
  <c r="S110" i="2"/>
  <c r="S111" i="2"/>
  <c r="S112" i="2"/>
  <c r="S113" i="2"/>
  <c r="S114" i="2"/>
  <c r="S115" i="2"/>
  <c r="S117" i="2"/>
  <c r="S118" i="2"/>
  <c r="S119" i="2"/>
  <c r="S120" i="2"/>
  <c r="S121" i="2"/>
  <c r="S122" i="2"/>
  <c r="S123" i="2"/>
  <c r="S124" i="2"/>
  <c r="S125" i="2"/>
  <c r="S126" i="2"/>
  <c r="S127" i="2"/>
  <c r="S128" i="2"/>
  <c r="S129" i="2"/>
  <c r="S130" i="2"/>
  <c r="S131" i="2"/>
  <c r="S132" i="2"/>
  <c r="S133" i="2"/>
  <c r="S134" i="2"/>
  <c r="S135" i="2"/>
  <c r="S136" i="2"/>
  <c r="S137" i="2"/>
  <c r="S138" i="2"/>
  <c r="S139" i="2"/>
  <c r="E3" i="2" l="1"/>
  <c r="AH3" i="2" s="1"/>
  <c r="BA8" i="2" l="1"/>
  <c r="BL31" i="2" l="1"/>
  <c r="BL34" i="2"/>
  <c r="BL38" i="2"/>
  <c r="BL50" i="2"/>
  <c r="BL51" i="2"/>
  <c r="BL53" i="2"/>
  <c r="BL55" i="2"/>
  <c r="BL57" i="2"/>
  <c r="BL58" i="2"/>
  <c r="BL60" i="2"/>
  <c r="BL64" i="2"/>
  <c r="BL82" i="2"/>
  <c r="BL85" i="2"/>
  <c r="BL88" i="2"/>
  <c r="BL106" i="2"/>
  <c r="BL109" i="2"/>
  <c r="BL112" i="2"/>
  <c r="BL114" i="2"/>
  <c r="BL122" i="2"/>
  <c r="E40" i="2"/>
  <c r="AH40" i="2" s="1"/>
  <c r="L40" i="2"/>
  <c r="AV40" i="2" s="1"/>
  <c r="O40" i="2"/>
  <c r="Y40" i="2"/>
  <c r="AC40" i="2"/>
  <c r="AD40" i="2"/>
  <c r="AN40" i="2"/>
  <c r="AO40" i="2"/>
  <c r="AP40" i="2"/>
  <c r="BA40" i="2"/>
  <c r="E41" i="2"/>
  <c r="AH41" i="2" s="1"/>
  <c r="L41" i="2"/>
  <c r="AV41" i="2" s="1"/>
  <c r="O41" i="2"/>
  <c r="Y41" i="2"/>
  <c r="AC41" i="2"/>
  <c r="AD41" i="2"/>
  <c r="AN41" i="2"/>
  <c r="AO41" i="2"/>
  <c r="AP41" i="2"/>
  <c r="BA41" i="2"/>
  <c r="E42" i="2"/>
  <c r="AH42" i="2" s="1"/>
  <c r="L42" i="2"/>
  <c r="AV42" i="2" s="1"/>
  <c r="O42" i="2"/>
  <c r="Y42" i="2"/>
  <c r="AC42" i="2"/>
  <c r="AD42" i="2"/>
  <c r="AN42" i="2"/>
  <c r="AO42" i="2"/>
  <c r="AP42" i="2"/>
  <c r="BA42" i="2"/>
  <c r="E43" i="2"/>
  <c r="AH43" i="2" s="1"/>
  <c r="L43" i="2"/>
  <c r="AV43" i="2" s="1"/>
  <c r="O43" i="2"/>
  <c r="Y43" i="2"/>
  <c r="AC43" i="2"/>
  <c r="AD43" i="2"/>
  <c r="AN43" i="2"/>
  <c r="AO43" i="2"/>
  <c r="AP43" i="2"/>
  <c r="BA43" i="2"/>
  <c r="E44" i="2"/>
  <c r="AH44" i="2" s="1"/>
  <c r="L44" i="2"/>
  <c r="AV44" i="2" s="1"/>
  <c r="O44" i="2"/>
  <c r="Y44" i="2"/>
  <c r="AC44" i="2"/>
  <c r="AD44" i="2"/>
  <c r="AN44" i="2"/>
  <c r="AO44" i="2"/>
  <c r="AP44" i="2"/>
  <c r="BA44" i="2"/>
  <c r="E45" i="2"/>
  <c r="AH45" i="2" s="1"/>
  <c r="L45" i="2"/>
  <c r="AV45" i="2" s="1"/>
  <c r="O45" i="2"/>
  <c r="Y45" i="2"/>
  <c r="AC45" i="2"/>
  <c r="AD45" i="2"/>
  <c r="AN45" i="2"/>
  <c r="AO45" i="2"/>
  <c r="AP45" i="2"/>
  <c r="BA45" i="2"/>
  <c r="E46" i="2"/>
  <c r="AH46" i="2" s="1"/>
  <c r="L46" i="2"/>
  <c r="AV46" i="2" s="1"/>
  <c r="O46" i="2"/>
  <c r="Y46" i="2"/>
  <c r="AC46" i="2"/>
  <c r="AD46" i="2"/>
  <c r="AN46" i="2"/>
  <c r="AO46" i="2"/>
  <c r="AP46" i="2"/>
  <c r="BA46" i="2"/>
  <c r="E47" i="2"/>
  <c r="AH47" i="2" s="1"/>
  <c r="L47" i="2"/>
  <c r="AV47" i="2" s="1"/>
  <c r="O47" i="2"/>
  <c r="Y47" i="2"/>
  <c r="AC47" i="2"/>
  <c r="AD47" i="2"/>
  <c r="AN47" i="2"/>
  <c r="AO47" i="2"/>
  <c r="AP47" i="2"/>
  <c r="BA47" i="2"/>
  <c r="E48" i="2"/>
  <c r="AH48" i="2" s="1"/>
  <c r="L48" i="2"/>
  <c r="AV48" i="2" s="1"/>
  <c r="O48" i="2"/>
  <c r="Y48" i="2"/>
  <c r="AC48" i="2"/>
  <c r="AD48" i="2"/>
  <c r="AN48" i="2"/>
  <c r="AO48" i="2"/>
  <c r="AP48" i="2"/>
  <c r="BA48" i="2"/>
  <c r="E49" i="2"/>
  <c r="AH49" i="2" s="1"/>
  <c r="L49" i="2"/>
  <c r="AV49" i="2" s="1"/>
  <c r="O49" i="2"/>
  <c r="Y49" i="2"/>
  <c r="AC49" i="2"/>
  <c r="AD49" i="2"/>
  <c r="AN49" i="2"/>
  <c r="AO49" i="2"/>
  <c r="AP49" i="2"/>
  <c r="BA49" i="2"/>
  <c r="E50" i="2"/>
  <c r="AH50" i="2" s="1"/>
  <c r="L50" i="2"/>
  <c r="AV50" i="2" s="1"/>
  <c r="O50" i="2"/>
  <c r="Y50" i="2"/>
  <c r="AC50" i="2"/>
  <c r="AD50" i="2"/>
  <c r="AN50" i="2"/>
  <c r="AO50" i="2"/>
  <c r="AP50" i="2"/>
  <c r="BA50" i="2"/>
  <c r="E51" i="2"/>
  <c r="AH51" i="2" s="1"/>
  <c r="L51" i="2"/>
  <c r="AV51" i="2" s="1"/>
  <c r="O51" i="2"/>
  <c r="Y51" i="2"/>
  <c r="AC51" i="2"/>
  <c r="AD51" i="2"/>
  <c r="AN51" i="2"/>
  <c r="AO51" i="2"/>
  <c r="AP51" i="2"/>
  <c r="BA51" i="2"/>
  <c r="E52" i="2"/>
  <c r="AH52" i="2" s="1"/>
  <c r="L52" i="2"/>
  <c r="AV52" i="2" s="1"/>
  <c r="O52" i="2"/>
  <c r="Y52" i="2"/>
  <c r="AC52" i="2"/>
  <c r="AD52" i="2"/>
  <c r="AN52" i="2"/>
  <c r="AO52" i="2"/>
  <c r="AP52" i="2"/>
  <c r="BA52" i="2"/>
  <c r="E53" i="2"/>
  <c r="AH53" i="2" s="1"/>
  <c r="L53" i="2"/>
  <c r="AV53" i="2" s="1"/>
  <c r="O53" i="2"/>
  <c r="Y53" i="2"/>
  <c r="AC53" i="2"/>
  <c r="AD53" i="2"/>
  <c r="AN53" i="2"/>
  <c r="AO53" i="2"/>
  <c r="AP53" i="2"/>
  <c r="BA53" i="2"/>
  <c r="E54" i="2"/>
  <c r="AH54" i="2" s="1"/>
  <c r="L54" i="2"/>
  <c r="AV54" i="2" s="1"/>
  <c r="O54" i="2"/>
  <c r="Y54" i="2"/>
  <c r="AC54" i="2"/>
  <c r="AD54" i="2"/>
  <c r="AN54" i="2"/>
  <c r="AO54" i="2"/>
  <c r="AP54" i="2"/>
  <c r="BA54" i="2"/>
  <c r="E55" i="2"/>
  <c r="AH55" i="2" s="1"/>
  <c r="L55" i="2"/>
  <c r="AV55" i="2" s="1"/>
  <c r="O55" i="2"/>
  <c r="Y55" i="2"/>
  <c r="AC55" i="2"/>
  <c r="AD55" i="2"/>
  <c r="AN55" i="2"/>
  <c r="AO55" i="2"/>
  <c r="AP55" i="2"/>
  <c r="BA55" i="2"/>
  <c r="E56" i="2"/>
  <c r="AH56" i="2" s="1"/>
  <c r="L56" i="2"/>
  <c r="AV56" i="2" s="1"/>
  <c r="O56" i="2"/>
  <c r="Y56" i="2"/>
  <c r="AC56" i="2"/>
  <c r="AD56" i="2"/>
  <c r="AN56" i="2"/>
  <c r="AO56" i="2"/>
  <c r="AP56" i="2"/>
  <c r="BA56" i="2"/>
  <c r="E57" i="2"/>
  <c r="AH57" i="2" s="1"/>
  <c r="L57" i="2"/>
  <c r="AV57" i="2" s="1"/>
  <c r="O57" i="2"/>
  <c r="Y57" i="2"/>
  <c r="AC57" i="2"/>
  <c r="AD57" i="2"/>
  <c r="AN57" i="2"/>
  <c r="AO57" i="2"/>
  <c r="AP57" i="2"/>
  <c r="BA57" i="2"/>
  <c r="E58" i="2"/>
  <c r="AH58" i="2" s="1"/>
  <c r="L58" i="2"/>
  <c r="AV58" i="2" s="1"/>
  <c r="O58" i="2"/>
  <c r="Y58" i="2"/>
  <c r="AC58" i="2"/>
  <c r="AD58" i="2"/>
  <c r="AN58" i="2"/>
  <c r="AO58" i="2"/>
  <c r="AP58" i="2"/>
  <c r="BA58" i="2"/>
  <c r="E59" i="2"/>
  <c r="AH59" i="2" s="1"/>
  <c r="L59" i="2"/>
  <c r="AV59" i="2" s="1"/>
  <c r="O59" i="2"/>
  <c r="Y59" i="2"/>
  <c r="AC59" i="2"/>
  <c r="AD59" i="2"/>
  <c r="AN59" i="2"/>
  <c r="AO59" i="2"/>
  <c r="AP59" i="2"/>
  <c r="BA59" i="2"/>
  <c r="E60" i="2"/>
  <c r="AH60" i="2" s="1"/>
  <c r="L60" i="2"/>
  <c r="AV60" i="2" s="1"/>
  <c r="O60" i="2"/>
  <c r="Y60" i="2"/>
  <c r="AC60" i="2"/>
  <c r="AD60" i="2"/>
  <c r="AN60" i="2"/>
  <c r="AO60" i="2"/>
  <c r="AP60" i="2"/>
  <c r="BA60" i="2"/>
  <c r="E61" i="2"/>
  <c r="AH61" i="2" s="1"/>
  <c r="L61" i="2"/>
  <c r="AV61" i="2" s="1"/>
  <c r="O61" i="2"/>
  <c r="Y61" i="2"/>
  <c r="AC61" i="2"/>
  <c r="AD61" i="2"/>
  <c r="AN61" i="2"/>
  <c r="AO61" i="2"/>
  <c r="AP61" i="2"/>
  <c r="BA61" i="2"/>
  <c r="E62" i="2"/>
  <c r="AH62" i="2" s="1"/>
  <c r="L62" i="2"/>
  <c r="AV62" i="2" s="1"/>
  <c r="O62" i="2"/>
  <c r="Y62" i="2"/>
  <c r="AC62" i="2"/>
  <c r="AD62" i="2"/>
  <c r="AN62" i="2"/>
  <c r="AO62" i="2"/>
  <c r="AP62" i="2"/>
  <c r="BA62" i="2"/>
  <c r="E63" i="2"/>
  <c r="AH63" i="2" s="1"/>
  <c r="L63" i="2"/>
  <c r="AV63" i="2" s="1"/>
  <c r="O63" i="2"/>
  <c r="Y63" i="2"/>
  <c r="AC63" i="2"/>
  <c r="AD63" i="2"/>
  <c r="AN63" i="2"/>
  <c r="AO63" i="2"/>
  <c r="AP63" i="2"/>
  <c r="BA63" i="2"/>
  <c r="E64" i="2"/>
  <c r="AH64" i="2" s="1"/>
  <c r="L64" i="2"/>
  <c r="AV64" i="2" s="1"/>
  <c r="O64" i="2"/>
  <c r="Y64" i="2"/>
  <c r="AC64" i="2"/>
  <c r="AD64" i="2"/>
  <c r="AN64" i="2"/>
  <c r="AO64" i="2"/>
  <c r="AP64" i="2"/>
  <c r="BA64" i="2"/>
  <c r="E65" i="2"/>
  <c r="AH65" i="2" s="1"/>
  <c r="L65" i="2"/>
  <c r="AV65" i="2" s="1"/>
  <c r="O65" i="2"/>
  <c r="Y65" i="2"/>
  <c r="AC65" i="2"/>
  <c r="AD65" i="2"/>
  <c r="AN65" i="2"/>
  <c r="AO65" i="2"/>
  <c r="AP65" i="2"/>
  <c r="BA65" i="2"/>
  <c r="E66" i="2"/>
  <c r="AH66" i="2" s="1"/>
  <c r="L66" i="2"/>
  <c r="AV66" i="2" s="1"/>
  <c r="O66" i="2"/>
  <c r="Y66" i="2"/>
  <c r="AC66" i="2"/>
  <c r="AD66" i="2"/>
  <c r="AN66" i="2"/>
  <c r="AO66" i="2"/>
  <c r="AP66" i="2"/>
  <c r="BA66" i="2"/>
  <c r="E67" i="2"/>
  <c r="AH67" i="2" s="1"/>
  <c r="L67" i="2"/>
  <c r="AV67" i="2" s="1"/>
  <c r="O67" i="2"/>
  <c r="Y67" i="2"/>
  <c r="AC67" i="2"/>
  <c r="AD67" i="2"/>
  <c r="AN67" i="2"/>
  <c r="AO67" i="2"/>
  <c r="AP67" i="2"/>
  <c r="BA67" i="2"/>
  <c r="E68" i="2"/>
  <c r="AH68" i="2" s="1"/>
  <c r="L68" i="2"/>
  <c r="AV68" i="2" s="1"/>
  <c r="O68" i="2"/>
  <c r="Y68" i="2"/>
  <c r="AC68" i="2"/>
  <c r="AD68" i="2"/>
  <c r="AN68" i="2"/>
  <c r="AO68" i="2"/>
  <c r="AP68" i="2"/>
  <c r="BA68" i="2"/>
  <c r="E69" i="2"/>
  <c r="AH69" i="2" s="1"/>
  <c r="L69" i="2"/>
  <c r="AV69" i="2" s="1"/>
  <c r="O69" i="2"/>
  <c r="Y69" i="2"/>
  <c r="AC69" i="2"/>
  <c r="AD69" i="2"/>
  <c r="AN69" i="2"/>
  <c r="AO69" i="2"/>
  <c r="AP69" i="2"/>
  <c r="BA69" i="2"/>
  <c r="E70" i="2"/>
  <c r="AH70" i="2" s="1"/>
  <c r="L70" i="2"/>
  <c r="AV70" i="2" s="1"/>
  <c r="O70" i="2"/>
  <c r="Y70" i="2"/>
  <c r="AC70" i="2"/>
  <c r="AD70" i="2"/>
  <c r="AN70" i="2"/>
  <c r="AO70" i="2"/>
  <c r="AP70" i="2"/>
  <c r="BA70" i="2"/>
  <c r="E71" i="2"/>
  <c r="AH71" i="2" s="1"/>
  <c r="L71" i="2"/>
  <c r="AV71" i="2" s="1"/>
  <c r="O71" i="2"/>
  <c r="Y71" i="2"/>
  <c r="AC71" i="2"/>
  <c r="AD71" i="2"/>
  <c r="AN71" i="2"/>
  <c r="AO71" i="2"/>
  <c r="AP71" i="2"/>
  <c r="BA71" i="2"/>
  <c r="E72" i="2"/>
  <c r="AH72" i="2" s="1"/>
  <c r="L72" i="2"/>
  <c r="AV72" i="2" s="1"/>
  <c r="O72" i="2"/>
  <c r="Y72" i="2"/>
  <c r="AC72" i="2"/>
  <c r="AD72" i="2"/>
  <c r="AN72" i="2"/>
  <c r="AO72" i="2"/>
  <c r="AP72" i="2"/>
  <c r="BA72" i="2"/>
  <c r="E73" i="2"/>
  <c r="AH73" i="2" s="1"/>
  <c r="L73" i="2"/>
  <c r="AV73" i="2" s="1"/>
  <c r="O73" i="2"/>
  <c r="Y73" i="2"/>
  <c r="AC73" i="2"/>
  <c r="AD73" i="2"/>
  <c r="AN73" i="2"/>
  <c r="AO73" i="2"/>
  <c r="AP73" i="2"/>
  <c r="BA73" i="2"/>
  <c r="E74" i="2"/>
  <c r="AH74" i="2" s="1"/>
  <c r="L74" i="2"/>
  <c r="AV74" i="2" s="1"/>
  <c r="O74" i="2"/>
  <c r="Y74" i="2"/>
  <c r="AC74" i="2"/>
  <c r="AD74" i="2"/>
  <c r="AN74" i="2"/>
  <c r="AO74" i="2"/>
  <c r="AP74" i="2"/>
  <c r="BA74" i="2"/>
  <c r="E75" i="2"/>
  <c r="AH75" i="2" s="1"/>
  <c r="L75" i="2"/>
  <c r="AV75" i="2" s="1"/>
  <c r="O75" i="2"/>
  <c r="Y75" i="2"/>
  <c r="AC75" i="2"/>
  <c r="AD75" i="2"/>
  <c r="AN75" i="2"/>
  <c r="AO75" i="2"/>
  <c r="AP75" i="2"/>
  <c r="BA75" i="2"/>
  <c r="E76" i="2"/>
  <c r="AH76" i="2" s="1"/>
  <c r="L76" i="2"/>
  <c r="AV76" i="2" s="1"/>
  <c r="O76" i="2"/>
  <c r="Y76" i="2"/>
  <c r="AC76" i="2"/>
  <c r="AD76" i="2"/>
  <c r="AN76" i="2"/>
  <c r="AO76" i="2"/>
  <c r="AP76" i="2"/>
  <c r="BA76" i="2"/>
  <c r="E77" i="2"/>
  <c r="AH77" i="2" s="1"/>
  <c r="L77" i="2"/>
  <c r="AV77" i="2" s="1"/>
  <c r="O77" i="2"/>
  <c r="Y77" i="2"/>
  <c r="AC77" i="2"/>
  <c r="AD77" i="2"/>
  <c r="AN77" i="2"/>
  <c r="AO77" i="2"/>
  <c r="AP77" i="2"/>
  <c r="BA77" i="2"/>
  <c r="E78" i="2"/>
  <c r="AH78" i="2" s="1"/>
  <c r="L78" i="2"/>
  <c r="AV78" i="2" s="1"/>
  <c r="O78" i="2"/>
  <c r="Y78" i="2"/>
  <c r="AC78" i="2"/>
  <c r="AD78" i="2"/>
  <c r="AN78" i="2"/>
  <c r="AO78" i="2"/>
  <c r="AP78" i="2"/>
  <c r="BA78" i="2"/>
  <c r="E79" i="2"/>
  <c r="AH79" i="2" s="1"/>
  <c r="L79" i="2"/>
  <c r="AV79" i="2" s="1"/>
  <c r="O79" i="2"/>
  <c r="Y79" i="2"/>
  <c r="AC79" i="2"/>
  <c r="AD79" i="2"/>
  <c r="AN79" i="2"/>
  <c r="AO79" i="2"/>
  <c r="AP79" i="2"/>
  <c r="BA79" i="2"/>
  <c r="E80" i="2"/>
  <c r="AH80" i="2" s="1"/>
  <c r="L80" i="2"/>
  <c r="AV80" i="2" s="1"/>
  <c r="O80" i="2"/>
  <c r="Y80" i="2"/>
  <c r="AC80" i="2"/>
  <c r="AD80" i="2"/>
  <c r="AN80" i="2"/>
  <c r="AO80" i="2"/>
  <c r="AP80" i="2"/>
  <c r="BA80" i="2"/>
  <c r="E81" i="2"/>
  <c r="AH81" i="2" s="1"/>
  <c r="L81" i="2"/>
  <c r="AV81" i="2" s="1"/>
  <c r="O81" i="2"/>
  <c r="Y81" i="2"/>
  <c r="AC81" i="2"/>
  <c r="AD81" i="2"/>
  <c r="AN81" i="2"/>
  <c r="AO81" i="2"/>
  <c r="AP81" i="2"/>
  <c r="BA81" i="2"/>
  <c r="E82" i="2"/>
  <c r="AH82" i="2" s="1"/>
  <c r="L82" i="2"/>
  <c r="AV82" i="2" s="1"/>
  <c r="O82" i="2"/>
  <c r="Y82" i="2"/>
  <c r="AC82" i="2"/>
  <c r="AD82" i="2"/>
  <c r="AN82" i="2"/>
  <c r="AO82" i="2"/>
  <c r="AP82" i="2"/>
  <c r="BA82" i="2"/>
  <c r="E83" i="2"/>
  <c r="AH83" i="2" s="1"/>
  <c r="L83" i="2"/>
  <c r="AV83" i="2" s="1"/>
  <c r="O83" i="2"/>
  <c r="Y83" i="2"/>
  <c r="AC83" i="2"/>
  <c r="AD83" i="2"/>
  <c r="AN83" i="2"/>
  <c r="AO83" i="2"/>
  <c r="AP83" i="2"/>
  <c r="BA83" i="2"/>
  <c r="E84" i="2"/>
  <c r="AH84" i="2" s="1"/>
  <c r="L84" i="2"/>
  <c r="AV84" i="2" s="1"/>
  <c r="O84" i="2"/>
  <c r="Y84" i="2"/>
  <c r="AC84" i="2"/>
  <c r="AD84" i="2"/>
  <c r="AN84" i="2"/>
  <c r="AO84" i="2"/>
  <c r="AP84" i="2"/>
  <c r="BA84" i="2"/>
  <c r="E85" i="2"/>
  <c r="AH85" i="2" s="1"/>
  <c r="L85" i="2"/>
  <c r="AV85" i="2" s="1"/>
  <c r="O85" i="2"/>
  <c r="Y85" i="2"/>
  <c r="AC85" i="2"/>
  <c r="AD85" i="2"/>
  <c r="AN85" i="2"/>
  <c r="AO85" i="2"/>
  <c r="AP85" i="2"/>
  <c r="BA85" i="2"/>
  <c r="E86" i="2"/>
  <c r="AH86" i="2" s="1"/>
  <c r="L86" i="2"/>
  <c r="AV86" i="2" s="1"/>
  <c r="O86" i="2"/>
  <c r="Y86" i="2"/>
  <c r="AC86" i="2"/>
  <c r="AD86" i="2"/>
  <c r="AN86" i="2"/>
  <c r="AO86" i="2"/>
  <c r="AP86" i="2"/>
  <c r="BA86" i="2"/>
  <c r="E87" i="2"/>
  <c r="AH87" i="2" s="1"/>
  <c r="L87" i="2"/>
  <c r="AV87" i="2" s="1"/>
  <c r="O87" i="2"/>
  <c r="Y87" i="2"/>
  <c r="AC87" i="2"/>
  <c r="AD87" i="2"/>
  <c r="AN87" i="2"/>
  <c r="AO87" i="2"/>
  <c r="AP87" i="2"/>
  <c r="BA87" i="2"/>
  <c r="E88" i="2"/>
  <c r="AH88" i="2" s="1"/>
  <c r="L88" i="2"/>
  <c r="AV88" i="2" s="1"/>
  <c r="O88" i="2"/>
  <c r="Y88" i="2"/>
  <c r="AC88" i="2"/>
  <c r="AD88" i="2"/>
  <c r="AN88" i="2"/>
  <c r="AO88" i="2"/>
  <c r="AP88" i="2"/>
  <c r="BA88" i="2"/>
  <c r="E89" i="2"/>
  <c r="AH89" i="2" s="1"/>
  <c r="L89" i="2"/>
  <c r="AV89" i="2" s="1"/>
  <c r="O89" i="2"/>
  <c r="Y89" i="2"/>
  <c r="AC89" i="2"/>
  <c r="AD89" i="2"/>
  <c r="AN89" i="2"/>
  <c r="AO89" i="2"/>
  <c r="AP89" i="2"/>
  <c r="BA89" i="2"/>
  <c r="E90" i="2"/>
  <c r="AH90" i="2" s="1"/>
  <c r="L90" i="2"/>
  <c r="AV90" i="2" s="1"/>
  <c r="O90" i="2"/>
  <c r="Y90" i="2"/>
  <c r="AC90" i="2"/>
  <c r="AD90" i="2"/>
  <c r="AN90" i="2"/>
  <c r="AO90" i="2"/>
  <c r="AP90" i="2"/>
  <c r="BA90" i="2"/>
  <c r="E91" i="2"/>
  <c r="AH91" i="2" s="1"/>
  <c r="L91" i="2"/>
  <c r="AV91" i="2" s="1"/>
  <c r="O91" i="2"/>
  <c r="Y91" i="2"/>
  <c r="AC91" i="2"/>
  <c r="AD91" i="2"/>
  <c r="AN91" i="2"/>
  <c r="AO91" i="2"/>
  <c r="AP91" i="2"/>
  <c r="BA91" i="2"/>
  <c r="E92" i="2"/>
  <c r="AH92" i="2" s="1"/>
  <c r="L92" i="2"/>
  <c r="AV92" i="2" s="1"/>
  <c r="O92" i="2"/>
  <c r="Y92" i="2"/>
  <c r="AC92" i="2"/>
  <c r="AD92" i="2"/>
  <c r="AN92" i="2"/>
  <c r="AO92" i="2"/>
  <c r="AP92" i="2"/>
  <c r="BA92" i="2"/>
  <c r="E93" i="2"/>
  <c r="AH93" i="2" s="1"/>
  <c r="L93" i="2"/>
  <c r="AV93" i="2" s="1"/>
  <c r="O93" i="2"/>
  <c r="Y93" i="2"/>
  <c r="AC93" i="2"/>
  <c r="AD93" i="2"/>
  <c r="AN93" i="2"/>
  <c r="AO93" i="2"/>
  <c r="AP93" i="2"/>
  <c r="BA93" i="2"/>
  <c r="E94" i="2"/>
  <c r="AH94" i="2" s="1"/>
  <c r="L94" i="2"/>
  <c r="AV94" i="2" s="1"/>
  <c r="O94" i="2"/>
  <c r="Y94" i="2"/>
  <c r="AC94" i="2"/>
  <c r="AD94" i="2"/>
  <c r="AN94" i="2"/>
  <c r="AO94" i="2"/>
  <c r="AP94" i="2"/>
  <c r="BA94" i="2"/>
  <c r="E95" i="2"/>
  <c r="AH95" i="2" s="1"/>
  <c r="L95" i="2"/>
  <c r="AV95" i="2" s="1"/>
  <c r="O95" i="2"/>
  <c r="Y95" i="2"/>
  <c r="AC95" i="2"/>
  <c r="AD95" i="2"/>
  <c r="AN95" i="2"/>
  <c r="AO95" i="2"/>
  <c r="AP95" i="2"/>
  <c r="BA95" i="2"/>
  <c r="E96" i="2"/>
  <c r="AH96" i="2" s="1"/>
  <c r="L96" i="2"/>
  <c r="AV96" i="2" s="1"/>
  <c r="O96" i="2"/>
  <c r="Y96" i="2"/>
  <c r="AC96" i="2"/>
  <c r="AD96" i="2"/>
  <c r="AN96" i="2"/>
  <c r="AO96" i="2"/>
  <c r="AP96" i="2"/>
  <c r="BA96" i="2"/>
  <c r="E97" i="2"/>
  <c r="AH97" i="2" s="1"/>
  <c r="L97" i="2"/>
  <c r="AV97" i="2" s="1"/>
  <c r="O97" i="2"/>
  <c r="Y97" i="2"/>
  <c r="AC97" i="2"/>
  <c r="AD97" i="2"/>
  <c r="AN97" i="2"/>
  <c r="AO97" i="2"/>
  <c r="AP97" i="2"/>
  <c r="BA97" i="2"/>
  <c r="E98" i="2"/>
  <c r="AH98" i="2" s="1"/>
  <c r="L98" i="2"/>
  <c r="AV98" i="2" s="1"/>
  <c r="O98" i="2"/>
  <c r="Y98" i="2"/>
  <c r="AC98" i="2"/>
  <c r="AD98" i="2"/>
  <c r="AN98" i="2"/>
  <c r="AO98" i="2"/>
  <c r="AP98" i="2"/>
  <c r="BA98" i="2"/>
  <c r="E99" i="2"/>
  <c r="AH99" i="2" s="1"/>
  <c r="L99" i="2"/>
  <c r="AV99" i="2" s="1"/>
  <c r="O99" i="2"/>
  <c r="Y99" i="2"/>
  <c r="AC99" i="2"/>
  <c r="AD99" i="2"/>
  <c r="AN99" i="2"/>
  <c r="AO99" i="2"/>
  <c r="AP99" i="2"/>
  <c r="BA99" i="2"/>
  <c r="E100" i="2"/>
  <c r="AH100" i="2" s="1"/>
  <c r="L100" i="2"/>
  <c r="AV100" i="2" s="1"/>
  <c r="O100" i="2"/>
  <c r="Y100" i="2"/>
  <c r="AC100" i="2"/>
  <c r="AD100" i="2"/>
  <c r="AN100" i="2"/>
  <c r="AO100" i="2"/>
  <c r="AP100" i="2"/>
  <c r="BA100" i="2"/>
  <c r="E101" i="2"/>
  <c r="AH101" i="2" s="1"/>
  <c r="L101" i="2"/>
  <c r="AV101" i="2" s="1"/>
  <c r="O101" i="2"/>
  <c r="Y101" i="2"/>
  <c r="AC101" i="2"/>
  <c r="AD101" i="2"/>
  <c r="AN101" i="2"/>
  <c r="AO101" i="2"/>
  <c r="AP101" i="2"/>
  <c r="BA101" i="2"/>
  <c r="E102" i="2"/>
  <c r="AH102" i="2" s="1"/>
  <c r="L102" i="2"/>
  <c r="AV102" i="2" s="1"/>
  <c r="O102" i="2"/>
  <c r="Y102" i="2"/>
  <c r="AC102" i="2"/>
  <c r="AD102" i="2"/>
  <c r="AN102" i="2"/>
  <c r="AO102" i="2"/>
  <c r="AP102" i="2"/>
  <c r="BA102" i="2"/>
  <c r="E103" i="2"/>
  <c r="AH103" i="2" s="1"/>
  <c r="L103" i="2"/>
  <c r="AV103" i="2" s="1"/>
  <c r="O103" i="2"/>
  <c r="Y103" i="2"/>
  <c r="AC103" i="2"/>
  <c r="AD103" i="2"/>
  <c r="AN103" i="2"/>
  <c r="AO103" i="2"/>
  <c r="AP103" i="2"/>
  <c r="BA103" i="2"/>
  <c r="E104" i="2"/>
  <c r="AH104" i="2" s="1"/>
  <c r="L104" i="2"/>
  <c r="AV104" i="2" s="1"/>
  <c r="O104" i="2"/>
  <c r="Y104" i="2"/>
  <c r="AC104" i="2"/>
  <c r="AD104" i="2"/>
  <c r="AN104" i="2"/>
  <c r="AO104" i="2"/>
  <c r="AP104" i="2"/>
  <c r="BA104" i="2"/>
  <c r="E105" i="2"/>
  <c r="AH105" i="2" s="1"/>
  <c r="L105" i="2"/>
  <c r="AV105" i="2" s="1"/>
  <c r="O105" i="2"/>
  <c r="Y105" i="2"/>
  <c r="AC105" i="2"/>
  <c r="AD105" i="2"/>
  <c r="AN105" i="2"/>
  <c r="AO105" i="2"/>
  <c r="AP105" i="2"/>
  <c r="BA105" i="2"/>
  <c r="E106" i="2"/>
  <c r="AH106" i="2" s="1"/>
  <c r="L106" i="2"/>
  <c r="AV106" i="2" s="1"/>
  <c r="O106" i="2"/>
  <c r="Y106" i="2"/>
  <c r="AC106" i="2"/>
  <c r="AD106" i="2"/>
  <c r="AN106" i="2"/>
  <c r="AO106" i="2"/>
  <c r="AP106" i="2"/>
  <c r="BA106" i="2"/>
  <c r="E107" i="2"/>
  <c r="AH107" i="2" s="1"/>
  <c r="L107" i="2"/>
  <c r="AV107" i="2" s="1"/>
  <c r="O107" i="2"/>
  <c r="Y107" i="2"/>
  <c r="AC107" i="2"/>
  <c r="AD107" i="2"/>
  <c r="AN107" i="2"/>
  <c r="AO107" i="2"/>
  <c r="AP107" i="2"/>
  <c r="BA107" i="2"/>
  <c r="E108" i="2"/>
  <c r="AH108" i="2" s="1"/>
  <c r="L108" i="2"/>
  <c r="AV108" i="2" s="1"/>
  <c r="O108" i="2"/>
  <c r="Y108" i="2"/>
  <c r="AC108" i="2"/>
  <c r="AD108" i="2"/>
  <c r="AN108" i="2"/>
  <c r="AO108" i="2"/>
  <c r="AP108" i="2"/>
  <c r="BA108" i="2"/>
  <c r="E109" i="2"/>
  <c r="AH109" i="2" s="1"/>
  <c r="L109" i="2"/>
  <c r="AV109" i="2" s="1"/>
  <c r="O109" i="2"/>
  <c r="Y109" i="2"/>
  <c r="AC109" i="2"/>
  <c r="AD109" i="2"/>
  <c r="AN109" i="2"/>
  <c r="AO109" i="2"/>
  <c r="AP109" i="2"/>
  <c r="BA109" i="2"/>
  <c r="E110" i="2"/>
  <c r="AH110" i="2" s="1"/>
  <c r="L110" i="2"/>
  <c r="AV110" i="2" s="1"/>
  <c r="O110" i="2"/>
  <c r="Y110" i="2"/>
  <c r="AC110" i="2"/>
  <c r="AD110" i="2"/>
  <c r="AN110" i="2"/>
  <c r="AO110" i="2"/>
  <c r="AP110" i="2"/>
  <c r="BA110" i="2"/>
  <c r="E111" i="2"/>
  <c r="AH111" i="2" s="1"/>
  <c r="L111" i="2"/>
  <c r="AV111" i="2" s="1"/>
  <c r="O111" i="2"/>
  <c r="Y111" i="2"/>
  <c r="AC111" i="2"/>
  <c r="AD111" i="2"/>
  <c r="AN111" i="2"/>
  <c r="AO111" i="2"/>
  <c r="AP111" i="2"/>
  <c r="BA111" i="2"/>
  <c r="E112" i="2"/>
  <c r="AH112" i="2" s="1"/>
  <c r="L112" i="2"/>
  <c r="AV112" i="2" s="1"/>
  <c r="O112" i="2"/>
  <c r="Y112" i="2"/>
  <c r="AC112" i="2"/>
  <c r="AD112" i="2"/>
  <c r="AN112" i="2"/>
  <c r="AO112" i="2"/>
  <c r="AP112" i="2"/>
  <c r="BA112" i="2"/>
  <c r="E113" i="2"/>
  <c r="AH113" i="2" s="1"/>
  <c r="L113" i="2"/>
  <c r="AV113" i="2" s="1"/>
  <c r="O113" i="2"/>
  <c r="Y113" i="2"/>
  <c r="AC113" i="2"/>
  <c r="AD113" i="2"/>
  <c r="AN113" i="2"/>
  <c r="AO113" i="2"/>
  <c r="AP113" i="2"/>
  <c r="BA113" i="2"/>
  <c r="E114" i="2"/>
  <c r="AH114" i="2" s="1"/>
  <c r="L114" i="2"/>
  <c r="AV114" i="2" s="1"/>
  <c r="O114" i="2"/>
  <c r="Y114" i="2"/>
  <c r="AC114" i="2"/>
  <c r="AD114" i="2"/>
  <c r="AN114" i="2"/>
  <c r="AO114" i="2"/>
  <c r="AP114" i="2"/>
  <c r="BA114" i="2"/>
  <c r="E115" i="2"/>
  <c r="AH115" i="2" s="1"/>
  <c r="L115" i="2"/>
  <c r="AV115" i="2" s="1"/>
  <c r="O115" i="2"/>
  <c r="Y115" i="2"/>
  <c r="AC115" i="2"/>
  <c r="AD115" i="2"/>
  <c r="AN115" i="2"/>
  <c r="AO115" i="2"/>
  <c r="AP115" i="2"/>
  <c r="BA115" i="2"/>
  <c r="E116" i="2"/>
  <c r="AH116" i="2" s="1"/>
  <c r="L116" i="2"/>
  <c r="AV116" i="2" s="1"/>
  <c r="O116" i="2"/>
  <c r="Y116" i="2"/>
  <c r="AC116" i="2"/>
  <c r="AD116" i="2"/>
  <c r="AN116" i="2"/>
  <c r="AO116" i="2"/>
  <c r="AP116" i="2"/>
  <c r="BA116" i="2"/>
  <c r="E117" i="2"/>
  <c r="AH117" i="2" s="1"/>
  <c r="L117" i="2"/>
  <c r="AV117" i="2" s="1"/>
  <c r="O117" i="2"/>
  <c r="Y117" i="2"/>
  <c r="AC117" i="2"/>
  <c r="AD117" i="2"/>
  <c r="AN117" i="2"/>
  <c r="AO117" i="2"/>
  <c r="AP117" i="2"/>
  <c r="BA117" i="2"/>
  <c r="E118" i="2"/>
  <c r="AH118" i="2" s="1"/>
  <c r="L118" i="2"/>
  <c r="AV118" i="2" s="1"/>
  <c r="O118" i="2"/>
  <c r="Y118" i="2"/>
  <c r="AC118" i="2"/>
  <c r="AD118" i="2"/>
  <c r="AN118" i="2"/>
  <c r="AO118" i="2"/>
  <c r="AP118" i="2"/>
  <c r="BA118" i="2"/>
  <c r="E119" i="2"/>
  <c r="AH119" i="2" s="1"/>
  <c r="L119" i="2"/>
  <c r="AV119" i="2" s="1"/>
  <c r="O119" i="2"/>
  <c r="Y119" i="2"/>
  <c r="AC119" i="2"/>
  <c r="AD119" i="2"/>
  <c r="AN119" i="2"/>
  <c r="AO119" i="2"/>
  <c r="AP119" i="2"/>
  <c r="BA119" i="2"/>
  <c r="E120" i="2"/>
  <c r="AH120" i="2" s="1"/>
  <c r="L120" i="2"/>
  <c r="AV120" i="2" s="1"/>
  <c r="O120" i="2"/>
  <c r="Y120" i="2"/>
  <c r="AC120" i="2"/>
  <c r="AD120" i="2"/>
  <c r="AN120" i="2"/>
  <c r="AO120" i="2"/>
  <c r="AP120" i="2"/>
  <c r="BA120" i="2"/>
  <c r="E121" i="2"/>
  <c r="AH121" i="2" s="1"/>
  <c r="L121" i="2"/>
  <c r="AV121" i="2" s="1"/>
  <c r="O121" i="2"/>
  <c r="Y121" i="2"/>
  <c r="AC121" i="2"/>
  <c r="AD121" i="2"/>
  <c r="AN121" i="2"/>
  <c r="AO121" i="2"/>
  <c r="AP121" i="2"/>
  <c r="BA121" i="2"/>
  <c r="E122" i="2"/>
  <c r="AH122" i="2" s="1"/>
  <c r="L122" i="2"/>
  <c r="AV122" i="2" s="1"/>
  <c r="O122" i="2"/>
  <c r="Y122" i="2"/>
  <c r="AC122" i="2"/>
  <c r="AD122" i="2"/>
  <c r="AN122" i="2"/>
  <c r="AO122" i="2"/>
  <c r="AP122" i="2"/>
  <c r="BA122" i="2"/>
  <c r="E123" i="2"/>
  <c r="AH123" i="2" s="1"/>
  <c r="L123" i="2"/>
  <c r="AV123" i="2" s="1"/>
  <c r="O123" i="2"/>
  <c r="Y123" i="2"/>
  <c r="AC123" i="2"/>
  <c r="AD123" i="2"/>
  <c r="AN123" i="2"/>
  <c r="AO123" i="2"/>
  <c r="AP123" i="2"/>
  <c r="BA123" i="2"/>
  <c r="E124" i="2"/>
  <c r="AH124" i="2" s="1"/>
  <c r="L124" i="2"/>
  <c r="AV124" i="2" s="1"/>
  <c r="O124" i="2"/>
  <c r="Y124" i="2"/>
  <c r="AC124" i="2"/>
  <c r="AD124" i="2"/>
  <c r="AN124" i="2"/>
  <c r="AO124" i="2"/>
  <c r="AP124" i="2"/>
  <c r="BA124" i="2"/>
  <c r="E125" i="2"/>
  <c r="AH125" i="2" s="1"/>
  <c r="L125" i="2"/>
  <c r="AV125" i="2" s="1"/>
  <c r="O125" i="2"/>
  <c r="Y125" i="2"/>
  <c r="AC125" i="2"/>
  <c r="AD125" i="2"/>
  <c r="AN125" i="2"/>
  <c r="AO125" i="2"/>
  <c r="AP125" i="2"/>
  <c r="BA125" i="2"/>
  <c r="E126" i="2"/>
  <c r="AH126" i="2" s="1"/>
  <c r="L126" i="2"/>
  <c r="AV126" i="2" s="1"/>
  <c r="O126" i="2"/>
  <c r="Y126" i="2"/>
  <c r="AC126" i="2"/>
  <c r="AD126" i="2"/>
  <c r="AN126" i="2"/>
  <c r="AO126" i="2"/>
  <c r="AP126" i="2"/>
  <c r="BA126" i="2"/>
  <c r="E127" i="2"/>
  <c r="AH127" i="2" s="1"/>
  <c r="L127" i="2"/>
  <c r="AV127" i="2" s="1"/>
  <c r="O127" i="2"/>
  <c r="Y127" i="2"/>
  <c r="AC127" i="2"/>
  <c r="AD127" i="2"/>
  <c r="AN127" i="2"/>
  <c r="AO127" i="2"/>
  <c r="AP127" i="2"/>
  <c r="BA127" i="2"/>
  <c r="E128" i="2"/>
  <c r="AH128" i="2" s="1"/>
  <c r="L128" i="2"/>
  <c r="AV128" i="2" s="1"/>
  <c r="O128" i="2"/>
  <c r="Y128" i="2"/>
  <c r="AC128" i="2"/>
  <c r="AD128" i="2"/>
  <c r="AN128" i="2"/>
  <c r="AO128" i="2"/>
  <c r="AP128" i="2"/>
  <c r="BA128" i="2"/>
  <c r="E129" i="2"/>
  <c r="AH129" i="2" s="1"/>
  <c r="L129" i="2"/>
  <c r="AV129" i="2" s="1"/>
  <c r="O129" i="2"/>
  <c r="Y129" i="2"/>
  <c r="AC129" i="2"/>
  <c r="AD129" i="2"/>
  <c r="AN129" i="2"/>
  <c r="AO129" i="2"/>
  <c r="AP129" i="2"/>
  <c r="BA129" i="2"/>
  <c r="E130" i="2"/>
  <c r="AH130" i="2" s="1"/>
  <c r="L130" i="2"/>
  <c r="AV130" i="2" s="1"/>
  <c r="O130" i="2"/>
  <c r="Y130" i="2"/>
  <c r="AC130" i="2"/>
  <c r="AD130" i="2"/>
  <c r="AN130" i="2"/>
  <c r="AO130" i="2"/>
  <c r="AP130" i="2"/>
  <c r="BA130" i="2"/>
  <c r="E131" i="2"/>
  <c r="AH131" i="2" s="1"/>
  <c r="L131" i="2"/>
  <c r="AV131" i="2" s="1"/>
  <c r="O131" i="2"/>
  <c r="Y131" i="2"/>
  <c r="AC131" i="2"/>
  <c r="AD131" i="2"/>
  <c r="AN131" i="2"/>
  <c r="AO131" i="2"/>
  <c r="AP131" i="2"/>
  <c r="BA131" i="2"/>
  <c r="E132" i="2"/>
  <c r="AH132" i="2" s="1"/>
  <c r="L132" i="2"/>
  <c r="AV132" i="2" s="1"/>
  <c r="O132" i="2"/>
  <c r="Y132" i="2"/>
  <c r="AC132" i="2"/>
  <c r="AD132" i="2"/>
  <c r="AN132" i="2"/>
  <c r="AO132" i="2"/>
  <c r="AP132" i="2"/>
  <c r="BA132" i="2"/>
  <c r="E133" i="2"/>
  <c r="AH133" i="2" s="1"/>
  <c r="L133" i="2"/>
  <c r="AV133" i="2" s="1"/>
  <c r="O133" i="2"/>
  <c r="Y133" i="2"/>
  <c r="AC133" i="2"/>
  <c r="AD133" i="2"/>
  <c r="AN133" i="2"/>
  <c r="AO133" i="2"/>
  <c r="AP133" i="2"/>
  <c r="BA133" i="2"/>
  <c r="E134" i="2"/>
  <c r="AH134" i="2" s="1"/>
  <c r="L134" i="2"/>
  <c r="AV134" i="2" s="1"/>
  <c r="O134" i="2"/>
  <c r="Y134" i="2"/>
  <c r="AC134" i="2"/>
  <c r="AD134" i="2"/>
  <c r="AN134" i="2"/>
  <c r="AO134" i="2"/>
  <c r="AP134" i="2"/>
  <c r="BA134" i="2"/>
  <c r="E135" i="2"/>
  <c r="AH135" i="2" s="1"/>
  <c r="L135" i="2"/>
  <c r="AV135" i="2" s="1"/>
  <c r="O135" i="2"/>
  <c r="Y135" i="2"/>
  <c r="AC135" i="2"/>
  <c r="AD135" i="2"/>
  <c r="AN135" i="2"/>
  <c r="AO135" i="2"/>
  <c r="AP135" i="2"/>
  <c r="BA135" i="2"/>
  <c r="E136" i="2"/>
  <c r="AH136" i="2" s="1"/>
  <c r="L136" i="2"/>
  <c r="AV136" i="2" s="1"/>
  <c r="O136" i="2"/>
  <c r="Y136" i="2"/>
  <c r="AC136" i="2"/>
  <c r="AD136" i="2"/>
  <c r="AN136" i="2"/>
  <c r="AO136" i="2"/>
  <c r="AP136" i="2"/>
  <c r="BA136" i="2"/>
  <c r="E137" i="2"/>
  <c r="AH137" i="2" s="1"/>
  <c r="L137" i="2"/>
  <c r="AV137" i="2" s="1"/>
  <c r="O137" i="2"/>
  <c r="Y137" i="2"/>
  <c r="AC137" i="2"/>
  <c r="AD137" i="2"/>
  <c r="AN137" i="2"/>
  <c r="AO137" i="2"/>
  <c r="AP137" i="2"/>
  <c r="BA137" i="2"/>
  <c r="E138" i="2"/>
  <c r="AH138" i="2" s="1"/>
  <c r="L138" i="2"/>
  <c r="AV138" i="2" s="1"/>
  <c r="O138" i="2"/>
  <c r="Y138" i="2"/>
  <c r="AC138" i="2"/>
  <c r="AD138" i="2"/>
  <c r="AN138" i="2"/>
  <c r="AO138" i="2"/>
  <c r="AP138" i="2"/>
  <c r="BA138" i="2"/>
  <c r="E139" i="2"/>
  <c r="AH139" i="2" s="1"/>
  <c r="L139" i="2"/>
  <c r="AV139" i="2" s="1"/>
  <c r="O139" i="2"/>
  <c r="Y139" i="2"/>
  <c r="AC139" i="2"/>
  <c r="AD139" i="2"/>
  <c r="AN139" i="2"/>
  <c r="AO139" i="2"/>
  <c r="AP139" i="2"/>
  <c r="BA139" i="2"/>
  <c r="M42" i="2" l="1"/>
  <c r="M91" i="2"/>
  <c r="M51" i="2"/>
  <c r="P51" i="2" s="1"/>
  <c r="BC51" i="2"/>
  <c r="M111" i="2"/>
  <c r="M103" i="2"/>
  <c r="P103" i="2" s="1"/>
  <c r="M96" i="2"/>
  <c r="P96" i="2" s="1"/>
  <c r="AW88" i="2"/>
  <c r="AW80" i="2"/>
  <c r="M76" i="2"/>
  <c r="P76" i="2" s="1"/>
  <c r="M68" i="2"/>
  <c r="AW64" i="2"/>
  <c r="AW115" i="2"/>
  <c r="M128" i="2"/>
  <c r="M40" i="2"/>
  <c r="M107" i="2"/>
  <c r="P107" i="2" s="1"/>
  <c r="AW107" i="2"/>
  <c r="M120" i="2"/>
  <c r="AW120" i="2"/>
  <c r="M122" i="2"/>
  <c r="P122" i="2" s="1"/>
  <c r="BC122" i="2"/>
  <c r="M104" i="2"/>
  <c r="P104" i="2" s="1"/>
  <c r="M133" i="2"/>
  <c r="BC133" i="2"/>
  <c r="BJ133" i="2" s="1"/>
  <c r="M109" i="2"/>
  <c r="P109" i="2" s="1"/>
  <c r="M49" i="2"/>
  <c r="BC49" i="2"/>
  <c r="M41" i="2"/>
  <c r="P41" i="2" s="1"/>
  <c r="M101" i="2"/>
  <c r="BC101" i="2"/>
  <c r="BJ101" i="2" s="1"/>
  <c r="M77" i="2"/>
  <c r="BC77" i="2"/>
  <c r="BJ77" i="2" s="1"/>
  <c r="M129" i="2"/>
  <c r="P129" i="2" s="1"/>
  <c r="M125" i="2"/>
  <c r="M117" i="2"/>
  <c r="M89" i="2"/>
  <c r="AW110" i="2"/>
  <c r="BC110" i="2"/>
  <c r="BJ110" i="2" s="1"/>
  <c r="M106" i="2"/>
  <c r="P106" i="2" s="1"/>
  <c r="M102" i="2"/>
  <c r="M82" i="2"/>
  <c r="P82" i="2" s="1"/>
  <c r="M70" i="2"/>
  <c r="AW66" i="2"/>
  <c r="AW65" i="2"/>
  <c r="M55" i="2"/>
  <c r="P55" i="2" s="1"/>
  <c r="M57" i="2"/>
  <c r="P57" i="2" s="1"/>
  <c r="AW58" i="2"/>
  <c r="AW54" i="2"/>
  <c r="M108" i="2"/>
  <c r="BC59" i="2"/>
  <c r="BJ59" i="2" s="1"/>
  <c r="M59" i="2"/>
  <c r="AR40" i="2"/>
  <c r="AR64" i="2"/>
  <c r="AS64" i="2" s="1"/>
  <c r="M65" i="2"/>
  <c r="M93" i="2"/>
  <c r="M69" i="2"/>
  <c r="BC40" i="2"/>
  <c r="BJ40" i="2" s="1"/>
  <c r="M44" i="2"/>
  <c r="AW113" i="2"/>
  <c r="M84" i="2"/>
  <c r="M47" i="2"/>
  <c r="M135" i="2"/>
  <c r="M127" i="2"/>
  <c r="P127" i="2" s="1"/>
  <c r="M75" i="2"/>
  <c r="M61" i="2"/>
  <c r="AR55" i="2"/>
  <c r="AS55" i="2" s="1"/>
  <c r="AR113" i="2"/>
  <c r="AS113" i="2" s="1"/>
  <c r="AR81" i="2"/>
  <c r="AS81" i="2" s="1"/>
  <c r="M73" i="2"/>
  <c r="AE51" i="2"/>
  <c r="AF51" i="2" s="1"/>
  <c r="AG51" i="2" s="1"/>
  <c r="AI51" i="2" s="1"/>
  <c r="BO51" i="2" s="1"/>
  <c r="AE59" i="2"/>
  <c r="AF59" i="2" s="1"/>
  <c r="AE111" i="2"/>
  <c r="AF111" i="2" s="1"/>
  <c r="AE85" i="2"/>
  <c r="AF85" i="2" s="1"/>
  <c r="AG85" i="2" s="1"/>
  <c r="AI85" i="2" s="1"/>
  <c r="BO85" i="2" s="1"/>
  <c r="AE116" i="2"/>
  <c r="AF116" i="2" s="1"/>
  <c r="AE67" i="2"/>
  <c r="AF67" i="2" s="1"/>
  <c r="AE126" i="2"/>
  <c r="AF126" i="2" s="1"/>
  <c r="AE112" i="2"/>
  <c r="AF112" i="2" s="1"/>
  <c r="AG112" i="2" s="1"/>
  <c r="AI112" i="2" s="1"/>
  <c r="BO112" i="2" s="1"/>
  <c r="BC97" i="2"/>
  <c r="BJ97" i="2" s="1"/>
  <c r="AE83" i="2"/>
  <c r="AF83" i="2" s="1"/>
  <c r="AG83" i="2" s="1"/>
  <c r="AI83" i="2" s="1"/>
  <c r="BO83" i="2" s="1"/>
  <c r="AE44" i="2"/>
  <c r="AF44" i="2" s="1"/>
  <c r="AR43" i="2"/>
  <c r="AE96" i="2"/>
  <c r="AF96" i="2" s="1"/>
  <c r="AG96" i="2" s="1"/>
  <c r="AI96" i="2" s="1"/>
  <c r="BO96" i="2" s="1"/>
  <c r="AR136" i="2"/>
  <c r="AS136" i="2" s="1"/>
  <c r="BC105" i="2"/>
  <c r="BJ105" i="2" s="1"/>
  <c r="AE79" i="2"/>
  <c r="AF79" i="2" s="1"/>
  <c r="M87" i="2"/>
  <c r="AR105" i="2"/>
  <c r="AR85" i="2"/>
  <c r="AS85" i="2" s="1"/>
  <c r="AE82" i="2"/>
  <c r="AF82" i="2" s="1"/>
  <c r="AG82" i="2" s="1"/>
  <c r="AI82" i="2" s="1"/>
  <c r="AR70" i="2"/>
  <c r="AE45" i="2"/>
  <c r="AF45" i="2" s="1"/>
  <c r="AG45" i="2" s="1"/>
  <c r="AI45" i="2" s="1"/>
  <c r="AE76" i="2"/>
  <c r="AF76" i="2" s="1"/>
  <c r="AG76" i="2" s="1"/>
  <c r="AI76" i="2" s="1"/>
  <c r="BO76" i="2" s="1"/>
  <c r="AE64" i="2"/>
  <c r="AF64" i="2" s="1"/>
  <c r="AG64" i="2" s="1"/>
  <c r="AI64" i="2" s="1"/>
  <c r="BO64" i="2" s="1"/>
  <c r="AE125" i="2"/>
  <c r="AF125" i="2" s="1"/>
  <c r="AE123" i="2"/>
  <c r="AF123" i="2" s="1"/>
  <c r="AG123" i="2" s="1"/>
  <c r="AI123" i="2" s="1"/>
  <c r="BO123" i="2" s="1"/>
  <c r="BC111" i="2"/>
  <c r="AE107" i="2"/>
  <c r="AF107" i="2" s="1"/>
  <c r="AG107" i="2" s="1"/>
  <c r="AI107" i="2" s="1"/>
  <c r="BO107" i="2" s="1"/>
  <c r="BC106" i="2"/>
  <c r="AR95" i="2"/>
  <c r="AR84" i="2"/>
  <c r="AE52" i="2"/>
  <c r="AF52" i="2" s="1"/>
  <c r="AR104" i="2"/>
  <c r="AS104" i="2" s="1"/>
  <c r="AE139" i="2"/>
  <c r="AF139" i="2" s="1"/>
  <c r="BC116" i="2"/>
  <c r="BJ116" i="2" s="1"/>
  <c r="AE113" i="2"/>
  <c r="AF113" i="2" s="1"/>
  <c r="AR96" i="2"/>
  <c r="AS96" i="2" s="1"/>
  <c r="AE75" i="2"/>
  <c r="AF75" i="2" s="1"/>
  <c r="AE70" i="2"/>
  <c r="AF70" i="2" s="1"/>
  <c r="AR46" i="2"/>
  <c r="AS46" i="2" s="1"/>
  <c r="AE120" i="2"/>
  <c r="AF120" i="2" s="1"/>
  <c r="AE78" i="2"/>
  <c r="AF78" i="2" s="1"/>
  <c r="AW70" i="2"/>
  <c r="AE65" i="2"/>
  <c r="AF65" i="2" s="1"/>
  <c r="AW41" i="2"/>
  <c r="BC108" i="2"/>
  <c r="BJ108" i="2" s="1"/>
  <c r="BC79" i="2"/>
  <c r="AR133" i="2"/>
  <c r="AE86" i="2"/>
  <c r="AF86" i="2" s="1"/>
  <c r="AG86" i="2" s="1"/>
  <c r="AI86" i="2" s="1"/>
  <c r="BO86" i="2" s="1"/>
  <c r="AR71" i="2"/>
  <c r="AE40" i="2"/>
  <c r="AF40" i="2" s="1"/>
  <c r="AE124" i="2"/>
  <c r="AF124" i="2" s="1"/>
  <c r="AE121" i="2"/>
  <c r="AF121" i="2" s="1"/>
  <c r="AE110" i="2"/>
  <c r="AF110" i="2" s="1"/>
  <c r="AE97" i="2"/>
  <c r="AF97" i="2" s="1"/>
  <c r="AE91" i="2"/>
  <c r="AF91" i="2" s="1"/>
  <c r="AR90" i="2"/>
  <c r="AE66" i="2"/>
  <c r="AF66" i="2" s="1"/>
  <c r="AG66" i="2" s="1"/>
  <c r="AI66" i="2" s="1"/>
  <c r="BO66" i="2" s="1"/>
  <c r="M63" i="2"/>
  <c r="AE56" i="2"/>
  <c r="AF56" i="2" s="1"/>
  <c r="AE54" i="2"/>
  <c r="AF54" i="2" s="1"/>
  <c r="AE48" i="2"/>
  <c r="AF48" i="2" s="1"/>
  <c r="AG48" i="2" s="1"/>
  <c r="AI48" i="2" s="1"/>
  <c r="BO48" i="2" s="1"/>
  <c r="AE104" i="2"/>
  <c r="AF104" i="2" s="1"/>
  <c r="AG104" i="2" s="1"/>
  <c r="AI104" i="2" s="1"/>
  <c r="BO104" i="2" s="1"/>
  <c r="AR97" i="2"/>
  <c r="AE94" i="2"/>
  <c r="AF94" i="2" s="1"/>
  <c r="AE87" i="2"/>
  <c r="AF87" i="2" s="1"/>
  <c r="AE135" i="2"/>
  <c r="AF135" i="2" s="1"/>
  <c r="AR132" i="2"/>
  <c r="AS132" i="2" s="1"/>
  <c r="AR139" i="2"/>
  <c r="AS139" i="2" s="1"/>
  <c r="AE136" i="2"/>
  <c r="AF136" i="2" s="1"/>
  <c r="AG136" i="2" s="1"/>
  <c r="AI136" i="2" s="1"/>
  <c r="BO136" i="2" s="1"/>
  <c r="AE129" i="2"/>
  <c r="AF129" i="2" s="1"/>
  <c r="AG129" i="2" s="1"/>
  <c r="AI129" i="2" s="1"/>
  <c r="BO129" i="2" s="1"/>
  <c r="AE117" i="2"/>
  <c r="AF117" i="2" s="1"/>
  <c r="AE115" i="2"/>
  <c r="AF115" i="2" s="1"/>
  <c r="M113" i="2"/>
  <c r="AR110" i="2"/>
  <c r="AE108" i="2"/>
  <c r="AF108" i="2" s="1"/>
  <c r="AR103" i="2"/>
  <c r="AS103" i="2" s="1"/>
  <c r="AR78" i="2"/>
  <c r="AE74" i="2"/>
  <c r="AF74" i="2" s="1"/>
  <c r="AG74" i="2" s="1"/>
  <c r="AI74" i="2" s="1"/>
  <c r="BO74" i="2" s="1"/>
  <c r="AE61" i="2"/>
  <c r="AF61" i="2" s="1"/>
  <c r="AE55" i="2"/>
  <c r="AF55" i="2" s="1"/>
  <c r="AG55" i="2" s="1"/>
  <c r="AI55" i="2" s="1"/>
  <c r="BO55" i="2" s="1"/>
  <c r="AR51" i="2"/>
  <c r="AS51" i="2" s="1"/>
  <c r="AR50" i="2"/>
  <c r="AS50" i="2" s="1"/>
  <c r="AR47" i="2"/>
  <c r="AR45" i="2"/>
  <c r="AS45" i="2" s="1"/>
  <c r="AR107" i="2"/>
  <c r="AS107" i="2" s="1"/>
  <c r="AR98" i="2"/>
  <c r="M121" i="2"/>
  <c r="AR100" i="2"/>
  <c r="AE90" i="2"/>
  <c r="AF90" i="2" s="1"/>
  <c r="BC73" i="2"/>
  <c r="BJ73" i="2" s="1"/>
  <c r="AE53" i="2"/>
  <c r="AF53" i="2" s="1"/>
  <c r="AG53" i="2" s="1"/>
  <c r="AI53" i="2" s="1"/>
  <c r="BO53" i="2" s="1"/>
  <c r="AE88" i="2"/>
  <c r="AF88" i="2" s="1"/>
  <c r="AG88" i="2" s="1"/>
  <c r="AI88" i="2" s="1"/>
  <c r="BO88" i="2" s="1"/>
  <c r="AE134" i="2"/>
  <c r="AF134" i="2" s="1"/>
  <c r="AE131" i="2"/>
  <c r="AF131" i="2" s="1"/>
  <c r="AR129" i="2"/>
  <c r="AS129" i="2" s="1"/>
  <c r="AE58" i="2"/>
  <c r="AF58" i="2" s="1"/>
  <c r="AG58" i="2" s="1"/>
  <c r="AI58" i="2" s="1"/>
  <c r="BO58" i="2" s="1"/>
  <c r="AE43" i="2"/>
  <c r="AF43" i="2" s="1"/>
  <c r="AE41" i="2"/>
  <c r="AF41" i="2" s="1"/>
  <c r="AG41" i="2" s="1"/>
  <c r="AI41" i="2" s="1"/>
  <c r="BO41" i="2" s="1"/>
  <c r="AR123" i="2"/>
  <c r="AS123" i="2" s="1"/>
  <c r="AR121" i="2"/>
  <c r="AR120" i="2"/>
  <c r="AR111" i="2"/>
  <c r="AE102" i="2"/>
  <c r="AF102" i="2" s="1"/>
  <c r="M130" i="2"/>
  <c r="M126" i="2"/>
  <c r="AR115" i="2"/>
  <c r="AR106" i="2"/>
  <c r="AS106" i="2" s="1"/>
  <c r="M105" i="2"/>
  <c r="P105" i="2" s="1"/>
  <c r="AE103" i="2"/>
  <c r="AF103" i="2" s="1"/>
  <c r="AG103" i="2" s="1"/>
  <c r="AI103" i="2" s="1"/>
  <c r="BO103" i="2" s="1"/>
  <c r="AR94" i="2"/>
  <c r="AS94" i="2" s="1"/>
  <c r="AE92" i="2"/>
  <c r="AF92" i="2" s="1"/>
  <c r="M90" i="2"/>
  <c r="AR82" i="2"/>
  <c r="AS82" i="2" s="1"/>
  <c r="AE73" i="2"/>
  <c r="AF73" i="2" s="1"/>
  <c r="AR62" i="2"/>
  <c r="AR60" i="2"/>
  <c r="AS60" i="2" s="1"/>
  <c r="AR58" i="2"/>
  <c r="AS58" i="2" s="1"/>
  <c r="BC57" i="2"/>
  <c r="AR53" i="2"/>
  <c r="AS53" i="2" s="1"/>
  <c r="BC42" i="2"/>
  <c r="BJ42" i="2" s="1"/>
  <c r="BC127" i="2"/>
  <c r="BJ127" i="2" s="1"/>
  <c r="BC126" i="2"/>
  <c r="BJ126" i="2" s="1"/>
  <c r="BC98" i="2"/>
  <c r="BJ98" i="2" s="1"/>
  <c r="AR88" i="2"/>
  <c r="AS88" i="2" s="1"/>
  <c r="AW84" i="2"/>
  <c r="AW76" i="2"/>
  <c r="AE68" i="2"/>
  <c r="AF68" i="2" s="1"/>
  <c r="AR128" i="2"/>
  <c r="AR125" i="2"/>
  <c r="AR137" i="2"/>
  <c r="AE132" i="2"/>
  <c r="AF132" i="2" s="1"/>
  <c r="AG132" i="2" s="1"/>
  <c r="AI132" i="2" s="1"/>
  <c r="BO132" i="2" s="1"/>
  <c r="AR118" i="2"/>
  <c r="AS118" i="2" s="1"/>
  <c r="AR116" i="2"/>
  <c r="M115" i="2"/>
  <c r="AE105" i="2"/>
  <c r="AF105" i="2" s="1"/>
  <c r="AE100" i="2"/>
  <c r="AF100" i="2" s="1"/>
  <c r="AR92" i="2"/>
  <c r="AS92" i="2" s="1"/>
  <c r="M86" i="2"/>
  <c r="P86" i="2" s="1"/>
  <c r="AR72" i="2"/>
  <c r="AR63" i="2"/>
  <c r="AE60" i="2"/>
  <c r="AF60" i="2" s="1"/>
  <c r="AG60" i="2" s="1"/>
  <c r="AI60" i="2" s="1"/>
  <c r="BO60" i="2" s="1"/>
  <c r="AR56" i="2"/>
  <c r="AR54" i="2"/>
  <c r="AR48" i="2"/>
  <c r="AS48" i="2" s="1"/>
  <c r="AE47" i="2"/>
  <c r="AF47" i="2" s="1"/>
  <c r="AR135" i="2"/>
  <c r="AS135" i="2" s="1"/>
  <c r="AR79" i="2"/>
  <c r="AR73" i="2"/>
  <c r="AR59" i="2"/>
  <c r="BC53" i="2"/>
  <c r="AR49" i="2"/>
  <c r="AR42" i="2"/>
  <c r="AR41" i="2"/>
  <c r="AS41" i="2" s="1"/>
  <c r="M139" i="2"/>
  <c r="AR138" i="2"/>
  <c r="AE137" i="2"/>
  <c r="AF137" i="2" s="1"/>
  <c r="AR131" i="2"/>
  <c r="AS131" i="2" s="1"/>
  <c r="AR124" i="2"/>
  <c r="BC124" i="2"/>
  <c r="AR119" i="2"/>
  <c r="AE118" i="2"/>
  <c r="AF118" i="2" s="1"/>
  <c r="AR108" i="2"/>
  <c r="AE101" i="2"/>
  <c r="AF101" i="2" s="1"/>
  <c r="AR99" i="2"/>
  <c r="AS99" i="2" s="1"/>
  <c r="M85" i="2"/>
  <c r="P85" i="2" s="1"/>
  <c r="AR83" i="2"/>
  <c r="AS83" i="2" s="1"/>
  <c r="M67" i="2"/>
  <c r="M45" i="2"/>
  <c r="P45" i="2" s="1"/>
  <c r="M112" i="2"/>
  <c r="P112" i="2" s="1"/>
  <c r="M83" i="2"/>
  <c r="P83" i="2" s="1"/>
  <c r="M58" i="2"/>
  <c r="P58" i="2" s="1"/>
  <c r="M53" i="2"/>
  <c r="P53" i="2" s="1"/>
  <c r="M52" i="2"/>
  <c r="AW125" i="2"/>
  <c r="M110" i="2"/>
  <c r="M98" i="2"/>
  <c r="AW89" i="2"/>
  <c r="M71" i="2"/>
  <c r="AW124" i="2"/>
  <c r="M137" i="2"/>
  <c r="M123" i="2"/>
  <c r="M114" i="2"/>
  <c r="P114" i="2" s="1"/>
  <c r="M94" i="2"/>
  <c r="M88" i="2"/>
  <c r="P88" i="2" s="1"/>
  <c r="M79" i="2"/>
  <c r="M78" i="2"/>
  <c r="M72" i="2"/>
  <c r="M124" i="2"/>
  <c r="BC114" i="2"/>
  <c r="AW114" i="2"/>
  <c r="BC83" i="2"/>
  <c r="AW83" i="2"/>
  <c r="BC52" i="2"/>
  <c r="BJ52" i="2" s="1"/>
  <c r="BC96" i="2"/>
  <c r="BC88" i="2"/>
  <c r="BC135" i="2"/>
  <c r="BJ135" i="2" s="1"/>
  <c r="M100" i="2"/>
  <c r="BC92" i="2"/>
  <c r="BJ92" i="2" s="1"/>
  <c r="BC66" i="2"/>
  <c r="BC104" i="2"/>
  <c r="BC82" i="2"/>
  <c r="BC58" i="2"/>
  <c r="M56" i="2"/>
  <c r="BC47" i="2"/>
  <c r="BJ47" i="2" s="1"/>
  <c r="AW122" i="2"/>
  <c r="M116" i="2"/>
  <c r="AW92" i="2"/>
  <c r="M80" i="2"/>
  <c r="P80" i="2" s="1"/>
  <c r="AW67" i="2"/>
  <c r="M138" i="2"/>
  <c r="AE128" i="2"/>
  <c r="AF128" i="2" s="1"/>
  <c r="M119" i="2"/>
  <c r="BC134" i="2"/>
  <c r="BJ134" i="2" s="1"/>
  <c r="AW139" i="2"/>
  <c r="BC139" i="2"/>
  <c r="AE138" i="2"/>
  <c r="AF138" i="2" s="1"/>
  <c r="AW137" i="2"/>
  <c r="BC137" i="2"/>
  <c r="BJ137" i="2" s="1"/>
  <c r="AE130" i="2"/>
  <c r="AF130" i="2" s="1"/>
  <c r="AR126" i="2"/>
  <c r="M136" i="2"/>
  <c r="P136" i="2" s="1"/>
  <c r="AE133" i="2"/>
  <c r="AF133" i="2" s="1"/>
  <c r="M132" i="2"/>
  <c r="P132" i="2" s="1"/>
  <c r="AW130" i="2"/>
  <c r="M131" i="2"/>
  <c r="AR134" i="2"/>
  <c r="M134" i="2"/>
  <c r="BC130" i="2"/>
  <c r="BJ130" i="2" s="1"/>
  <c r="BC123" i="2"/>
  <c r="BJ123" i="2" s="1"/>
  <c r="BC121" i="2"/>
  <c r="BJ121" i="2" s="1"/>
  <c r="BC115" i="2"/>
  <c r="BJ115" i="2" s="1"/>
  <c r="AE114" i="2"/>
  <c r="AF114" i="2" s="1"/>
  <c r="AG114" i="2" s="1"/>
  <c r="AI114" i="2" s="1"/>
  <c r="AE127" i="2"/>
  <c r="AF127" i="2" s="1"/>
  <c r="AG127" i="2" s="1"/>
  <c r="AI127" i="2" s="1"/>
  <c r="AR122" i="2"/>
  <c r="AS122" i="2" s="1"/>
  <c r="AE119" i="2"/>
  <c r="AF119" i="2" s="1"/>
  <c r="AR117" i="2"/>
  <c r="AW127" i="2"/>
  <c r="AR114" i="2"/>
  <c r="AS114" i="2" s="1"/>
  <c r="AR130" i="2"/>
  <c r="AR127" i="2"/>
  <c r="AS127" i="2" s="1"/>
  <c r="M118" i="2"/>
  <c r="BC112" i="2"/>
  <c r="AW112" i="2"/>
  <c r="AE122" i="2"/>
  <c r="AF122" i="2" s="1"/>
  <c r="AG122" i="2" s="1"/>
  <c r="AI122" i="2" s="1"/>
  <c r="AE109" i="2"/>
  <c r="AF109" i="2" s="1"/>
  <c r="AG109" i="2" s="1"/>
  <c r="AI109" i="2" s="1"/>
  <c r="AR102" i="2"/>
  <c r="BC100" i="2"/>
  <c r="BJ100" i="2" s="1"/>
  <c r="AW106" i="2"/>
  <c r="AR101" i="2"/>
  <c r="BC94" i="2"/>
  <c r="BJ94" i="2" s="1"/>
  <c r="AE99" i="2"/>
  <c r="AF99" i="2" s="1"/>
  <c r="AG99" i="2" s="1"/>
  <c r="AI99" i="2" s="1"/>
  <c r="AW82" i="2"/>
  <c r="BC113" i="2"/>
  <c r="BJ113" i="2" s="1"/>
  <c r="AE106" i="2"/>
  <c r="AF106" i="2" s="1"/>
  <c r="AG106" i="2" s="1"/>
  <c r="AI106" i="2" s="1"/>
  <c r="AW94" i="2"/>
  <c r="M95" i="2"/>
  <c r="AR86" i="2"/>
  <c r="AS86" i="2" s="1"/>
  <c r="AR109" i="2"/>
  <c r="AS109" i="2" s="1"/>
  <c r="AR89" i="2"/>
  <c r="AR112" i="2"/>
  <c r="AS112" i="2" s="1"/>
  <c r="AE98" i="2"/>
  <c r="AF98" i="2" s="1"/>
  <c r="AR91" i="2"/>
  <c r="BC90" i="2"/>
  <c r="BJ90" i="2" s="1"/>
  <c r="AR87" i="2"/>
  <c r="AR93" i="2"/>
  <c r="M99" i="2"/>
  <c r="P99" i="2" s="1"/>
  <c r="AW97" i="2"/>
  <c r="AW98" i="2"/>
  <c r="AE95" i="2"/>
  <c r="AF95" i="2" s="1"/>
  <c r="AE89" i="2"/>
  <c r="AF89" i="2" s="1"/>
  <c r="BC87" i="2"/>
  <c r="BJ87" i="2" s="1"/>
  <c r="AW85" i="2"/>
  <c r="BC85" i="2"/>
  <c r="M97" i="2"/>
  <c r="AE93" i="2"/>
  <c r="AF93" i="2" s="1"/>
  <c r="M92" i="2"/>
  <c r="P92" i="2" s="1"/>
  <c r="BC86" i="2"/>
  <c r="AW86" i="2"/>
  <c r="AW74" i="2"/>
  <c r="BC74" i="2"/>
  <c r="AW90" i="2"/>
  <c r="AE81" i="2"/>
  <c r="AF81" i="2" s="1"/>
  <c r="AG81" i="2" s="1"/>
  <c r="BC78" i="2"/>
  <c r="BJ78" i="2" s="1"/>
  <c r="AW73" i="2"/>
  <c r="AR69" i="2"/>
  <c r="BC80" i="2"/>
  <c r="AR65" i="2"/>
  <c r="M62" i="2"/>
  <c r="AE84" i="2"/>
  <c r="AF84" i="2" s="1"/>
  <c r="AE80" i="2"/>
  <c r="AF80" i="2" s="1"/>
  <c r="AG80" i="2" s="1"/>
  <c r="AI80" i="2" s="1"/>
  <c r="AR74" i="2"/>
  <c r="AS74" i="2" s="1"/>
  <c r="AE71" i="2"/>
  <c r="AF71" i="2" s="1"/>
  <c r="AW71" i="2"/>
  <c r="BC71" i="2"/>
  <c r="BJ71" i="2" s="1"/>
  <c r="M81" i="2"/>
  <c r="P81" i="2" s="1"/>
  <c r="AR80" i="2"/>
  <c r="AS80" i="2" s="1"/>
  <c r="AW79" i="2"/>
  <c r="M74" i="2"/>
  <c r="P74" i="2" s="1"/>
  <c r="BC72" i="2"/>
  <c r="AW72" i="2"/>
  <c r="AE69" i="2"/>
  <c r="AF69" i="2" s="1"/>
  <c r="AR67" i="2"/>
  <c r="AR77" i="2"/>
  <c r="AE72" i="2"/>
  <c r="AF72" i="2" s="1"/>
  <c r="AR68" i="2"/>
  <c r="BC67" i="2"/>
  <c r="BJ67" i="2" s="1"/>
  <c r="BC64" i="2"/>
  <c r="AW63" i="2"/>
  <c r="BC63" i="2"/>
  <c r="BJ63" i="2" s="1"/>
  <c r="AR57" i="2"/>
  <c r="AS57" i="2" s="1"/>
  <c r="AR76" i="2"/>
  <c r="AS76" i="2" s="1"/>
  <c r="AR75" i="2"/>
  <c r="AR66" i="2"/>
  <c r="AS66" i="2" s="1"/>
  <c r="M66" i="2"/>
  <c r="P66" i="2" s="1"/>
  <c r="M64" i="2"/>
  <c r="P64" i="2" s="1"/>
  <c r="AE63" i="2"/>
  <c r="AF63" i="2" s="1"/>
  <c r="AE62" i="2"/>
  <c r="AF62" i="2" s="1"/>
  <c r="AW56" i="2"/>
  <c r="BC56" i="2"/>
  <c r="M60" i="2"/>
  <c r="P60" i="2" s="1"/>
  <c r="AW43" i="2"/>
  <c r="BC43" i="2"/>
  <c r="AE77" i="2"/>
  <c r="AF77" i="2" s="1"/>
  <c r="M54" i="2"/>
  <c r="AE46" i="2"/>
  <c r="AF46" i="2" s="1"/>
  <c r="AG46" i="2" s="1"/>
  <c r="AI46" i="2" s="1"/>
  <c r="AW40" i="2"/>
  <c r="AW45" i="2"/>
  <c r="BC45" i="2"/>
  <c r="AR44" i="2"/>
  <c r="AR52" i="2"/>
  <c r="AE49" i="2"/>
  <c r="AF49" i="2" s="1"/>
  <c r="AR61" i="2"/>
  <c r="AS61" i="2" s="1"/>
  <c r="M50" i="2"/>
  <c r="P50" i="2" s="1"/>
  <c r="AE42" i="2"/>
  <c r="AF42" i="2" s="1"/>
  <c r="BC54" i="2"/>
  <c r="AW49" i="2"/>
  <c r="M48" i="2"/>
  <c r="P48" i="2" s="1"/>
  <c r="AE57" i="2"/>
  <c r="AF57" i="2" s="1"/>
  <c r="AG57" i="2" s="1"/>
  <c r="AI57" i="2" s="1"/>
  <c r="M46" i="2"/>
  <c r="P46" i="2" s="1"/>
  <c r="AW53" i="2"/>
  <c r="AW51" i="2"/>
  <c r="AE50" i="2"/>
  <c r="AF50" i="2" s="1"/>
  <c r="AG50" i="2" s="1"/>
  <c r="AI50" i="2" s="1"/>
  <c r="AW42" i="2"/>
  <c r="M43" i="2"/>
  <c r="BA39" i="2"/>
  <c r="BA38" i="2"/>
  <c r="BA37" i="2"/>
  <c r="BA36" i="2"/>
  <c r="BA35" i="2"/>
  <c r="BA34" i="2"/>
  <c r="BA33" i="2"/>
  <c r="BA32" i="2"/>
  <c r="BA31" i="2"/>
  <c r="BA30" i="2"/>
  <c r="BA29" i="2"/>
  <c r="BA28" i="2"/>
  <c r="BA27" i="2"/>
  <c r="BA26" i="2"/>
  <c r="BA25" i="2"/>
  <c r="BA24" i="2"/>
  <c r="BA23" i="2"/>
  <c r="BA22" i="2"/>
  <c r="BA21" i="2"/>
  <c r="BA20" i="2"/>
  <c r="BA19" i="2"/>
  <c r="BA18" i="2"/>
  <c r="BA17" i="2"/>
  <c r="BA16" i="2"/>
  <c r="BA15" i="2"/>
  <c r="BA14" i="2"/>
  <c r="BA13" i="2"/>
  <c r="BA12" i="2"/>
  <c r="BA11" i="2"/>
  <c r="BA10" i="2"/>
  <c r="BA9" i="2"/>
  <c r="BA7" i="2"/>
  <c r="BA6" i="2"/>
  <c r="BA5" i="2"/>
  <c r="BA4" i="2"/>
  <c r="BA3" i="2"/>
  <c r="AP39" i="2"/>
  <c r="AO39" i="2"/>
  <c r="AN39" i="2"/>
  <c r="AD39" i="2"/>
  <c r="AC39" i="2"/>
  <c r="Y39" i="2"/>
  <c r="O39" i="2"/>
  <c r="L39" i="2"/>
  <c r="E39" i="2"/>
  <c r="AH39" i="2" s="1"/>
  <c r="BG38" i="2"/>
  <c r="BD38" i="2"/>
  <c r="AW38" i="2"/>
  <c r="AS38" i="2"/>
  <c r="AP38" i="2"/>
  <c r="AO38" i="2"/>
  <c r="AN38" i="2"/>
  <c r="AG38" i="2"/>
  <c r="AD38" i="2"/>
  <c r="AC38" i="2"/>
  <c r="Y38" i="2"/>
  <c r="P38" i="2"/>
  <c r="O38" i="2"/>
  <c r="M38" i="2"/>
  <c r="L38" i="2"/>
  <c r="AV38" i="2" s="1"/>
  <c r="E38" i="2"/>
  <c r="AH38" i="2" s="1"/>
  <c r="AP37" i="2"/>
  <c r="AO37" i="2"/>
  <c r="AN37" i="2"/>
  <c r="AD37" i="2"/>
  <c r="AC37" i="2"/>
  <c r="Y37" i="2"/>
  <c r="O37" i="2"/>
  <c r="L37" i="2"/>
  <c r="AV37" i="2" s="1"/>
  <c r="E37" i="2"/>
  <c r="AH37" i="2" s="1"/>
  <c r="AP36" i="2"/>
  <c r="AO36" i="2"/>
  <c r="AN36" i="2"/>
  <c r="AD36" i="2"/>
  <c r="AC36" i="2"/>
  <c r="Y36" i="2"/>
  <c r="O36" i="2"/>
  <c r="L36" i="2"/>
  <c r="E36" i="2"/>
  <c r="AH36" i="2" s="1"/>
  <c r="AP35" i="2"/>
  <c r="AO35" i="2"/>
  <c r="AN35" i="2"/>
  <c r="AD35" i="2"/>
  <c r="AC35" i="2"/>
  <c r="Y35" i="2"/>
  <c r="O35" i="2"/>
  <c r="L35" i="2"/>
  <c r="AV35" i="2" s="1"/>
  <c r="E35" i="2"/>
  <c r="AH35" i="2" s="1"/>
  <c r="AP34" i="2"/>
  <c r="AO34" i="2"/>
  <c r="AN34" i="2"/>
  <c r="AD34" i="2"/>
  <c r="AC34" i="2"/>
  <c r="Y34" i="2"/>
  <c r="O34" i="2"/>
  <c r="L34" i="2"/>
  <c r="AV34" i="2" s="1"/>
  <c r="E34" i="2"/>
  <c r="AH34" i="2" s="1"/>
  <c r="AP33" i="2"/>
  <c r="AO33" i="2"/>
  <c r="AN33" i="2"/>
  <c r="AD33" i="2"/>
  <c r="AC33" i="2"/>
  <c r="Y33" i="2"/>
  <c r="O33" i="2"/>
  <c r="L33" i="2"/>
  <c r="AV33" i="2" s="1"/>
  <c r="E33" i="2"/>
  <c r="AH33" i="2" s="1"/>
  <c r="AP32" i="2"/>
  <c r="AO32" i="2"/>
  <c r="AN32" i="2"/>
  <c r="AD32" i="2"/>
  <c r="AC32" i="2"/>
  <c r="Y32" i="2"/>
  <c r="O32" i="2"/>
  <c r="L32" i="2"/>
  <c r="E32" i="2"/>
  <c r="AH32" i="2" s="1"/>
  <c r="BG31" i="2"/>
  <c r="BD31" i="2"/>
  <c r="AW31" i="2"/>
  <c r="AS31" i="2"/>
  <c r="AP31" i="2"/>
  <c r="AO31" i="2"/>
  <c r="AN31" i="2"/>
  <c r="AG31" i="2"/>
  <c r="AD31" i="2"/>
  <c r="AC31" i="2"/>
  <c r="Y31" i="2"/>
  <c r="P31" i="2"/>
  <c r="O31" i="2"/>
  <c r="M31" i="2"/>
  <c r="L31" i="2"/>
  <c r="AV31" i="2" s="1"/>
  <c r="E31" i="2"/>
  <c r="AH31" i="2" s="1"/>
  <c r="AP30" i="2"/>
  <c r="AO30" i="2"/>
  <c r="AN30" i="2"/>
  <c r="AD30" i="2"/>
  <c r="AC30" i="2"/>
  <c r="Y30" i="2"/>
  <c r="O30" i="2"/>
  <c r="L30" i="2"/>
  <c r="AV30" i="2" s="1"/>
  <c r="E30" i="2"/>
  <c r="AH30" i="2" s="1"/>
  <c r="AP29" i="2"/>
  <c r="AO29" i="2"/>
  <c r="AN29" i="2"/>
  <c r="AD29" i="2"/>
  <c r="AC29" i="2"/>
  <c r="Y29" i="2"/>
  <c r="O29" i="2"/>
  <c r="L29" i="2"/>
  <c r="AV29" i="2" s="1"/>
  <c r="E29" i="2"/>
  <c r="AH29" i="2" s="1"/>
  <c r="AP28" i="2"/>
  <c r="AO28" i="2"/>
  <c r="AN28" i="2"/>
  <c r="AD28" i="2"/>
  <c r="AC28" i="2"/>
  <c r="Y28" i="2"/>
  <c r="O28" i="2"/>
  <c r="L28" i="2"/>
  <c r="AV28" i="2" s="1"/>
  <c r="E28" i="2"/>
  <c r="AH28" i="2" s="1"/>
  <c r="AP27" i="2"/>
  <c r="AO27" i="2"/>
  <c r="AN27" i="2"/>
  <c r="AD27" i="2"/>
  <c r="AC27" i="2"/>
  <c r="Y27" i="2"/>
  <c r="O27" i="2"/>
  <c r="L27" i="2"/>
  <c r="AV27" i="2" s="1"/>
  <c r="E27" i="2"/>
  <c r="AH27" i="2" s="1"/>
  <c r="AP26" i="2"/>
  <c r="AO26" i="2"/>
  <c r="AN26" i="2"/>
  <c r="AD26" i="2"/>
  <c r="AC26" i="2"/>
  <c r="Y26" i="2"/>
  <c r="O26" i="2"/>
  <c r="L26" i="2"/>
  <c r="E26" i="2"/>
  <c r="AH26" i="2" s="1"/>
  <c r="AP25" i="2"/>
  <c r="AO25" i="2"/>
  <c r="AN25" i="2"/>
  <c r="AD25" i="2"/>
  <c r="AC25" i="2"/>
  <c r="Y25" i="2"/>
  <c r="O25" i="2"/>
  <c r="L25" i="2"/>
  <c r="AV25" i="2" s="1"/>
  <c r="E25" i="2"/>
  <c r="AH25" i="2" s="1"/>
  <c r="AP24" i="2"/>
  <c r="AO24" i="2"/>
  <c r="AN24" i="2"/>
  <c r="AD24" i="2"/>
  <c r="AC24" i="2"/>
  <c r="Y24" i="2"/>
  <c r="O24" i="2"/>
  <c r="L24" i="2"/>
  <c r="E24" i="2"/>
  <c r="AH24" i="2" s="1"/>
  <c r="AP23" i="2"/>
  <c r="AO23" i="2"/>
  <c r="AN23" i="2"/>
  <c r="AD23" i="2"/>
  <c r="AC23" i="2"/>
  <c r="Y23" i="2"/>
  <c r="O23" i="2"/>
  <c r="L23" i="2"/>
  <c r="E23" i="2"/>
  <c r="AH23" i="2" s="1"/>
  <c r="AP22" i="2"/>
  <c r="AO22" i="2"/>
  <c r="AN22" i="2"/>
  <c r="AD22" i="2"/>
  <c r="AC22" i="2"/>
  <c r="Y22" i="2"/>
  <c r="O22" i="2"/>
  <c r="L22" i="2"/>
  <c r="AV22" i="2" s="1"/>
  <c r="E22" i="2"/>
  <c r="AH22" i="2" s="1"/>
  <c r="AP21" i="2"/>
  <c r="AO21" i="2"/>
  <c r="AN21" i="2"/>
  <c r="AD21" i="2"/>
  <c r="AC21" i="2"/>
  <c r="Y21" i="2"/>
  <c r="O21" i="2"/>
  <c r="L21" i="2"/>
  <c r="AV21" i="2" s="1"/>
  <c r="E21" i="2"/>
  <c r="AH21" i="2" s="1"/>
  <c r="AP20" i="2"/>
  <c r="AO20" i="2"/>
  <c r="AN20" i="2"/>
  <c r="AD20" i="2"/>
  <c r="AC20" i="2"/>
  <c r="Y20" i="2"/>
  <c r="O20" i="2"/>
  <c r="L20" i="2"/>
  <c r="AV20" i="2" s="1"/>
  <c r="E20" i="2"/>
  <c r="AH20" i="2" s="1"/>
  <c r="AP19" i="2"/>
  <c r="AO19" i="2"/>
  <c r="AN19" i="2"/>
  <c r="AD19" i="2"/>
  <c r="AC19" i="2"/>
  <c r="Y19" i="2"/>
  <c r="O19" i="2"/>
  <c r="L19" i="2"/>
  <c r="AV19" i="2" s="1"/>
  <c r="E19" i="2"/>
  <c r="AH19" i="2" s="1"/>
  <c r="AP18" i="2"/>
  <c r="AO18" i="2"/>
  <c r="AN18" i="2"/>
  <c r="AD18" i="2"/>
  <c r="AC18" i="2"/>
  <c r="Y18" i="2"/>
  <c r="O18" i="2"/>
  <c r="L18" i="2"/>
  <c r="AV18" i="2" s="1"/>
  <c r="E18" i="2"/>
  <c r="AH18" i="2" s="1"/>
  <c r="AP17" i="2"/>
  <c r="AO17" i="2"/>
  <c r="AN17" i="2"/>
  <c r="AD17" i="2"/>
  <c r="AC17" i="2"/>
  <c r="Y17" i="2"/>
  <c r="O17" i="2"/>
  <c r="L17" i="2"/>
  <c r="AV17" i="2" s="1"/>
  <c r="E17" i="2"/>
  <c r="AH17" i="2" s="1"/>
  <c r="AP16" i="2"/>
  <c r="AO16" i="2"/>
  <c r="AN16" i="2"/>
  <c r="AD16" i="2"/>
  <c r="AC16" i="2"/>
  <c r="Y16" i="2"/>
  <c r="O16" i="2"/>
  <c r="L16" i="2"/>
  <c r="AV16" i="2" s="1"/>
  <c r="E16" i="2"/>
  <c r="AH16" i="2" s="1"/>
  <c r="AP15" i="2"/>
  <c r="AO15" i="2"/>
  <c r="AN15" i="2"/>
  <c r="AD15" i="2"/>
  <c r="AC15" i="2"/>
  <c r="Y15" i="2"/>
  <c r="O15" i="2"/>
  <c r="L15" i="2"/>
  <c r="AV15" i="2" s="1"/>
  <c r="E15" i="2"/>
  <c r="AH15" i="2" s="1"/>
  <c r="AP14" i="2"/>
  <c r="AO14" i="2"/>
  <c r="AN14" i="2"/>
  <c r="AD14" i="2"/>
  <c r="AC14" i="2"/>
  <c r="Y14" i="2"/>
  <c r="O14" i="2"/>
  <c r="L14" i="2"/>
  <c r="AV14" i="2" s="1"/>
  <c r="E14" i="2"/>
  <c r="AH14" i="2" s="1"/>
  <c r="AP13" i="2"/>
  <c r="AO13" i="2"/>
  <c r="AN13" i="2"/>
  <c r="AD13" i="2"/>
  <c r="AC13" i="2"/>
  <c r="Y13" i="2"/>
  <c r="O13" i="2"/>
  <c r="L13" i="2"/>
  <c r="AV13" i="2" s="1"/>
  <c r="E13" i="2"/>
  <c r="AH13" i="2" s="1"/>
  <c r="AP12" i="2"/>
  <c r="AO12" i="2"/>
  <c r="AN12" i="2"/>
  <c r="AD12" i="2"/>
  <c r="AC12" i="2"/>
  <c r="Y12" i="2"/>
  <c r="O12" i="2"/>
  <c r="L12" i="2"/>
  <c r="E12" i="2"/>
  <c r="AH12" i="2" s="1"/>
  <c r="AP11" i="2"/>
  <c r="AO11" i="2"/>
  <c r="AN11" i="2"/>
  <c r="AD11" i="2"/>
  <c r="AC11" i="2"/>
  <c r="Y11" i="2"/>
  <c r="O11" i="2"/>
  <c r="L11" i="2"/>
  <c r="AV11" i="2" s="1"/>
  <c r="E11" i="2"/>
  <c r="AH11" i="2" s="1"/>
  <c r="AP10" i="2"/>
  <c r="AO10" i="2"/>
  <c r="AN10" i="2"/>
  <c r="AD10" i="2"/>
  <c r="AC10" i="2"/>
  <c r="Y10" i="2"/>
  <c r="O10" i="2"/>
  <c r="L10" i="2"/>
  <c r="AV10" i="2" s="1"/>
  <c r="E10" i="2"/>
  <c r="AH10" i="2" s="1"/>
  <c r="AP9" i="2"/>
  <c r="AO9" i="2"/>
  <c r="AN9" i="2"/>
  <c r="AD9" i="2"/>
  <c r="AC9" i="2"/>
  <c r="Y9" i="2"/>
  <c r="O9" i="2"/>
  <c r="L9" i="2"/>
  <c r="AV9" i="2" s="1"/>
  <c r="E9" i="2"/>
  <c r="AH9" i="2" s="1"/>
  <c r="AP8" i="2"/>
  <c r="AO8" i="2"/>
  <c r="AN8" i="2"/>
  <c r="AD8" i="2"/>
  <c r="AC8" i="2"/>
  <c r="Y8" i="2"/>
  <c r="O8" i="2"/>
  <c r="L8" i="2"/>
  <c r="AV8" i="2" s="1"/>
  <c r="E8" i="2"/>
  <c r="AH8" i="2" s="1"/>
  <c r="AP7" i="2"/>
  <c r="AO7" i="2"/>
  <c r="AN7" i="2"/>
  <c r="AD7" i="2"/>
  <c r="AC7" i="2"/>
  <c r="Y7" i="2"/>
  <c r="O7" i="2"/>
  <c r="L7" i="2"/>
  <c r="AV7" i="2" s="1"/>
  <c r="E7" i="2"/>
  <c r="AH7" i="2" s="1"/>
  <c r="AP6" i="2"/>
  <c r="AO6" i="2"/>
  <c r="AN6" i="2"/>
  <c r="AD6" i="2"/>
  <c r="AC6" i="2"/>
  <c r="Y6" i="2"/>
  <c r="O6" i="2"/>
  <c r="L6" i="2"/>
  <c r="AV6" i="2" s="1"/>
  <c r="E6" i="2"/>
  <c r="AH6" i="2" s="1"/>
  <c r="AP5" i="2"/>
  <c r="AO5" i="2"/>
  <c r="AN5" i="2"/>
  <c r="AD5" i="2"/>
  <c r="AC5" i="2"/>
  <c r="Y5" i="2"/>
  <c r="O5" i="2"/>
  <c r="L5" i="2"/>
  <c r="AV5" i="2" s="1"/>
  <c r="E5" i="2"/>
  <c r="AH5" i="2" s="1"/>
  <c r="AP4" i="2"/>
  <c r="AO4" i="2"/>
  <c r="AN4" i="2"/>
  <c r="AD4" i="2"/>
  <c r="AC4" i="2"/>
  <c r="Y4" i="2"/>
  <c r="O4" i="2"/>
  <c r="L4" i="2"/>
  <c r="AV4" i="2" s="1"/>
  <c r="E4" i="2"/>
  <c r="AH4" i="2" s="1"/>
  <c r="AP3" i="2"/>
  <c r="AO3" i="2"/>
  <c r="AN3" i="2"/>
  <c r="AD3" i="2"/>
  <c r="AC3" i="2"/>
  <c r="Y3" i="2"/>
  <c r="O3" i="2"/>
  <c r="L3" i="2"/>
  <c r="AV3" i="2" s="1"/>
  <c r="P1" i="2"/>
  <c r="AS89" i="2" l="1"/>
  <c r="P89" i="2"/>
  <c r="AG89" i="2"/>
  <c r="AI89" i="2" s="1"/>
  <c r="AS43" i="2"/>
  <c r="AS63" i="2"/>
  <c r="AS119" i="2"/>
  <c r="AS54" i="2"/>
  <c r="AS49" i="2"/>
  <c r="AS124" i="2"/>
  <c r="AS117" i="2"/>
  <c r="AS91" i="2"/>
  <c r="AG124" i="2"/>
  <c r="P119" i="2"/>
  <c r="AG119" i="2"/>
  <c r="P124" i="2"/>
  <c r="P102" i="2"/>
  <c r="P54" i="2"/>
  <c r="AG139" i="2"/>
  <c r="AG117" i="2"/>
  <c r="AS102" i="2"/>
  <c r="AS111" i="2"/>
  <c r="AS72" i="2"/>
  <c r="AS56" i="2"/>
  <c r="AS79" i="2"/>
  <c r="AG63" i="2"/>
  <c r="AG49" i="2"/>
  <c r="P117" i="2"/>
  <c r="P49" i="2"/>
  <c r="P91" i="2"/>
  <c r="P111" i="2"/>
  <c r="AG79" i="2"/>
  <c r="AG111" i="2"/>
  <c r="AI111" i="2" s="1"/>
  <c r="BO111" i="2" s="1"/>
  <c r="AG91" i="2"/>
  <c r="AG56" i="2"/>
  <c r="AG54" i="2"/>
  <c r="P56" i="2"/>
  <c r="AG43" i="2"/>
  <c r="AG102" i="2"/>
  <c r="P79" i="2"/>
  <c r="P139" i="2"/>
  <c r="P43" i="2"/>
  <c r="AV39" i="2"/>
  <c r="M39" i="2"/>
  <c r="P39" i="2" s="1"/>
  <c r="AV36" i="2"/>
  <c r="M36" i="2"/>
  <c r="P36" i="2" s="1"/>
  <c r="AV32" i="2"/>
  <c r="M32" i="2"/>
  <c r="P32" i="2" s="1"/>
  <c r="AV26" i="2"/>
  <c r="M26" i="2"/>
  <c r="P26" i="2" s="1"/>
  <c r="AV24" i="2"/>
  <c r="M24" i="2"/>
  <c r="P24" i="2" s="1"/>
  <c r="AV23" i="2"/>
  <c r="M23" i="2"/>
  <c r="P23" i="2" s="1"/>
  <c r="AV12" i="2"/>
  <c r="M12" i="2"/>
  <c r="P12" i="2" s="1"/>
  <c r="BD51" i="2"/>
  <c r="BF51" i="2" s="1"/>
  <c r="BM51" i="2" s="1"/>
  <c r="BJ51" i="2"/>
  <c r="BD122" i="2"/>
  <c r="BF122" i="2" s="1"/>
  <c r="BM122" i="2" s="1"/>
  <c r="BJ122" i="2"/>
  <c r="BJ49" i="2"/>
  <c r="BD111" i="2"/>
  <c r="BF111" i="2" s="1"/>
  <c r="BM111" i="2" s="1"/>
  <c r="BJ111" i="2"/>
  <c r="BD106" i="2"/>
  <c r="BJ106" i="2"/>
  <c r="BJ79" i="2"/>
  <c r="BD57" i="2"/>
  <c r="BF57" i="2" s="1"/>
  <c r="BM57" i="2" s="1"/>
  <c r="BJ57" i="2"/>
  <c r="BD53" i="2"/>
  <c r="BJ53" i="2"/>
  <c r="BJ124" i="2"/>
  <c r="BD114" i="2"/>
  <c r="BJ114" i="2"/>
  <c r="BD83" i="2"/>
  <c r="BJ83" i="2"/>
  <c r="BD96" i="2"/>
  <c r="BF96" i="2" s="1"/>
  <c r="BM96" i="2" s="1"/>
  <c r="BJ96" i="2"/>
  <c r="BD88" i="2"/>
  <c r="BJ88" i="2"/>
  <c r="BD66" i="2"/>
  <c r="BJ66" i="2"/>
  <c r="BD104" i="2"/>
  <c r="BJ104" i="2"/>
  <c r="BD82" i="2"/>
  <c r="BF82" i="2" s="1"/>
  <c r="BM82" i="2" s="1"/>
  <c r="BJ82" i="2"/>
  <c r="BD58" i="2"/>
  <c r="BJ58" i="2"/>
  <c r="BJ139" i="2"/>
  <c r="BD112" i="2"/>
  <c r="BF112" i="2" s="1"/>
  <c r="BM112" i="2" s="1"/>
  <c r="BJ112" i="2"/>
  <c r="BD85" i="2"/>
  <c r="BF85" i="2" s="1"/>
  <c r="BM85" i="2" s="1"/>
  <c r="BJ85" i="2"/>
  <c r="BD86" i="2"/>
  <c r="BF86" i="2" s="1"/>
  <c r="BM86" i="2" s="1"/>
  <c r="BJ86" i="2"/>
  <c r="BD74" i="2"/>
  <c r="BF74" i="2" s="1"/>
  <c r="BM74" i="2" s="1"/>
  <c r="BJ74" i="2"/>
  <c r="BD80" i="2"/>
  <c r="BF80" i="2" s="1"/>
  <c r="BM80" i="2" s="1"/>
  <c r="BJ80" i="2"/>
  <c r="BJ72" i="2"/>
  <c r="BD64" i="2"/>
  <c r="BF64" i="2" s="1"/>
  <c r="BM64" i="2" s="1"/>
  <c r="BJ64" i="2"/>
  <c r="BJ56" i="2"/>
  <c r="BJ43" i="2"/>
  <c r="BD45" i="2"/>
  <c r="BF45" i="2" s="1"/>
  <c r="BM45" i="2" s="1"/>
  <c r="BJ45" i="2"/>
  <c r="BJ54" i="2"/>
  <c r="AI31" i="2"/>
  <c r="BO31" i="2" s="1"/>
  <c r="AI38" i="2"/>
  <c r="BO38" i="2" s="1"/>
  <c r="AS42" i="2"/>
  <c r="AS137" i="2"/>
  <c r="AS70" i="2"/>
  <c r="AS68" i="2"/>
  <c r="AG133" i="2"/>
  <c r="AI133" i="2" s="1"/>
  <c r="BO133" i="2" s="1"/>
  <c r="AS115" i="2"/>
  <c r="AS98" i="2"/>
  <c r="AS125" i="2"/>
  <c r="AS133" i="2"/>
  <c r="AS128" i="2"/>
  <c r="AS77" i="2"/>
  <c r="AS101" i="2"/>
  <c r="AS73" i="2"/>
  <c r="AS110" i="2"/>
  <c r="AS40" i="2"/>
  <c r="AG77" i="2"/>
  <c r="AI77" i="2" s="1"/>
  <c r="BO77" i="2" s="1"/>
  <c r="AG128" i="2"/>
  <c r="AI128" i="2" s="1"/>
  <c r="AG40" i="2"/>
  <c r="AI40" i="2" s="1"/>
  <c r="BO40" i="2" s="1"/>
  <c r="AS120" i="2"/>
  <c r="AW35" i="2"/>
  <c r="M35" i="2"/>
  <c r="BD110" i="2"/>
  <c r="BD133" i="2"/>
  <c r="P40" i="2"/>
  <c r="P137" i="2"/>
  <c r="AG115" i="2"/>
  <c r="AI115" i="2" s="1"/>
  <c r="BO115" i="2" s="1"/>
  <c r="P128" i="2"/>
  <c r="P133" i="2"/>
  <c r="P42" i="2"/>
  <c r="P101" i="2"/>
  <c r="AG101" i="2"/>
  <c r="AI101" i="2" s="1"/>
  <c r="BO101" i="2" s="1"/>
  <c r="AG137" i="2"/>
  <c r="AI137" i="2" s="1"/>
  <c r="BO137" i="2" s="1"/>
  <c r="AG73" i="2"/>
  <c r="AI73" i="2" s="1"/>
  <c r="BO73" i="2" s="1"/>
  <c r="AG120" i="2"/>
  <c r="AI120" i="2" s="1"/>
  <c r="BO120" i="2" s="1"/>
  <c r="P70" i="2"/>
  <c r="P77" i="2"/>
  <c r="AG42" i="2"/>
  <c r="AI42" i="2" s="1"/>
  <c r="BO42" i="2" s="1"/>
  <c r="P73" i="2"/>
  <c r="P68" i="2"/>
  <c r="P98" i="2"/>
  <c r="P90" i="2"/>
  <c r="AG110" i="2"/>
  <c r="AI110" i="2" s="1"/>
  <c r="BO110" i="2" s="1"/>
  <c r="P125" i="2"/>
  <c r="P120" i="2"/>
  <c r="AG98" i="2"/>
  <c r="AI98" i="2" s="1"/>
  <c r="BO98" i="2" s="1"/>
  <c r="P110" i="2"/>
  <c r="P115" i="2"/>
  <c r="AG68" i="2"/>
  <c r="AI68" i="2" s="1"/>
  <c r="BO68" i="2" s="1"/>
  <c r="AG125" i="2"/>
  <c r="AI125" i="2" s="1"/>
  <c r="BO125" i="2" s="1"/>
  <c r="AG70" i="2"/>
  <c r="AI70" i="2" s="1"/>
  <c r="BO70" i="2" s="1"/>
  <c r="P67" i="2"/>
  <c r="P69" i="2"/>
  <c r="M8" i="2"/>
  <c r="AW16" i="2"/>
  <c r="AW19" i="2"/>
  <c r="M4" i="2"/>
  <c r="P4" i="2" s="1"/>
  <c r="M5" i="2"/>
  <c r="P5" i="2" s="1"/>
  <c r="M7" i="2"/>
  <c r="P7" i="2" s="1"/>
  <c r="M13" i="2"/>
  <c r="P95" i="2"/>
  <c r="M6" i="2"/>
  <c r="P6" i="2" s="1"/>
  <c r="AW28" i="2"/>
  <c r="AW17" i="2"/>
  <c r="AW134" i="2"/>
  <c r="AS67" i="2"/>
  <c r="AS108" i="2"/>
  <c r="AG108" i="2"/>
  <c r="AI108" i="2" s="1"/>
  <c r="BO108" i="2" s="1"/>
  <c r="P108" i="2"/>
  <c r="AG95" i="2"/>
  <c r="AI95" i="2" s="1"/>
  <c r="BO95" i="2" s="1"/>
  <c r="AS134" i="2"/>
  <c r="AS130" i="2"/>
  <c r="AT86" i="2"/>
  <c r="AU86" i="2" s="1"/>
  <c r="AS93" i="2"/>
  <c r="AS84" i="2"/>
  <c r="AS95" i="2"/>
  <c r="AS69" i="2"/>
  <c r="AT82" i="2"/>
  <c r="AU82" i="2" s="1"/>
  <c r="P138" i="2"/>
  <c r="P134" i="2"/>
  <c r="AT74" i="2"/>
  <c r="AU74" i="2" s="1"/>
  <c r="AT51" i="2"/>
  <c r="AU51" i="2" s="1"/>
  <c r="P126" i="2"/>
  <c r="AW121" i="2"/>
  <c r="AG130" i="2"/>
  <c r="AI130" i="2" s="1"/>
  <c r="BO130" i="2" s="1"/>
  <c r="AS87" i="2"/>
  <c r="AS138" i="2"/>
  <c r="AG138" i="2"/>
  <c r="AI138" i="2" s="1"/>
  <c r="BO138" i="2" s="1"/>
  <c r="AS52" i="2"/>
  <c r="AG69" i="2"/>
  <c r="AI69" i="2" s="1"/>
  <c r="BO69" i="2" s="1"/>
  <c r="AS44" i="2"/>
  <c r="AS65" i="2"/>
  <c r="AG93" i="2"/>
  <c r="AI93" i="2" s="1"/>
  <c r="BO93" i="2" s="1"/>
  <c r="P93" i="2"/>
  <c r="AS59" i="2"/>
  <c r="AS105" i="2"/>
  <c r="AS75" i="2"/>
  <c r="AW126" i="2"/>
  <c r="AS62" i="2"/>
  <c r="AS47" i="2"/>
  <c r="AS116" i="2"/>
  <c r="AS121" i="2"/>
  <c r="AS126" i="2"/>
  <c r="AS100" i="2"/>
  <c r="AS97" i="2"/>
  <c r="AS71" i="2"/>
  <c r="AS78" i="2"/>
  <c r="AS90" i="2"/>
  <c r="AG71" i="2"/>
  <c r="AI71" i="2" s="1"/>
  <c r="BO71" i="2" s="1"/>
  <c r="AG84" i="2"/>
  <c r="AT129" i="2"/>
  <c r="AU129" i="2" s="1"/>
  <c r="AT123" i="2"/>
  <c r="AU123" i="2" s="1"/>
  <c r="AT64" i="2"/>
  <c r="AU64" i="2" s="1"/>
  <c r="AW78" i="2"/>
  <c r="BC15" i="2"/>
  <c r="AW116" i="2"/>
  <c r="P116" i="2"/>
  <c r="AW59" i="2"/>
  <c r="BD134" i="2"/>
  <c r="AW100" i="2"/>
  <c r="AW87" i="2"/>
  <c r="BD105" i="2"/>
  <c r="AW105" i="2"/>
  <c r="BD71" i="2"/>
  <c r="P62" i="2"/>
  <c r="P121" i="2"/>
  <c r="P130" i="2"/>
  <c r="AG134" i="2"/>
  <c r="AI134" i="2" s="1"/>
  <c r="BO134" i="2" s="1"/>
  <c r="AG65" i="2"/>
  <c r="AI65" i="2" s="1"/>
  <c r="BO65" i="2" s="1"/>
  <c r="AG100" i="2"/>
  <c r="AI100" i="2" s="1"/>
  <c r="BO100" i="2" s="1"/>
  <c r="AG126" i="2"/>
  <c r="AI126" i="2" s="1"/>
  <c r="BO126" i="2" s="1"/>
  <c r="AG78" i="2"/>
  <c r="AI78" i="2" s="1"/>
  <c r="BO78" i="2" s="1"/>
  <c r="AG105" i="2"/>
  <c r="AI105" i="2" s="1"/>
  <c r="BO105" i="2" s="1"/>
  <c r="AG116" i="2"/>
  <c r="AI116" i="2" s="1"/>
  <c r="BO116" i="2" s="1"/>
  <c r="P78" i="2"/>
  <c r="P71" i="2"/>
  <c r="P65" i="2"/>
  <c r="AG62" i="2"/>
  <c r="AI62" i="2" s="1"/>
  <c r="BO62" i="2" s="1"/>
  <c r="AG121" i="2"/>
  <c r="AI121" i="2" s="1"/>
  <c r="BO121" i="2" s="1"/>
  <c r="P59" i="2"/>
  <c r="AG59" i="2"/>
  <c r="AI59" i="2" s="1"/>
  <c r="BO59" i="2" s="1"/>
  <c r="AT85" i="2"/>
  <c r="AU85" i="2" s="1"/>
  <c r="BC84" i="2"/>
  <c r="BC41" i="2"/>
  <c r="M17" i="2"/>
  <c r="P17" i="2" s="1"/>
  <c r="BC65" i="2"/>
  <c r="P72" i="2"/>
  <c r="AG72" i="2"/>
  <c r="AI72" i="2" s="1"/>
  <c r="BO72" i="2" s="1"/>
  <c r="M20" i="2"/>
  <c r="P123" i="2"/>
  <c r="M19" i="2"/>
  <c r="P19" i="2" s="1"/>
  <c r="M28" i="2"/>
  <c r="BD63" i="2"/>
  <c r="M16" i="2"/>
  <c r="P16" i="2" s="1"/>
  <c r="M15" i="2"/>
  <c r="P15" i="2" s="1"/>
  <c r="AW15" i="2"/>
  <c r="AW20" i="2"/>
  <c r="AW52" i="2"/>
  <c r="AW123" i="2"/>
  <c r="AW133" i="2"/>
  <c r="BC18" i="2"/>
  <c r="M18" i="2"/>
  <c r="P18" i="2" s="1"/>
  <c r="BC70" i="2"/>
  <c r="P100" i="2"/>
  <c r="AW47" i="2"/>
  <c r="BD113" i="2"/>
  <c r="M10" i="2"/>
  <c r="M22" i="2"/>
  <c r="AW135" i="2"/>
  <c r="M29" i="2"/>
  <c r="AW18" i="2"/>
  <c r="M30" i="2"/>
  <c r="AW61" i="2"/>
  <c r="M3" i="2"/>
  <c r="P97" i="2"/>
  <c r="P118" i="2"/>
  <c r="AT104" i="2"/>
  <c r="AU104" i="2" s="1"/>
  <c r="P94" i="2"/>
  <c r="AG131" i="2"/>
  <c r="AI131" i="2" s="1"/>
  <c r="BO131" i="2" s="1"/>
  <c r="P113" i="2"/>
  <c r="AG135" i="2"/>
  <c r="AI135" i="2" s="1"/>
  <c r="BO135" i="2" s="1"/>
  <c r="AG47" i="2"/>
  <c r="AI47" i="2" s="1"/>
  <c r="BO47" i="2" s="1"/>
  <c r="AG87" i="2"/>
  <c r="AI87" i="2" s="1"/>
  <c r="BO87" i="2" s="1"/>
  <c r="P63" i="2"/>
  <c r="P84" i="2"/>
  <c r="AG92" i="2"/>
  <c r="AI92" i="2" s="1"/>
  <c r="BO92" i="2" s="1"/>
  <c r="AG61" i="2"/>
  <c r="AI61" i="2" s="1"/>
  <c r="BO61" i="2" s="1"/>
  <c r="AG94" i="2"/>
  <c r="AI94" i="2" s="1"/>
  <c r="BO94" i="2" s="1"/>
  <c r="P131" i="2"/>
  <c r="AG75" i="2"/>
  <c r="AI75" i="2" s="1"/>
  <c r="BO75" i="2" s="1"/>
  <c r="P135" i="2"/>
  <c r="P52" i="2"/>
  <c r="AG118" i="2"/>
  <c r="AI118" i="2" s="1"/>
  <c r="BO118" i="2" s="1"/>
  <c r="AG52" i="2"/>
  <c r="AI52" i="2" s="1"/>
  <c r="BO52" i="2" s="1"/>
  <c r="AG67" i="2"/>
  <c r="AI67" i="2" s="1"/>
  <c r="BO67" i="2" s="1"/>
  <c r="P44" i="2"/>
  <c r="P61" i="2"/>
  <c r="AG97" i="2"/>
  <c r="AI97" i="2" s="1"/>
  <c r="BO97" i="2" s="1"/>
  <c r="AG113" i="2"/>
  <c r="P87" i="2"/>
  <c r="P75" i="2"/>
  <c r="AG90" i="2"/>
  <c r="AI90" i="2" s="1"/>
  <c r="BO90" i="2" s="1"/>
  <c r="AG44" i="2"/>
  <c r="AI44" i="2" s="1"/>
  <c r="BO44" i="2" s="1"/>
  <c r="P47" i="2"/>
  <c r="AT136" i="2"/>
  <c r="AU136" i="2" s="1"/>
  <c r="BC120" i="2"/>
  <c r="AW108" i="2"/>
  <c r="BC17" i="2"/>
  <c r="AW111" i="2"/>
  <c r="AT83" i="2"/>
  <c r="AU83" i="2" s="1"/>
  <c r="AT45" i="2"/>
  <c r="AU45" i="2" s="1"/>
  <c r="AT107" i="2"/>
  <c r="AU107" i="2" s="1"/>
  <c r="AT112" i="2"/>
  <c r="AU112" i="2" s="1"/>
  <c r="AT66" i="2"/>
  <c r="AU66" i="2" s="1"/>
  <c r="AT99" i="2"/>
  <c r="AU99" i="2" s="1"/>
  <c r="AT103" i="2"/>
  <c r="AU103" i="2" s="1"/>
  <c r="AT55" i="2"/>
  <c r="AU55" i="2" s="1"/>
  <c r="AT76" i="2"/>
  <c r="AU76" i="2" s="1"/>
  <c r="AT53" i="2"/>
  <c r="AU53" i="2" s="1"/>
  <c r="AW101" i="2"/>
  <c r="AT96" i="2"/>
  <c r="AU96" i="2" s="1"/>
  <c r="BC16" i="2"/>
  <c r="AW57" i="2"/>
  <c r="AT80" i="2"/>
  <c r="AU80" i="2" s="1"/>
  <c r="BC89" i="2"/>
  <c r="AT132" i="2"/>
  <c r="AU132" i="2" s="1"/>
  <c r="AT48" i="2"/>
  <c r="AU48" i="2" s="1"/>
  <c r="AT41" i="2"/>
  <c r="AU41" i="2" s="1"/>
  <c r="BC31" i="2"/>
  <c r="BJ31" i="2" s="1"/>
  <c r="BC10" i="2"/>
  <c r="BJ10" i="2" s="1"/>
  <c r="BC61" i="2"/>
  <c r="BJ61" i="2" s="1"/>
  <c r="AT88" i="2"/>
  <c r="AU88" i="2" s="1"/>
  <c r="AW104" i="2"/>
  <c r="AT109" i="2"/>
  <c r="AU109" i="2" s="1"/>
  <c r="BC76" i="2"/>
  <c r="AT58" i="2"/>
  <c r="AU58" i="2" s="1"/>
  <c r="AW96" i="2"/>
  <c r="BC107" i="2"/>
  <c r="AT60" i="2"/>
  <c r="AU60" i="2" s="1"/>
  <c r="BC44" i="2"/>
  <c r="AW44" i="2"/>
  <c r="AT50" i="2"/>
  <c r="AU50" i="2" s="1"/>
  <c r="BC30" i="2"/>
  <c r="BJ30" i="2" s="1"/>
  <c r="AT46" i="2"/>
  <c r="AU46" i="2" s="1"/>
  <c r="BC125" i="2"/>
  <c r="AW77" i="2"/>
  <c r="BC93" i="2"/>
  <c r="AW93" i="2"/>
  <c r="AW129" i="2"/>
  <c r="BC129" i="2"/>
  <c r="BC117" i="2"/>
  <c r="AW117" i="2"/>
  <c r="BC68" i="2"/>
  <c r="BJ68" i="2" s="1"/>
  <c r="AW68" i="2"/>
  <c r="BC109" i="2"/>
  <c r="AW109" i="2"/>
  <c r="BC102" i="2"/>
  <c r="AW102" i="2"/>
  <c r="BO122" i="2"/>
  <c r="AW50" i="2"/>
  <c r="BC50" i="2"/>
  <c r="BD49" i="2" s="1"/>
  <c r="BF49" i="2" s="1"/>
  <c r="BM49" i="2" s="1"/>
  <c r="BO106" i="2"/>
  <c r="BO45" i="2"/>
  <c r="AW81" i="2"/>
  <c r="BC81" i="2"/>
  <c r="AW118" i="2"/>
  <c r="BC118" i="2"/>
  <c r="BJ118" i="2" s="1"/>
  <c r="BG104" i="2"/>
  <c r="BC131" i="2"/>
  <c r="AW131" i="2"/>
  <c r="BD139" i="2"/>
  <c r="BF139" i="2" s="1"/>
  <c r="BM139" i="2" s="1"/>
  <c r="BG58" i="2"/>
  <c r="AI81" i="2"/>
  <c r="AT81" i="2"/>
  <c r="AU81" i="2" s="1"/>
  <c r="BO89" i="2"/>
  <c r="AW95" i="2"/>
  <c r="BC95" i="2"/>
  <c r="AT106" i="2"/>
  <c r="AU106" i="2" s="1"/>
  <c r="AW128" i="2"/>
  <c r="BC128" i="2"/>
  <c r="BO127" i="2"/>
  <c r="AW136" i="2"/>
  <c r="BC136" i="2"/>
  <c r="BG53" i="2"/>
  <c r="AW48" i="2"/>
  <c r="BC48" i="2"/>
  <c r="AW60" i="2"/>
  <c r="BC60" i="2"/>
  <c r="AW75" i="2"/>
  <c r="BC75" i="2"/>
  <c r="BC91" i="2"/>
  <c r="AW91" i="2"/>
  <c r="AT127" i="2"/>
  <c r="AU127" i="2" s="1"/>
  <c r="AW132" i="2"/>
  <c r="BC132" i="2"/>
  <c r="AW55" i="2"/>
  <c r="BC55" i="2"/>
  <c r="BD54" i="2" s="1"/>
  <c r="BF54" i="2" s="1"/>
  <c r="BM54" i="2" s="1"/>
  <c r="AW119" i="2"/>
  <c r="BC119" i="2"/>
  <c r="AW46" i="2"/>
  <c r="BC46" i="2"/>
  <c r="AW69" i="2"/>
  <c r="BC69" i="2"/>
  <c r="BJ69" i="2" s="1"/>
  <c r="AW62" i="2"/>
  <c r="BC62" i="2"/>
  <c r="AT89" i="2"/>
  <c r="AU89" i="2" s="1"/>
  <c r="BO99" i="2"/>
  <c r="BO109" i="2"/>
  <c r="AW99" i="2"/>
  <c r="BC99" i="2"/>
  <c r="BC138" i="2"/>
  <c r="AW138" i="2"/>
  <c r="BO50" i="2"/>
  <c r="BO57" i="2"/>
  <c r="BO46" i="2"/>
  <c r="AT57" i="2"/>
  <c r="AU57" i="2" s="1"/>
  <c r="AW103" i="2"/>
  <c r="BC103" i="2"/>
  <c r="BO82" i="2"/>
  <c r="AT114" i="2"/>
  <c r="AU114" i="2" s="1"/>
  <c r="BO80" i="2"/>
  <c r="BG83" i="2"/>
  <c r="AT122" i="2"/>
  <c r="AU122" i="2" s="1"/>
  <c r="BO114" i="2"/>
  <c r="AE7" i="2"/>
  <c r="AF7" i="2" s="1"/>
  <c r="AG7" i="2" s="1"/>
  <c r="AI7" i="2" s="1"/>
  <c r="BO7" i="2" s="1"/>
  <c r="AE29" i="2"/>
  <c r="AF29" i="2" s="1"/>
  <c r="AE26" i="2"/>
  <c r="AF26" i="2" s="1"/>
  <c r="AG26" i="2" s="1"/>
  <c r="AE22" i="2"/>
  <c r="AF22" i="2" s="1"/>
  <c r="AE28" i="2"/>
  <c r="AF28" i="2" s="1"/>
  <c r="AE15" i="2"/>
  <c r="AF15" i="2" s="1"/>
  <c r="AG15" i="2" s="1"/>
  <c r="AI15" i="2" s="1"/>
  <c r="BO15" i="2" s="1"/>
  <c r="AE5" i="2"/>
  <c r="AF5" i="2" s="1"/>
  <c r="AG5" i="2" s="1"/>
  <c r="AI5" i="2" s="1"/>
  <c r="BO5" i="2" s="1"/>
  <c r="BC28" i="2"/>
  <c r="BJ28" i="2" s="1"/>
  <c r="M37" i="2"/>
  <c r="BC29" i="2"/>
  <c r="BJ29" i="2" s="1"/>
  <c r="AE37" i="2"/>
  <c r="AF37" i="2" s="1"/>
  <c r="AE24" i="2"/>
  <c r="AF24" i="2" s="1"/>
  <c r="AG24" i="2" s="1"/>
  <c r="AE39" i="2"/>
  <c r="AF39" i="2" s="1"/>
  <c r="AG39" i="2" s="1"/>
  <c r="AE11" i="2"/>
  <c r="AF11" i="2" s="1"/>
  <c r="AE13" i="2"/>
  <c r="AF13" i="2" s="1"/>
  <c r="AR10" i="2"/>
  <c r="AE23" i="2"/>
  <c r="AF23" i="2" s="1"/>
  <c r="AG23" i="2" s="1"/>
  <c r="AE17" i="2"/>
  <c r="AF17" i="2" s="1"/>
  <c r="AG17" i="2" s="1"/>
  <c r="AI17" i="2" s="1"/>
  <c r="BO17" i="2" s="1"/>
  <c r="AE34" i="2"/>
  <c r="AF34" i="2" s="1"/>
  <c r="AE18" i="2"/>
  <c r="AF18" i="2" s="1"/>
  <c r="AG18" i="2" s="1"/>
  <c r="AI18" i="2" s="1"/>
  <c r="BO18" i="2" s="1"/>
  <c r="AR39" i="2"/>
  <c r="AS39" i="2" s="1"/>
  <c r="AR35" i="2"/>
  <c r="AE36" i="2"/>
  <c r="AF36" i="2" s="1"/>
  <c r="AG36" i="2" s="1"/>
  <c r="AE19" i="2"/>
  <c r="AF19" i="2" s="1"/>
  <c r="AG19" i="2" s="1"/>
  <c r="AI19" i="2" s="1"/>
  <c r="BO19" i="2" s="1"/>
  <c r="AE31" i="2"/>
  <c r="AF31" i="2" s="1"/>
  <c r="AR16" i="2"/>
  <c r="AS16" i="2" s="1"/>
  <c r="AE9" i="2"/>
  <c r="AF9" i="2" s="1"/>
  <c r="AR12" i="2"/>
  <c r="AS12" i="2" s="1"/>
  <c r="AE38" i="2"/>
  <c r="AF38" i="2" s="1"/>
  <c r="AR17" i="2"/>
  <c r="AS17" i="2" s="1"/>
  <c r="AE32" i="2"/>
  <c r="AF32" i="2" s="1"/>
  <c r="AG32" i="2" s="1"/>
  <c r="BC20" i="2"/>
  <c r="BJ20" i="2" s="1"/>
  <c r="AT31" i="2"/>
  <c r="AU31" i="2" s="1"/>
  <c r="AE33" i="2"/>
  <c r="AF33" i="2" s="1"/>
  <c r="AR34" i="2"/>
  <c r="AR18" i="2"/>
  <c r="AS18" i="2" s="1"/>
  <c r="AE3" i="2"/>
  <c r="AF3" i="2" s="1"/>
  <c r="AR14" i="2"/>
  <c r="AE21" i="2"/>
  <c r="AF21" i="2" s="1"/>
  <c r="AR20" i="2"/>
  <c r="AR22" i="2"/>
  <c r="AR21" i="2"/>
  <c r="AR3" i="2"/>
  <c r="AR7" i="2"/>
  <c r="AS7" i="2" s="1"/>
  <c r="AR24" i="2"/>
  <c r="AS24" i="2" s="1"/>
  <c r="AR26" i="2"/>
  <c r="AS26" i="2" s="1"/>
  <c r="AR28" i="2"/>
  <c r="AE6" i="2"/>
  <c r="AF6" i="2" s="1"/>
  <c r="AG6" i="2" s="1"/>
  <c r="AI6" i="2" s="1"/>
  <c r="BO6" i="2" s="1"/>
  <c r="AE14" i="2"/>
  <c r="AF14" i="2" s="1"/>
  <c r="AR25" i="2"/>
  <c r="AR27" i="2"/>
  <c r="AR32" i="2"/>
  <c r="AS32" i="2" s="1"/>
  <c r="AE10" i="2"/>
  <c r="AF10" i="2" s="1"/>
  <c r="AE12" i="2"/>
  <c r="AF12" i="2" s="1"/>
  <c r="AG12" i="2" s="1"/>
  <c r="AR15" i="2"/>
  <c r="AS15" i="2" s="1"/>
  <c r="AE16" i="2"/>
  <c r="AF16" i="2" s="1"/>
  <c r="AG16" i="2" s="1"/>
  <c r="AI16" i="2" s="1"/>
  <c r="BO16" i="2" s="1"/>
  <c r="AR19" i="2"/>
  <c r="AS19" i="2" s="1"/>
  <c r="AE20" i="2"/>
  <c r="AF20" i="2" s="1"/>
  <c r="AR33" i="2"/>
  <c r="AR38" i="2"/>
  <c r="AR6" i="2"/>
  <c r="AS6" i="2" s="1"/>
  <c r="AR29" i="2"/>
  <c r="AE30" i="2"/>
  <c r="AF30" i="2" s="1"/>
  <c r="BC35" i="2"/>
  <c r="BJ35" i="2" s="1"/>
  <c r="AR36" i="2"/>
  <c r="AS36" i="2" s="1"/>
  <c r="AT38" i="2"/>
  <c r="AU38" i="2" s="1"/>
  <c r="AR30" i="2"/>
  <c r="BC38" i="2"/>
  <c r="BJ38" i="2" s="1"/>
  <c r="AR5" i="2"/>
  <c r="AS5" i="2" s="1"/>
  <c r="AR9" i="2"/>
  <c r="AR11" i="2"/>
  <c r="AR13" i="2"/>
  <c r="AE4" i="2"/>
  <c r="AF4" i="2" s="1"/>
  <c r="AG4" i="2" s="1"/>
  <c r="AI4" i="2" s="1"/>
  <c r="BO4" i="2" s="1"/>
  <c r="AE8" i="2"/>
  <c r="AF8" i="2" s="1"/>
  <c r="M25" i="2"/>
  <c r="P25" i="2" s="1"/>
  <c r="BC19" i="2"/>
  <c r="AE35" i="2"/>
  <c r="AF35" i="2" s="1"/>
  <c r="AR31" i="2"/>
  <c r="AR4" i="2"/>
  <c r="AS4" i="2" s="1"/>
  <c r="AR8" i="2"/>
  <c r="AR23" i="2"/>
  <c r="AS23" i="2" s="1"/>
  <c r="BC22" i="2"/>
  <c r="BJ22" i="2" s="1"/>
  <c r="AE25" i="2"/>
  <c r="AF25" i="2" s="1"/>
  <c r="AE27" i="2"/>
  <c r="AF27" i="2" s="1"/>
  <c r="M9" i="2"/>
  <c r="P9" i="2" s="1"/>
  <c r="BC6" i="2"/>
  <c r="BJ6" i="2" s="1"/>
  <c r="BC5" i="2"/>
  <c r="BJ5" i="2" s="1"/>
  <c r="M27" i="2"/>
  <c r="M21" i="2"/>
  <c r="BC37" i="2"/>
  <c r="BJ37" i="2" s="1"/>
  <c r="BC4" i="2"/>
  <c r="BJ4" i="2" s="1"/>
  <c r="BC9" i="2"/>
  <c r="BJ9" i="2" s="1"/>
  <c r="AW8" i="2"/>
  <c r="AW7" i="2"/>
  <c r="BC25" i="2"/>
  <c r="BJ25" i="2" s="1"/>
  <c r="M11" i="2"/>
  <c r="P11" i="2" s="1"/>
  <c r="BC27" i="2"/>
  <c r="BJ27" i="2" s="1"/>
  <c r="K1" i="2" a="1"/>
  <c r="AR37" i="2"/>
  <c r="M34" i="2"/>
  <c r="P34" i="2" s="1"/>
  <c r="M33" i="2"/>
  <c r="M14" i="2"/>
  <c r="P14" i="2" s="1"/>
  <c r="BC11" i="2"/>
  <c r="BJ11" i="2" s="1"/>
  <c r="AW11" i="2"/>
  <c r="BC21" i="2"/>
  <c r="BJ21" i="2" s="1"/>
  <c r="AW21" i="2"/>
  <c r="BH38" i="2"/>
  <c r="BI38" i="2" s="1"/>
  <c r="BP38" i="2" s="1"/>
  <c r="BF38" i="2"/>
  <c r="BF31" i="2"/>
  <c r="BH31" i="2"/>
  <c r="BI31" i="2" s="1"/>
  <c r="BP31" i="2" s="1"/>
  <c r="AI119" i="2" l="1"/>
  <c r="BO119" i="2" s="1"/>
  <c r="AT119" i="2"/>
  <c r="AU119" i="2" s="1"/>
  <c r="AT111" i="2"/>
  <c r="AU111" i="2" s="1"/>
  <c r="AI49" i="2"/>
  <c r="BO49" i="2" s="1"/>
  <c r="AT49" i="2"/>
  <c r="AU49" i="2" s="1"/>
  <c r="AI124" i="2"/>
  <c r="BO124" i="2" s="1"/>
  <c r="AT124" i="2"/>
  <c r="AU124" i="2" s="1"/>
  <c r="AI63" i="2"/>
  <c r="BO63" i="2" s="1"/>
  <c r="AT63" i="2"/>
  <c r="AU63" i="2" s="1"/>
  <c r="BJ128" i="2"/>
  <c r="BD124" i="2"/>
  <c r="BF124" i="2" s="1"/>
  <c r="BD79" i="2"/>
  <c r="BF79" i="2" s="1"/>
  <c r="AW23" i="2"/>
  <c r="BC23" i="2"/>
  <c r="AS33" i="2"/>
  <c r="AI139" i="2"/>
  <c r="BO139" i="2" s="1"/>
  <c r="AT139" i="2"/>
  <c r="AU139" i="2" s="1"/>
  <c r="AI117" i="2"/>
  <c r="BO117" i="2" s="1"/>
  <c r="AT117" i="2"/>
  <c r="AU117" i="2" s="1"/>
  <c r="AW39" i="2"/>
  <c r="BC39" i="2"/>
  <c r="AW36" i="2"/>
  <c r="BC36" i="2"/>
  <c r="AW32" i="2"/>
  <c r="BC32" i="2"/>
  <c r="AW26" i="2"/>
  <c r="BC26" i="2"/>
  <c r="AW24" i="2"/>
  <c r="BC24" i="2"/>
  <c r="AW12" i="2"/>
  <c r="BC12" i="2"/>
  <c r="BJ44" i="2"/>
  <c r="BD43" i="2"/>
  <c r="P33" i="2"/>
  <c r="AG33" i="2"/>
  <c r="P27" i="2"/>
  <c r="AI79" i="2"/>
  <c r="BO79" i="2" s="1"/>
  <c r="AT79" i="2"/>
  <c r="AU79" i="2" s="1"/>
  <c r="AI91" i="2"/>
  <c r="BO91" i="2" s="1"/>
  <c r="AT91" i="2"/>
  <c r="AU91" i="2" s="1"/>
  <c r="AI56" i="2"/>
  <c r="BO56" i="2" s="1"/>
  <c r="AT56" i="2"/>
  <c r="AU56" i="2" s="1"/>
  <c r="AI54" i="2"/>
  <c r="BO54" i="2" s="1"/>
  <c r="AT54" i="2"/>
  <c r="AU54" i="2" s="1"/>
  <c r="AI43" i="2"/>
  <c r="BO43" i="2" s="1"/>
  <c r="AT43" i="2"/>
  <c r="AU43" i="2" s="1"/>
  <c r="AI102" i="2"/>
  <c r="BO102" i="2" s="1"/>
  <c r="AT102" i="2"/>
  <c r="AU102" i="2" s="1"/>
  <c r="BJ60" i="2"/>
  <c r="BD56" i="2"/>
  <c r="BJ75" i="2"/>
  <c r="BD72" i="2"/>
  <c r="AT26" i="2"/>
  <c r="AU26" i="2" s="1"/>
  <c r="AI26" i="2"/>
  <c r="BO26" i="2" s="1"/>
  <c r="AT24" i="2"/>
  <c r="AU24" i="2" s="1"/>
  <c r="AI24" i="2"/>
  <c r="BO24" i="2" s="1"/>
  <c r="AT39" i="2"/>
  <c r="AU39" i="2" s="1"/>
  <c r="AI39" i="2"/>
  <c r="BO39" i="2" s="1"/>
  <c r="AT23" i="2"/>
  <c r="AU23" i="2" s="1"/>
  <c r="AI23" i="2"/>
  <c r="AT36" i="2"/>
  <c r="AU36" i="2" s="1"/>
  <c r="AI36" i="2"/>
  <c r="AT32" i="2"/>
  <c r="AU32" i="2" s="1"/>
  <c r="AI32" i="2"/>
  <c r="BO32" i="2" s="1"/>
  <c r="AT12" i="2"/>
  <c r="AU12" i="2" s="1"/>
  <c r="AI12" i="2"/>
  <c r="BO12" i="2" s="1"/>
  <c r="BH104" i="2"/>
  <c r="BI104" i="2" s="1"/>
  <c r="BP104" i="2" s="1"/>
  <c r="BH58" i="2"/>
  <c r="BI58" i="2" s="1"/>
  <c r="BP58" i="2" s="1"/>
  <c r="BH53" i="2"/>
  <c r="BI53" i="2" s="1"/>
  <c r="BP53" i="2" s="1"/>
  <c r="BH83" i="2"/>
  <c r="BI83" i="2" s="1"/>
  <c r="BP83" i="2" s="1"/>
  <c r="BF106" i="2"/>
  <c r="BN106" i="2" s="1"/>
  <c r="BF53" i="2"/>
  <c r="BF114" i="2"/>
  <c r="BN114" i="2" s="1"/>
  <c r="BF83" i="2"/>
  <c r="BF88" i="2"/>
  <c r="BN88" i="2" s="1"/>
  <c r="BF66" i="2"/>
  <c r="BN66" i="2" s="1"/>
  <c r="BF104" i="2"/>
  <c r="BF58" i="2"/>
  <c r="BN82" i="2"/>
  <c r="BN86" i="2"/>
  <c r="BN74" i="2"/>
  <c r="BN45" i="2"/>
  <c r="BN54" i="2"/>
  <c r="BN51" i="2"/>
  <c r="BN122" i="2"/>
  <c r="BN49" i="2"/>
  <c r="BN111" i="2"/>
  <c r="BN57" i="2"/>
  <c r="BN96" i="2"/>
  <c r="BN139" i="2"/>
  <c r="BN112" i="2"/>
  <c r="BN85" i="2"/>
  <c r="BN80" i="2"/>
  <c r="BN64" i="2"/>
  <c r="BF110" i="2"/>
  <c r="BN110" i="2" s="1"/>
  <c r="BF133" i="2"/>
  <c r="BN133" i="2" s="1"/>
  <c r="BD15" i="2"/>
  <c r="BJ15" i="2"/>
  <c r="BF134" i="2"/>
  <c r="BM134" i="2" s="1"/>
  <c r="BF105" i="2"/>
  <c r="BN105" i="2" s="1"/>
  <c r="BF71" i="2"/>
  <c r="BD84" i="2"/>
  <c r="BJ84" i="2"/>
  <c r="BD41" i="2"/>
  <c r="BJ41" i="2"/>
  <c r="BD65" i="2"/>
  <c r="BJ65" i="2"/>
  <c r="BF63" i="2"/>
  <c r="BN63" i="2" s="1"/>
  <c r="BD18" i="2"/>
  <c r="BJ18" i="2"/>
  <c r="BD70" i="2"/>
  <c r="BJ70" i="2"/>
  <c r="BF113" i="2"/>
  <c r="BN113" i="2" s="1"/>
  <c r="BD120" i="2"/>
  <c r="BJ120" i="2"/>
  <c r="BD17" i="2"/>
  <c r="BJ17" i="2"/>
  <c r="BD16" i="2"/>
  <c r="BJ16" i="2"/>
  <c r="BD89" i="2"/>
  <c r="BJ89" i="2"/>
  <c r="BD76" i="2"/>
  <c r="BJ76" i="2"/>
  <c r="BD107" i="2"/>
  <c r="BJ107" i="2"/>
  <c r="BD125" i="2"/>
  <c r="BJ125" i="2"/>
  <c r="BD93" i="2"/>
  <c r="BJ93" i="2"/>
  <c r="BD129" i="2"/>
  <c r="BJ129" i="2"/>
  <c r="BD117" i="2"/>
  <c r="BJ117" i="2"/>
  <c r="BD109" i="2"/>
  <c r="BF109" i="2" s="1"/>
  <c r="BM109" i="2" s="1"/>
  <c r="BJ109" i="2"/>
  <c r="BD102" i="2"/>
  <c r="BJ102" i="2"/>
  <c r="BD50" i="2"/>
  <c r="BF50" i="2" s="1"/>
  <c r="BM50" i="2" s="1"/>
  <c r="BJ50" i="2"/>
  <c r="BD81" i="2"/>
  <c r="BF81" i="2" s="1"/>
  <c r="BM81" i="2" s="1"/>
  <c r="BJ81" i="2"/>
  <c r="BD130" i="2"/>
  <c r="BJ131" i="2"/>
  <c r="BD95" i="2"/>
  <c r="BF95" i="2" s="1"/>
  <c r="BM95" i="2" s="1"/>
  <c r="BJ95" i="2"/>
  <c r="BD136" i="2"/>
  <c r="BF136" i="2" s="1"/>
  <c r="BM136" i="2" s="1"/>
  <c r="BJ136" i="2"/>
  <c r="BD48" i="2"/>
  <c r="BF48" i="2" s="1"/>
  <c r="BM48" i="2" s="1"/>
  <c r="BJ48" i="2"/>
  <c r="BD91" i="2"/>
  <c r="BF91" i="2" s="1"/>
  <c r="BM91" i="2" s="1"/>
  <c r="BJ91" i="2"/>
  <c r="BD132" i="2"/>
  <c r="BF132" i="2" s="1"/>
  <c r="BM132" i="2" s="1"/>
  <c r="BJ132" i="2"/>
  <c r="BD55" i="2"/>
  <c r="BF55" i="2" s="1"/>
  <c r="BJ55" i="2"/>
  <c r="BD119" i="2"/>
  <c r="BF119" i="2" s="1"/>
  <c r="BM119" i="2" s="1"/>
  <c r="BJ119" i="2"/>
  <c r="BD46" i="2"/>
  <c r="BF46" i="2" s="1"/>
  <c r="BM46" i="2" s="1"/>
  <c r="BJ46" i="2"/>
  <c r="BD62" i="2"/>
  <c r="BF62" i="2" s="1"/>
  <c r="BM62" i="2" s="1"/>
  <c r="BJ62" i="2"/>
  <c r="BD99" i="2"/>
  <c r="BF99" i="2" s="1"/>
  <c r="BM99" i="2" s="1"/>
  <c r="BJ99" i="2"/>
  <c r="BD138" i="2"/>
  <c r="BF138" i="2" s="1"/>
  <c r="BM138" i="2" s="1"/>
  <c r="BJ138" i="2"/>
  <c r="BD103" i="2"/>
  <c r="BF103" i="2" s="1"/>
  <c r="BM103" i="2" s="1"/>
  <c r="BJ103" i="2"/>
  <c r="BD19" i="2"/>
  <c r="BJ19" i="2"/>
  <c r="BM38" i="2"/>
  <c r="BN38" i="2"/>
  <c r="BM31" i="2"/>
  <c r="BN31" i="2"/>
  <c r="AT101" i="2"/>
  <c r="AU101" i="2" s="1"/>
  <c r="AT73" i="2"/>
  <c r="AU73" i="2" s="1"/>
  <c r="AT128" i="2"/>
  <c r="AU128" i="2" s="1"/>
  <c r="AS8" i="2"/>
  <c r="AT133" i="2"/>
  <c r="AU133" i="2" s="1"/>
  <c r="AS13" i="2"/>
  <c r="AT77" i="2"/>
  <c r="AU77" i="2" s="1"/>
  <c r="AT68" i="2"/>
  <c r="AU68" i="2" s="1"/>
  <c r="AT40" i="2"/>
  <c r="AU40" i="2" s="1"/>
  <c r="AT137" i="2"/>
  <c r="AU137" i="2" s="1"/>
  <c r="BD73" i="2"/>
  <c r="AT115" i="2"/>
  <c r="AU115" i="2" s="1"/>
  <c r="AS35" i="2"/>
  <c r="AT120" i="2"/>
  <c r="AU120" i="2" s="1"/>
  <c r="AG35" i="2"/>
  <c r="AI35" i="2" s="1"/>
  <c r="BO35" i="2" s="1"/>
  <c r="AT98" i="2"/>
  <c r="AU98" i="2" s="1"/>
  <c r="AS28" i="2"/>
  <c r="AT70" i="2"/>
  <c r="AU70" i="2" s="1"/>
  <c r="AT125" i="2"/>
  <c r="AU125" i="2" s="1"/>
  <c r="AT42" i="2"/>
  <c r="AU42" i="2" s="1"/>
  <c r="AT110" i="2"/>
  <c r="AU110" i="2" s="1"/>
  <c r="BD42" i="2"/>
  <c r="BS38" i="2"/>
  <c r="BQ38" i="2"/>
  <c r="BR38" i="2" s="1"/>
  <c r="BD77" i="2"/>
  <c r="BQ31" i="2"/>
  <c r="BR31" i="2" s="1"/>
  <c r="BD68" i="2"/>
  <c r="BD115" i="2"/>
  <c r="BD35" i="2"/>
  <c r="BD101" i="2"/>
  <c r="BD137" i="2"/>
  <c r="BD128" i="2"/>
  <c r="BD98" i="2"/>
  <c r="BD40" i="2"/>
  <c r="P37" i="2"/>
  <c r="P35" i="2"/>
  <c r="AG13" i="2"/>
  <c r="AI13" i="2" s="1"/>
  <c r="BO13" i="2" s="1"/>
  <c r="AG28" i="2"/>
  <c r="AI28" i="2" s="1"/>
  <c r="BO28" i="2" s="1"/>
  <c r="AG8" i="2"/>
  <c r="AI8" i="2" s="1"/>
  <c r="BO8" i="2" s="1"/>
  <c r="P28" i="2"/>
  <c r="P8" i="2"/>
  <c r="P13" i="2"/>
  <c r="P3" i="2"/>
  <c r="AT108" i="2"/>
  <c r="AU108" i="2" s="1"/>
  <c r="AT95" i="2"/>
  <c r="AU95" i="2" s="1"/>
  <c r="BD108" i="2"/>
  <c r="AT84" i="2"/>
  <c r="AU84" i="2" s="1"/>
  <c r="AT69" i="2"/>
  <c r="AU69" i="2" s="1"/>
  <c r="AS29" i="2"/>
  <c r="AW29" i="2"/>
  <c r="AT130" i="2"/>
  <c r="AU130" i="2" s="1"/>
  <c r="AT71" i="2"/>
  <c r="AU71" i="2" s="1"/>
  <c r="AT93" i="2"/>
  <c r="AU93" i="2" s="1"/>
  <c r="P29" i="2"/>
  <c r="AT138" i="2"/>
  <c r="AU138" i="2" s="1"/>
  <c r="AT100" i="2"/>
  <c r="AU100" i="2" s="1"/>
  <c r="AG29" i="2"/>
  <c r="AI29" i="2" s="1"/>
  <c r="BO29" i="2" s="1"/>
  <c r="AS22" i="2"/>
  <c r="AS20" i="2"/>
  <c r="AI84" i="2"/>
  <c r="BO84" i="2" s="1"/>
  <c r="BD69" i="2"/>
  <c r="AS30" i="2"/>
  <c r="AS3" i="2"/>
  <c r="AS10" i="2"/>
  <c r="AT62" i="2"/>
  <c r="AU62" i="2" s="1"/>
  <c r="AT126" i="2"/>
  <c r="AU126" i="2" s="1"/>
  <c r="AT118" i="2"/>
  <c r="AU118" i="2" s="1"/>
  <c r="AT87" i="2"/>
  <c r="AU87" i="2" s="1"/>
  <c r="AT105" i="2"/>
  <c r="AU105" i="2" s="1"/>
  <c r="AT135" i="2"/>
  <c r="AU135" i="2" s="1"/>
  <c r="AT47" i="2"/>
  <c r="AU47" i="2" s="1"/>
  <c r="AT72" i="2"/>
  <c r="AU72" i="2" s="1"/>
  <c r="AT59" i="2"/>
  <c r="AU59" i="2" s="1"/>
  <c r="AT90" i="2"/>
  <c r="AU90" i="2" s="1"/>
  <c r="AT97" i="2"/>
  <c r="AU97" i="2" s="1"/>
  <c r="AT116" i="2"/>
  <c r="AU116" i="2" s="1"/>
  <c r="BG107" i="2"/>
  <c r="BD126" i="2"/>
  <c r="BD121" i="2"/>
  <c r="BD100" i="2"/>
  <c r="BD59" i="2"/>
  <c r="BD78" i="2"/>
  <c r="BD116" i="2"/>
  <c r="BD87" i="2"/>
  <c r="AT65" i="2"/>
  <c r="AU65" i="2" s="1"/>
  <c r="AT78" i="2"/>
  <c r="AU78" i="2" s="1"/>
  <c r="AT134" i="2"/>
  <c r="AU134" i="2" s="1"/>
  <c r="AT121" i="2"/>
  <c r="AU121" i="2" s="1"/>
  <c r="AT92" i="2"/>
  <c r="AU92" i="2" s="1"/>
  <c r="AT15" i="2"/>
  <c r="AU15" i="2" s="1"/>
  <c r="AT17" i="2"/>
  <c r="AU17" i="2" s="1"/>
  <c r="AT94" i="2"/>
  <c r="AU94" i="2" s="1"/>
  <c r="AT52" i="2"/>
  <c r="AU52" i="2" s="1"/>
  <c r="AW30" i="2"/>
  <c r="BD75" i="2"/>
  <c r="BD90" i="2"/>
  <c r="BD127" i="2"/>
  <c r="BC13" i="2"/>
  <c r="AW10" i="2"/>
  <c r="BD22" i="2"/>
  <c r="BD20" i="2"/>
  <c r="BD123" i="2"/>
  <c r="BD135" i="2"/>
  <c r="BD67" i="2"/>
  <c r="AW3" i="2"/>
  <c r="BD47" i="2"/>
  <c r="BD131" i="2"/>
  <c r="BD44" i="2"/>
  <c r="BD61" i="2"/>
  <c r="BD97" i="2"/>
  <c r="BD52" i="2"/>
  <c r="BD92" i="2"/>
  <c r="BD94" i="2"/>
  <c r="AW22" i="2"/>
  <c r="AG30" i="2"/>
  <c r="AG10" i="2"/>
  <c r="AG3" i="2"/>
  <c r="AI3" i="2" s="1"/>
  <c r="BO3" i="2" s="1"/>
  <c r="AT19" i="2"/>
  <c r="AU19" i="2" s="1"/>
  <c r="AG22" i="2"/>
  <c r="P21" i="2"/>
  <c r="P20" i="2"/>
  <c r="AT18" i="2"/>
  <c r="AU18" i="2" s="1"/>
  <c r="AT131" i="2"/>
  <c r="AU131" i="2" s="1"/>
  <c r="AT67" i="2"/>
  <c r="AU67" i="2" s="1"/>
  <c r="AI113" i="2"/>
  <c r="BO113" i="2" s="1"/>
  <c r="AT113" i="2"/>
  <c r="AU113" i="2" s="1"/>
  <c r="AT75" i="2"/>
  <c r="AU75" i="2" s="1"/>
  <c r="P22" i="2"/>
  <c r="AT16" i="2"/>
  <c r="AU16" i="2" s="1"/>
  <c r="AG20" i="2"/>
  <c r="AT44" i="2"/>
  <c r="AU44" i="2" s="1"/>
  <c r="P10" i="2"/>
  <c r="AT61" i="2"/>
  <c r="AU61" i="2" s="1"/>
  <c r="P30" i="2"/>
  <c r="BG122" i="2"/>
  <c r="BH122" i="2" s="1"/>
  <c r="BI122" i="2" s="1"/>
  <c r="BP122" i="2" s="1"/>
  <c r="BG80" i="2"/>
  <c r="BH80" i="2" s="1"/>
  <c r="BI80" i="2" s="1"/>
  <c r="BP80" i="2" s="1"/>
  <c r="BG85" i="2"/>
  <c r="BH85" i="2" s="1"/>
  <c r="BI85" i="2" s="1"/>
  <c r="BP85" i="2" s="1"/>
  <c r="BQ85" i="2" s="1"/>
  <c r="BD60" i="2"/>
  <c r="BG123" i="2"/>
  <c r="BG113" i="2"/>
  <c r="BH113" i="2" s="1"/>
  <c r="BI113" i="2" s="1"/>
  <c r="BP113" i="2" s="1"/>
  <c r="BG96" i="2"/>
  <c r="BH96" i="2" s="1"/>
  <c r="BI96" i="2" s="1"/>
  <c r="BP96" i="2" s="1"/>
  <c r="BQ96" i="2" s="1"/>
  <c r="BG82" i="2"/>
  <c r="BH82" i="2" s="1"/>
  <c r="BI82" i="2" s="1"/>
  <c r="BP82" i="2" s="1"/>
  <c r="BO128" i="2"/>
  <c r="BO81" i="2"/>
  <c r="BG86" i="2"/>
  <c r="BH86" i="2" s="1"/>
  <c r="BI86" i="2" s="1"/>
  <c r="BP86" i="2" s="1"/>
  <c r="BQ86" i="2" s="1"/>
  <c r="BG112" i="2"/>
  <c r="BH112" i="2" s="1"/>
  <c r="BI112" i="2" s="1"/>
  <c r="BP112" i="2" s="1"/>
  <c r="BQ112" i="2" s="1"/>
  <c r="BD118" i="2"/>
  <c r="BG64" i="2"/>
  <c r="BH64" i="2" s="1"/>
  <c r="BI64" i="2" s="1"/>
  <c r="BP64" i="2" s="1"/>
  <c r="BQ64" i="2" s="1"/>
  <c r="BG57" i="2"/>
  <c r="BH57" i="2" s="1"/>
  <c r="BI57" i="2" s="1"/>
  <c r="BP57" i="2" s="1"/>
  <c r="BG45" i="2"/>
  <c r="BH45" i="2" s="1"/>
  <c r="BI45" i="2" s="1"/>
  <c r="BP45" i="2" s="1"/>
  <c r="BG51" i="2"/>
  <c r="BH51" i="2" s="1"/>
  <c r="BI51" i="2" s="1"/>
  <c r="BP51" i="2" s="1"/>
  <c r="BQ51" i="2" s="1"/>
  <c r="BG74" i="2"/>
  <c r="BH74" i="2" s="1"/>
  <c r="BI74" i="2" s="1"/>
  <c r="BP74" i="2" s="1"/>
  <c r="BQ74" i="2" s="1"/>
  <c r="BG71" i="2"/>
  <c r="BH71" i="2" s="1"/>
  <c r="BI71" i="2" s="1"/>
  <c r="BP71" i="2" s="1"/>
  <c r="AT7" i="2"/>
  <c r="AU7" i="2" s="1"/>
  <c r="AG25" i="2"/>
  <c r="AI25" i="2" s="1"/>
  <c r="BO25" i="2" s="1"/>
  <c r="AG11" i="2"/>
  <c r="AI11" i="2" s="1"/>
  <c r="BO11" i="2" s="1"/>
  <c r="AT6" i="2"/>
  <c r="AU6" i="2" s="1"/>
  <c r="AT5" i="2"/>
  <c r="AU5" i="2" s="1"/>
  <c r="AG21" i="2"/>
  <c r="AI21" i="2" s="1"/>
  <c r="BO21" i="2" s="1"/>
  <c r="AG37" i="2"/>
  <c r="AI37" i="2" s="1"/>
  <c r="BO37" i="2" s="1"/>
  <c r="AS9" i="2"/>
  <c r="AG34" i="2"/>
  <c r="AI34" i="2" s="1"/>
  <c r="BO34" i="2" s="1"/>
  <c r="AS37" i="2"/>
  <c r="AS34" i="2"/>
  <c r="AS25" i="2"/>
  <c r="AG9" i="2"/>
  <c r="AI9" i="2" s="1"/>
  <c r="BO9" i="2" s="1"/>
  <c r="AS21" i="2"/>
  <c r="AS11" i="2"/>
  <c r="AG27" i="2"/>
  <c r="AI27" i="2" s="1"/>
  <c r="BO27" i="2" s="1"/>
  <c r="AW6" i="2"/>
  <c r="AT4" i="2"/>
  <c r="AU4" i="2" s="1"/>
  <c r="AS14" i="2"/>
  <c r="AS27" i="2"/>
  <c r="AG14" i="2"/>
  <c r="AI14" i="2" s="1"/>
  <c r="BO14" i="2" s="1"/>
  <c r="BS31" i="2"/>
  <c r="AW4" i="2"/>
  <c r="AW5" i="2"/>
  <c r="BC8" i="2"/>
  <c r="BJ8" i="2" s="1"/>
  <c r="BC7" i="2"/>
  <c r="AW9" i="2"/>
  <c r="AW37" i="2"/>
  <c r="BC3" i="2"/>
  <c r="BJ3" i="2" s="1"/>
  <c r="AW13" i="2"/>
  <c r="AW25" i="2"/>
  <c r="AW27" i="2"/>
  <c r="AW34" i="2"/>
  <c r="BC34" i="2"/>
  <c r="AW33" i="2"/>
  <c r="BC33" i="2"/>
  <c r="BJ33" i="2" s="1"/>
  <c r="BC14" i="2"/>
  <c r="BJ14" i="2" s="1"/>
  <c r="AW14" i="2"/>
  <c r="BD27" i="2"/>
  <c r="BD25" i="2"/>
  <c r="BD11" i="2"/>
  <c r="BD9" i="2"/>
  <c r="BD6" i="2"/>
  <c r="BD5" i="2"/>
  <c r="BD4" i="2"/>
  <c r="BD21" i="2"/>
  <c r="BD37" i="2"/>
  <c r="BN134" i="2" l="1"/>
  <c r="BM71" i="2"/>
  <c r="BN71" i="2"/>
  <c r="BJ39" i="2"/>
  <c r="BD39" i="2"/>
  <c r="BJ36" i="2"/>
  <c r="BD36" i="2"/>
  <c r="BF36" i="2" s="1"/>
  <c r="BJ24" i="2"/>
  <c r="BD24" i="2"/>
  <c r="BF24" i="2" s="1"/>
  <c r="BF43" i="2"/>
  <c r="BM43" i="2" s="1"/>
  <c r="BN43" i="2"/>
  <c r="BJ23" i="2"/>
  <c r="BD23" i="2"/>
  <c r="BF23" i="2" s="1"/>
  <c r="BJ32" i="2"/>
  <c r="BD32" i="2"/>
  <c r="BF32" i="2" s="1"/>
  <c r="BJ26" i="2"/>
  <c r="BD26" i="2"/>
  <c r="BF26" i="2" s="1"/>
  <c r="BJ12" i="2"/>
  <c r="BD12" i="2"/>
  <c r="BF12" i="2" s="1"/>
  <c r="BG139" i="2"/>
  <c r="BH139" i="2" s="1"/>
  <c r="BI139" i="2" s="1"/>
  <c r="BP139" i="2" s="1"/>
  <c r="BF39" i="2"/>
  <c r="BK136" i="2"/>
  <c r="BL136" i="2" s="1"/>
  <c r="AI33" i="2"/>
  <c r="BO33" i="2" s="1"/>
  <c r="AT33" i="2"/>
  <c r="AU33" i="2" s="1"/>
  <c r="BF56" i="2"/>
  <c r="BM56" i="2" s="1"/>
  <c r="BF72" i="2"/>
  <c r="BM72" i="2" s="1"/>
  <c r="BO23" i="2"/>
  <c r="BO36" i="2"/>
  <c r="BM63" i="2"/>
  <c r="BG63" i="2"/>
  <c r="BH63" i="2" s="1"/>
  <c r="BI63" i="2" s="1"/>
  <c r="BP63" i="2" s="1"/>
  <c r="BM113" i="2"/>
  <c r="BM55" i="2"/>
  <c r="BG54" i="2"/>
  <c r="BH54" i="2" s="1"/>
  <c r="BI54" i="2" s="1"/>
  <c r="BP54" i="2" s="1"/>
  <c r="BS53" i="2"/>
  <c r="BQ53" i="2"/>
  <c r="BR53" i="2" s="1"/>
  <c r="BQ83" i="2"/>
  <c r="BR83" i="2" s="1"/>
  <c r="BS83" i="2"/>
  <c r="BM110" i="2"/>
  <c r="BG110" i="2"/>
  <c r="BH110" i="2" s="1"/>
  <c r="BI110" i="2" s="1"/>
  <c r="BP110" i="2" s="1"/>
  <c r="BM133" i="2"/>
  <c r="BG133" i="2"/>
  <c r="BH133" i="2" s="1"/>
  <c r="BI133" i="2" s="1"/>
  <c r="BP133" i="2" s="1"/>
  <c r="BM124" i="2"/>
  <c r="BN124" i="2"/>
  <c r="BK85" i="2"/>
  <c r="BH107" i="2"/>
  <c r="BI107" i="2" s="1"/>
  <c r="BP107" i="2" s="1"/>
  <c r="BM83" i="2"/>
  <c r="BN83" i="2"/>
  <c r="BS104" i="2"/>
  <c r="BQ104" i="2"/>
  <c r="BR104" i="2" s="1"/>
  <c r="BS58" i="2"/>
  <c r="BQ58" i="2"/>
  <c r="BR58" i="2" s="1"/>
  <c r="BM79" i="2"/>
  <c r="BN79" i="2"/>
  <c r="BM53" i="2"/>
  <c r="BN53" i="2"/>
  <c r="BM104" i="2"/>
  <c r="BN104" i="2"/>
  <c r="BM58" i="2"/>
  <c r="BN58" i="2"/>
  <c r="BM106" i="2"/>
  <c r="BG106" i="2"/>
  <c r="BH106" i="2" s="1"/>
  <c r="BI106" i="2" s="1"/>
  <c r="BP106" i="2" s="1"/>
  <c r="BM114" i="2"/>
  <c r="BG114" i="2"/>
  <c r="BH114" i="2" s="1"/>
  <c r="BI114" i="2" s="1"/>
  <c r="BP114" i="2" s="1"/>
  <c r="BM88" i="2"/>
  <c r="BG88" i="2"/>
  <c r="BH88" i="2" s="1"/>
  <c r="BI88" i="2" s="1"/>
  <c r="BP88" i="2" s="1"/>
  <c r="BM66" i="2"/>
  <c r="BG66" i="2"/>
  <c r="BH66" i="2" s="1"/>
  <c r="BI66" i="2" s="1"/>
  <c r="BP66" i="2" s="1"/>
  <c r="BF15" i="2"/>
  <c r="BG15" i="2" s="1"/>
  <c r="BH15" i="2" s="1"/>
  <c r="BI15" i="2" s="1"/>
  <c r="BP15" i="2" s="1"/>
  <c r="BM105" i="2"/>
  <c r="BG105" i="2"/>
  <c r="BH105" i="2" s="1"/>
  <c r="BI105" i="2" s="1"/>
  <c r="BP105" i="2" s="1"/>
  <c r="BF84" i="2"/>
  <c r="BF41" i="2"/>
  <c r="BG41" i="2" s="1"/>
  <c r="BH41" i="2" s="1"/>
  <c r="BI41" i="2" s="1"/>
  <c r="BP41" i="2" s="1"/>
  <c r="BF65" i="2"/>
  <c r="BG65" i="2" s="1"/>
  <c r="BH65" i="2" s="1"/>
  <c r="BI65" i="2" s="1"/>
  <c r="BP65" i="2" s="1"/>
  <c r="BF18" i="2"/>
  <c r="BG18" i="2" s="1"/>
  <c r="BH18" i="2" s="1"/>
  <c r="BI18" i="2" s="1"/>
  <c r="BP18" i="2" s="1"/>
  <c r="BF70" i="2"/>
  <c r="BF120" i="2"/>
  <c r="BF17" i="2"/>
  <c r="BG17" i="2" s="1"/>
  <c r="BH17" i="2" s="1"/>
  <c r="BI17" i="2" s="1"/>
  <c r="BP17" i="2" s="1"/>
  <c r="BF16" i="2"/>
  <c r="BG16" i="2" s="1"/>
  <c r="BH16" i="2" s="1"/>
  <c r="BI16" i="2" s="1"/>
  <c r="BP16" i="2" s="1"/>
  <c r="BF89" i="2"/>
  <c r="BF76" i="2"/>
  <c r="BN76" i="2" s="1"/>
  <c r="BF107" i="2"/>
  <c r="BF125" i="2"/>
  <c r="BF93" i="2"/>
  <c r="BF129" i="2"/>
  <c r="BN129" i="2" s="1"/>
  <c r="BF117" i="2"/>
  <c r="BF102" i="2"/>
  <c r="BF130" i="2"/>
  <c r="BF19" i="2"/>
  <c r="BG19" i="2" s="1"/>
  <c r="BH19" i="2" s="1"/>
  <c r="BI19" i="2" s="1"/>
  <c r="BP19" i="2" s="1"/>
  <c r="BN109" i="2"/>
  <c r="BN50" i="2"/>
  <c r="BN81" i="2"/>
  <c r="BN95" i="2"/>
  <c r="BN136" i="2"/>
  <c r="BN48" i="2"/>
  <c r="BN91" i="2"/>
  <c r="BN132" i="2"/>
  <c r="BN55" i="2"/>
  <c r="BN119" i="2"/>
  <c r="BN46" i="2"/>
  <c r="BN62" i="2"/>
  <c r="BN99" i="2"/>
  <c r="BN138" i="2"/>
  <c r="BN103" i="2"/>
  <c r="BF73" i="2"/>
  <c r="BN73" i="2" s="1"/>
  <c r="BF42" i="2"/>
  <c r="BF77" i="2"/>
  <c r="BF68" i="2"/>
  <c r="BM68" i="2" s="1"/>
  <c r="BF115" i="2"/>
  <c r="BN115" i="2" s="1"/>
  <c r="BF35" i="2"/>
  <c r="BM35" i="2" s="1"/>
  <c r="BF101" i="2"/>
  <c r="BF137" i="2"/>
  <c r="BN137" i="2" s="1"/>
  <c r="BF128" i="2"/>
  <c r="BN128" i="2" s="1"/>
  <c r="BF98" i="2"/>
  <c r="BN98" i="2" s="1"/>
  <c r="BF40" i="2"/>
  <c r="BN40" i="2" s="1"/>
  <c r="BF108" i="2"/>
  <c r="BM108" i="2" s="1"/>
  <c r="BF69" i="2"/>
  <c r="BN69" i="2" s="1"/>
  <c r="BF126" i="2"/>
  <c r="BN126" i="2" s="1"/>
  <c r="BF121" i="2"/>
  <c r="BN121" i="2" s="1"/>
  <c r="BF100" i="2"/>
  <c r="BF59" i="2"/>
  <c r="BN59" i="2" s="1"/>
  <c r="BF78" i="2"/>
  <c r="BN78" i="2" s="1"/>
  <c r="BF116" i="2"/>
  <c r="BF87" i="2"/>
  <c r="BN87" i="2" s="1"/>
  <c r="BF75" i="2"/>
  <c r="BN75" i="2" s="1"/>
  <c r="BF90" i="2"/>
  <c r="BN90" i="2" s="1"/>
  <c r="BF127" i="2"/>
  <c r="BD10" i="2"/>
  <c r="BJ13" i="2"/>
  <c r="BF22" i="2"/>
  <c r="BN22" i="2" s="1"/>
  <c r="BF20" i="2"/>
  <c r="BG20" i="2" s="1"/>
  <c r="BH20" i="2" s="1"/>
  <c r="BI20" i="2" s="1"/>
  <c r="BP20" i="2" s="1"/>
  <c r="BF123" i="2"/>
  <c r="BF135" i="2"/>
  <c r="BF67" i="2"/>
  <c r="BG67" i="2" s="1"/>
  <c r="BH67" i="2" s="1"/>
  <c r="BI67" i="2" s="1"/>
  <c r="BP67" i="2" s="1"/>
  <c r="BF47" i="2"/>
  <c r="BN47" i="2" s="1"/>
  <c r="BF131" i="2"/>
  <c r="BN131" i="2" s="1"/>
  <c r="BF44" i="2"/>
  <c r="BN44" i="2" s="1"/>
  <c r="BF61" i="2"/>
  <c r="BM61" i="2" s="1"/>
  <c r="BF97" i="2"/>
  <c r="BN97" i="2" s="1"/>
  <c r="BF52" i="2"/>
  <c r="BN52" i="2" s="1"/>
  <c r="BF92" i="2"/>
  <c r="BN92" i="2" s="1"/>
  <c r="BF94" i="2"/>
  <c r="BN94" i="2" s="1"/>
  <c r="BD7" i="2"/>
  <c r="BJ7" i="2"/>
  <c r="BD34" i="2"/>
  <c r="BJ34" i="2"/>
  <c r="BK116" i="2" s="1"/>
  <c r="BL116" i="2" s="1"/>
  <c r="BF27" i="2"/>
  <c r="BN27" i="2" s="1"/>
  <c r="BF25" i="2"/>
  <c r="BN25" i="2" s="1"/>
  <c r="BF11" i="2"/>
  <c r="BN11" i="2" s="1"/>
  <c r="BF9" i="2"/>
  <c r="BN9" i="2" s="1"/>
  <c r="BF6" i="2"/>
  <c r="BG6" i="2" s="1"/>
  <c r="BH6" i="2" s="1"/>
  <c r="BI6" i="2" s="1"/>
  <c r="BP6" i="2" s="1"/>
  <c r="BF5" i="2"/>
  <c r="BG5" i="2" s="1"/>
  <c r="BH5" i="2" s="1"/>
  <c r="BI5" i="2" s="1"/>
  <c r="BP5" i="2" s="1"/>
  <c r="BF4" i="2"/>
  <c r="BN4" i="2" s="1"/>
  <c r="BF21" i="2"/>
  <c r="BN21" i="2" s="1"/>
  <c r="BF37" i="2"/>
  <c r="BN37" i="2" s="1"/>
  <c r="BK86" i="2"/>
  <c r="BL86" i="2" s="1"/>
  <c r="BK133" i="2"/>
  <c r="BL133" i="2" s="1"/>
  <c r="AT13" i="2"/>
  <c r="AU13" i="2" s="1"/>
  <c r="BD13" i="2"/>
  <c r="AT35" i="2"/>
  <c r="AU35" i="2" s="1"/>
  <c r="BK138" i="2"/>
  <c r="BL138" i="2" s="1"/>
  <c r="AT8" i="2"/>
  <c r="AU8" i="2" s="1"/>
  <c r="BQ113" i="2"/>
  <c r="BR113" i="2" s="1"/>
  <c r="BD28" i="2"/>
  <c r="BK99" i="2"/>
  <c r="BL99" i="2" s="1"/>
  <c r="BK83" i="2"/>
  <c r="BL83" i="2" s="1"/>
  <c r="BS82" i="2"/>
  <c r="BQ82" i="2"/>
  <c r="BR82" i="2" s="1"/>
  <c r="BS71" i="2"/>
  <c r="BQ71" i="2"/>
  <c r="BR71" i="2" s="1"/>
  <c r="BS57" i="2"/>
  <c r="BQ57" i="2"/>
  <c r="BR57" i="2" s="1"/>
  <c r="BS122" i="2"/>
  <c r="BQ122" i="2"/>
  <c r="BR122" i="2" s="1"/>
  <c r="BS45" i="2"/>
  <c r="BQ45" i="2"/>
  <c r="BR45" i="2" s="1"/>
  <c r="BS80" i="2"/>
  <c r="BQ80" i="2"/>
  <c r="BR80" i="2" s="1"/>
  <c r="BK104" i="2"/>
  <c r="BL104" i="2" s="1"/>
  <c r="AT28" i="2"/>
  <c r="AU28" i="2" s="1"/>
  <c r="BK96" i="2"/>
  <c r="BL96" i="2" s="1"/>
  <c r="BK137" i="2"/>
  <c r="BL137" i="2" s="1"/>
  <c r="BG35" i="2"/>
  <c r="BH35" i="2" s="1"/>
  <c r="BI35" i="2" s="1"/>
  <c r="BP35" i="2" s="1"/>
  <c r="BG135" i="2"/>
  <c r="BH135" i="2" s="1"/>
  <c r="BI135" i="2" s="1"/>
  <c r="BP135" i="2" s="1"/>
  <c r="BK63" i="2"/>
  <c r="BL63" i="2" s="1"/>
  <c r="BG108" i="2"/>
  <c r="BH108" i="2" s="1"/>
  <c r="BI108" i="2" s="1"/>
  <c r="BP108" i="2" s="1"/>
  <c r="BG100" i="2"/>
  <c r="BH100" i="2" s="1"/>
  <c r="BI100" i="2" s="1"/>
  <c r="BP100" i="2" s="1"/>
  <c r="BK91" i="2"/>
  <c r="BL91" i="2" s="1"/>
  <c r="BK130" i="2"/>
  <c r="BL130" i="2" s="1"/>
  <c r="BK73" i="2"/>
  <c r="BK69" i="2"/>
  <c r="BL69" i="2" s="1"/>
  <c r="BK134" i="2"/>
  <c r="BL134" i="2" s="1"/>
  <c r="BD29" i="2"/>
  <c r="BK102" i="2"/>
  <c r="BL102" i="2" s="1"/>
  <c r="AT29" i="2"/>
  <c r="AU29" i="2" s="1"/>
  <c r="BG134" i="2"/>
  <c r="BH134" i="2" s="1"/>
  <c r="BI134" i="2" s="1"/>
  <c r="BP134" i="2" s="1"/>
  <c r="BK88" i="2"/>
  <c r="BK84" i="2"/>
  <c r="BL84" i="2" s="1"/>
  <c r="BK128" i="2"/>
  <c r="BL128" i="2" s="1"/>
  <c r="BK93" i="2"/>
  <c r="BL93" i="2" s="1"/>
  <c r="BK72" i="2"/>
  <c r="BL72" i="2" s="1"/>
  <c r="BK89" i="2"/>
  <c r="BL89" i="2" s="1"/>
  <c r="BK87" i="2"/>
  <c r="BL87" i="2" s="1"/>
  <c r="BK74" i="2"/>
  <c r="BL74" i="2" s="1"/>
  <c r="BG121" i="2"/>
  <c r="BH121" i="2" s="1"/>
  <c r="BI121" i="2" s="1"/>
  <c r="BP121" i="2" s="1"/>
  <c r="BK125" i="2"/>
  <c r="BL125" i="2" s="1"/>
  <c r="BK139" i="2"/>
  <c r="BL139" i="2" s="1"/>
  <c r="BK64" i="2"/>
  <c r="BG52" i="2"/>
  <c r="BH52" i="2" s="1"/>
  <c r="BI52" i="2" s="1"/>
  <c r="BP52" i="2" s="1"/>
  <c r="BQ52" i="2" s="1"/>
  <c r="BK112" i="2"/>
  <c r="BK81" i="2"/>
  <c r="BL81" i="2" s="1"/>
  <c r="BH123" i="2"/>
  <c r="BI123" i="2" s="1"/>
  <c r="BP123" i="2" s="1"/>
  <c r="BK129" i="2"/>
  <c r="BL129" i="2" s="1"/>
  <c r="BK117" i="2"/>
  <c r="BL117" i="2" s="1"/>
  <c r="BK100" i="2"/>
  <c r="BL100" i="2" s="1"/>
  <c r="BK80" i="2"/>
  <c r="BL80" i="2" s="1"/>
  <c r="BG93" i="2"/>
  <c r="BH93" i="2" s="1"/>
  <c r="BI93" i="2" s="1"/>
  <c r="BP93" i="2" s="1"/>
  <c r="BK115" i="2"/>
  <c r="BL115" i="2" s="1"/>
  <c r="BG126" i="2"/>
  <c r="BH126" i="2" s="1"/>
  <c r="BI126" i="2" s="1"/>
  <c r="BP126" i="2" s="1"/>
  <c r="BQ126" i="2" s="1"/>
  <c r="BK101" i="2"/>
  <c r="BL101" i="2" s="1"/>
  <c r="BK55" i="2"/>
  <c r="BK95" i="2"/>
  <c r="BL95" i="2" s="1"/>
  <c r="BG92" i="2"/>
  <c r="BH92" i="2" s="1"/>
  <c r="BI92" i="2" s="1"/>
  <c r="BP92" i="2" s="1"/>
  <c r="AT3" i="2"/>
  <c r="AU3" i="2" s="1"/>
  <c r="BK46" i="2"/>
  <c r="BL46" i="2" s="1"/>
  <c r="BK60" i="2"/>
  <c r="BK132" i="2"/>
  <c r="BL132" i="2" s="1"/>
  <c r="BK103" i="2"/>
  <c r="BL103" i="2" s="1"/>
  <c r="BK71" i="2"/>
  <c r="BL71" i="2" s="1"/>
  <c r="BK118" i="2"/>
  <c r="BL118" i="2" s="1"/>
  <c r="BK50" i="2"/>
  <c r="BK75" i="2"/>
  <c r="BL75" i="2" s="1"/>
  <c r="BD30" i="2"/>
  <c r="BK67" i="2"/>
  <c r="BL67" i="2" s="1"/>
  <c r="BK61" i="2"/>
  <c r="BL61" i="2" s="1"/>
  <c r="BG44" i="2"/>
  <c r="BH44" i="2" s="1"/>
  <c r="BI44" i="2" s="1"/>
  <c r="BP44" i="2" s="1"/>
  <c r="BK51" i="2"/>
  <c r="BG61" i="2"/>
  <c r="BH61" i="2" s="1"/>
  <c r="BI61" i="2" s="1"/>
  <c r="BP61" i="2" s="1"/>
  <c r="BK114" i="2"/>
  <c r="BK68" i="2"/>
  <c r="BL68" i="2" s="1"/>
  <c r="BK76" i="2"/>
  <c r="BL76" i="2" s="1"/>
  <c r="BK66" i="2"/>
  <c r="BL66" i="2" s="1"/>
  <c r="BK54" i="2"/>
  <c r="BL54" i="2" s="1"/>
  <c r="BK49" i="2"/>
  <c r="BL49" i="2" s="1"/>
  <c r="BK98" i="2"/>
  <c r="BL98" i="2" s="1"/>
  <c r="BK107" i="2"/>
  <c r="BL107" i="2" s="1"/>
  <c r="BK126" i="2"/>
  <c r="BL126" i="2" s="1"/>
  <c r="BK79" i="2"/>
  <c r="BL79" i="2" s="1"/>
  <c r="BK120" i="2"/>
  <c r="BL120" i="2" s="1"/>
  <c r="BK77" i="2"/>
  <c r="BL77" i="2" s="1"/>
  <c r="AI30" i="2"/>
  <c r="AT30" i="2"/>
  <c r="AU30" i="2" s="1"/>
  <c r="BK44" i="2"/>
  <c r="BL44" i="2" s="1"/>
  <c r="BK59" i="2"/>
  <c r="BL59" i="2" s="1"/>
  <c r="BK108" i="2"/>
  <c r="BL108" i="2" s="1"/>
  <c r="AI22" i="2"/>
  <c r="BO22" i="2" s="1"/>
  <c r="AT22" i="2"/>
  <c r="AU22" i="2" s="1"/>
  <c r="BK110" i="2"/>
  <c r="BL110" i="2" s="1"/>
  <c r="BK124" i="2"/>
  <c r="BL124" i="2" s="1"/>
  <c r="BK105" i="2"/>
  <c r="BL105" i="2" s="1"/>
  <c r="BK111" i="2"/>
  <c r="BL111" i="2" s="1"/>
  <c r="BK78" i="2"/>
  <c r="BL78" i="2" s="1"/>
  <c r="BK92" i="2"/>
  <c r="BL92" i="2" s="1"/>
  <c r="BK53" i="2"/>
  <c r="BK52" i="2"/>
  <c r="BL52" i="2" s="1"/>
  <c r="BK62" i="2"/>
  <c r="BL62" i="2" s="1"/>
  <c r="BK47" i="2"/>
  <c r="BL47" i="2" s="1"/>
  <c r="AI20" i="2"/>
  <c r="BO20" i="2" s="1"/>
  <c r="AT20" i="2"/>
  <c r="AU20" i="2" s="1"/>
  <c r="BK127" i="2"/>
  <c r="BL127" i="2" s="1"/>
  <c r="BK45" i="2"/>
  <c r="BL45" i="2" s="1"/>
  <c r="BK121" i="2"/>
  <c r="BL121" i="2" s="1"/>
  <c r="BK94" i="2"/>
  <c r="BL94" i="2" s="1"/>
  <c r="BK135" i="2"/>
  <c r="BL135" i="2" s="1"/>
  <c r="BK131" i="2"/>
  <c r="BL131" i="2" s="1"/>
  <c r="BK48" i="2"/>
  <c r="BL48" i="2" s="1"/>
  <c r="BK109" i="2"/>
  <c r="BK57" i="2"/>
  <c r="BK97" i="2"/>
  <c r="BL97" i="2" s="1"/>
  <c r="BK70" i="2"/>
  <c r="BL70" i="2" s="1"/>
  <c r="BK56" i="2"/>
  <c r="BL56" i="2" s="1"/>
  <c r="BK90" i="2"/>
  <c r="BL90" i="2" s="1"/>
  <c r="BK113" i="2"/>
  <c r="BL113" i="2" s="1"/>
  <c r="BK106" i="2"/>
  <c r="BK82" i="2"/>
  <c r="BK123" i="2"/>
  <c r="BL123" i="2" s="1"/>
  <c r="BK119" i="2"/>
  <c r="BL119" i="2" s="1"/>
  <c r="BK58" i="2"/>
  <c r="BK122" i="2"/>
  <c r="AI10" i="2"/>
  <c r="AT10" i="2"/>
  <c r="AU10" i="2" s="1"/>
  <c r="BK65" i="2"/>
  <c r="BL65" i="2" s="1"/>
  <c r="AT25" i="2"/>
  <c r="AU25" i="2" s="1"/>
  <c r="BG109" i="2"/>
  <c r="BH109" i="2" s="1"/>
  <c r="BI109" i="2" s="1"/>
  <c r="BP109" i="2" s="1"/>
  <c r="BQ109" i="2" s="1"/>
  <c r="BS112" i="2"/>
  <c r="BR112" i="2"/>
  <c r="BS86" i="2"/>
  <c r="BR86" i="2"/>
  <c r="BS51" i="2"/>
  <c r="BR51" i="2"/>
  <c r="BS64" i="2"/>
  <c r="BR64" i="2"/>
  <c r="BS85" i="2"/>
  <c r="BR85" i="2"/>
  <c r="BG136" i="2"/>
  <c r="BH136" i="2" s="1"/>
  <c r="BI136" i="2" s="1"/>
  <c r="BP136" i="2" s="1"/>
  <c r="BQ136" i="2" s="1"/>
  <c r="BR96" i="2"/>
  <c r="BS96" i="2"/>
  <c r="BG103" i="2"/>
  <c r="BH103" i="2" s="1"/>
  <c r="BI103" i="2" s="1"/>
  <c r="BP103" i="2" s="1"/>
  <c r="BQ103" i="2" s="1"/>
  <c r="BF118" i="2"/>
  <c r="BG55" i="2"/>
  <c r="BH55" i="2" s="1"/>
  <c r="BI55" i="2" s="1"/>
  <c r="BP55" i="2" s="1"/>
  <c r="BQ55" i="2" s="1"/>
  <c r="BG99" i="2"/>
  <c r="BH99" i="2" s="1"/>
  <c r="BI99" i="2" s="1"/>
  <c r="BP99" i="2" s="1"/>
  <c r="BQ99" i="2" s="1"/>
  <c r="BG62" i="2"/>
  <c r="BH62" i="2" s="1"/>
  <c r="BI62" i="2" s="1"/>
  <c r="BP62" i="2" s="1"/>
  <c r="BQ62" i="2" s="1"/>
  <c r="BS113" i="2"/>
  <c r="BG131" i="2"/>
  <c r="BH131" i="2" s="1"/>
  <c r="BI131" i="2" s="1"/>
  <c r="BP131" i="2" s="1"/>
  <c r="BQ131" i="2" s="1"/>
  <c r="BS74" i="2"/>
  <c r="BR74" i="2"/>
  <c r="BG132" i="2"/>
  <c r="BH132" i="2" s="1"/>
  <c r="BI132" i="2" s="1"/>
  <c r="BP132" i="2" s="1"/>
  <c r="BQ132" i="2" s="1"/>
  <c r="BG69" i="2"/>
  <c r="BH69" i="2" s="1"/>
  <c r="BI69" i="2" s="1"/>
  <c r="BP69" i="2" s="1"/>
  <c r="BQ69" i="2" s="1"/>
  <c r="BG138" i="2"/>
  <c r="BH138" i="2" s="1"/>
  <c r="BI138" i="2" s="1"/>
  <c r="BP138" i="2" s="1"/>
  <c r="BQ138" i="2" s="1"/>
  <c r="BG48" i="2"/>
  <c r="BH48" i="2" s="1"/>
  <c r="BI48" i="2" s="1"/>
  <c r="BP48" i="2" s="1"/>
  <c r="BQ48" i="2" s="1"/>
  <c r="BG50" i="2"/>
  <c r="BH50" i="2" s="1"/>
  <c r="BI50" i="2" s="1"/>
  <c r="BP50" i="2" s="1"/>
  <c r="BQ50" i="2" s="1"/>
  <c r="BG81" i="2"/>
  <c r="BH81" i="2" s="1"/>
  <c r="BI81" i="2" s="1"/>
  <c r="BP81" i="2" s="1"/>
  <c r="BF60" i="2"/>
  <c r="BG95" i="2"/>
  <c r="BH95" i="2" s="1"/>
  <c r="BI95" i="2" s="1"/>
  <c r="BP95" i="2" s="1"/>
  <c r="BQ95" i="2" s="1"/>
  <c r="BG46" i="2"/>
  <c r="BH46" i="2" s="1"/>
  <c r="BI46" i="2" s="1"/>
  <c r="BP46" i="2" s="1"/>
  <c r="BQ46" i="2" s="1"/>
  <c r="BG75" i="2"/>
  <c r="BH75" i="2" s="1"/>
  <c r="BI75" i="2" s="1"/>
  <c r="BP75" i="2" s="1"/>
  <c r="BQ75" i="2" s="1"/>
  <c r="AT11" i="2"/>
  <c r="AU11" i="2" s="1"/>
  <c r="AT34" i="2"/>
  <c r="AU34" i="2" s="1"/>
  <c r="AT37" i="2"/>
  <c r="AU37" i="2" s="1"/>
  <c r="AT21" i="2"/>
  <c r="AU21" i="2" s="1"/>
  <c r="AT9" i="2"/>
  <c r="AU9" i="2" s="1"/>
  <c r="AT27" i="2"/>
  <c r="AU27" i="2" s="1"/>
  <c r="BD8" i="2"/>
  <c r="AT14" i="2"/>
  <c r="AU14" i="2" s="1"/>
  <c r="BD14" i="2"/>
  <c r="BG34" i="2"/>
  <c r="BD33" i="2"/>
  <c r="BD3" i="2"/>
  <c r="BN56" i="2" l="1"/>
  <c r="BN68" i="2"/>
  <c r="BN108" i="2"/>
  <c r="BN72" i="2"/>
  <c r="BN61" i="2"/>
  <c r="BN35" i="2"/>
  <c r="BM97" i="2"/>
  <c r="BG97" i="2"/>
  <c r="BH97" i="2" s="1"/>
  <c r="BI97" i="2" s="1"/>
  <c r="BP97" i="2" s="1"/>
  <c r="BM116" i="2"/>
  <c r="BN116" i="2"/>
  <c r="BM47" i="2"/>
  <c r="BG47" i="2"/>
  <c r="BH47" i="2" s="1"/>
  <c r="BI47" i="2" s="1"/>
  <c r="BP47" i="2" s="1"/>
  <c r="BM135" i="2"/>
  <c r="BN135" i="2"/>
  <c r="BM94" i="2"/>
  <c r="BG94" i="2"/>
  <c r="BH94" i="2" s="1"/>
  <c r="BI94" i="2" s="1"/>
  <c r="BP94" i="2" s="1"/>
  <c r="BM78" i="2"/>
  <c r="BG78" i="2"/>
  <c r="BH78" i="2" s="1"/>
  <c r="BI78" i="2" s="1"/>
  <c r="BP78" i="2" s="1"/>
  <c r="BM121" i="2"/>
  <c r="BG119" i="2"/>
  <c r="BH119" i="2" s="1"/>
  <c r="BI119" i="2" s="1"/>
  <c r="BP119" i="2" s="1"/>
  <c r="BQ110" i="2"/>
  <c r="BR110" i="2" s="1"/>
  <c r="BS110" i="2"/>
  <c r="BG124" i="2"/>
  <c r="BH124" i="2" s="1"/>
  <c r="BI124" i="2" s="1"/>
  <c r="BP124" i="2" s="1"/>
  <c r="BM92" i="2"/>
  <c r="BG91" i="2"/>
  <c r="BH91" i="2" s="1"/>
  <c r="BI91" i="2" s="1"/>
  <c r="BP91" i="2" s="1"/>
  <c r="BM22" i="2"/>
  <c r="BG22" i="2"/>
  <c r="BH22" i="2" s="1"/>
  <c r="BI22" i="2" s="1"/>
  <c r="BP22" i="2" s="1"/>
  <c r="BM25" i="2"/>
  <c r="BG25" i="2"/>
  <c r="BH25" i="2" s="1"/>
  <c r="BI25" i="2" s="1"/>
  <c r="BP25" i="2" s="1"/>
  <c r="BM21" i="2"/>
  <c r="BG21" i="2"/>
  <c r="BH21" i="2" s="1"/>
  <c r="BI21" i="2" s="1"/>
  <c r="BP21" i="2" s="1"/>
  <c r="BM37" i="2"/>
  <c r="BG37" i="2"/>
  <c r="BH37" i="2" s="1"/>
  <c r="BI37" i="2" s="1"/>
  <c r="BP37" i="2" s="1"/>
  <c r="BM115" i="2"/>
  <c r="BG111" i="2"/>
  <c r="BH111" i="2" s="1"/>
  <c r="BI111" i="2" s="1"/>
  <c r="BP111" i="2" s="1"/>
  <c r="BQ139" i="2"/>
  <c r="BR139" i="2" s="1"/>
  <c r="BS139" i="2"/>
  <c r="BQ54" i="2"/>
  <c r="BR54" i="2" s="1"/>
  <c r="BS54" i="2"/>
  <c r="BM20" i="2"/>
  <c r="BN20" i="2"/>
  <c r="BG79" i="2"/>
  <c r="BH79" i="2" s="1"/>
  <c r="BI79" i="2" s="1"/>
  <c r="BP79" i="2" s="1"/>
  <c r="BG89" i="2"/>
  <c r="BH89" i="2" s="1"/>
  <c r="BI89" i="2" s="1"/>
  <c r="BP89" i="2" s="1"/>
  <c r="BG117" i="2"/>
  <c r="BH117" i="2" s="1"/>
  <c r="BI117" i="2" s="1"/>
  <c r="BP117" i="2" s="1"/>
  <c r="BS63" i="2"/>
  <c r="BQ63" i="2"/>
  <c r="BR63" i="2" s="1"/>
  <c r="BM12" i="2"/>
  <c r="BN12" i="2"/>
  <c r="BG12" i="2"/>
  <c r="BH12" i="2" s="1"/>
  <c r="BI12" i="2" s="1"/>
  <c r="BP12" i="2" s="1"/>
  <c r="BN23" i="2"/>
  <c r="BM23" i="2"/>
  <c r="BG23" i="2"/>
  <c r="BH23" i="2" s="1"/>
  <c r="BI23" i="2" s="1"/>
  <c r="BP23" i="2" s="1"/>
  <c r="BM26" i="2"/>
  <c r="BN26" i="2"/>
  <c r="BG26" i="2"/>
  <c r="BH26" i="2" s="1"/>
  <c r="BI26" i="2" s="1"/>
  <c r="BP26" i="2" s="1"/>
  <c r="BN32" i="2"/>
  <c r="BM32" i="2"/>
  <c r="BG32" i="2"/>
  <c r="BH32" i="2" s="1"/>
  <c r="BI32" i="2" s="1"/>
  <c r="BP32" i="2" s="1"/>
  <c r="BM39" i="2"/>
  <c r="BN39" i="2"/>
  <c r="BG39" i="2"/>
  <c r="BH39" i="2" s="1"/>
  <c r="BI39" i="2" s="1"/>
  <c r="BP39" i="2" s="1"/>
  <c r="BN24" i="2"/>
  <c r="BM24" i="2"/>
  <c r="BG24" i="2"/>
  <c r="BH24" i="2" s="1"/>
  <c r="BI24" i="2" s="1"/>
  <c r="BP24" i="2" s="1"/>
  <c r="BN36" i="2"/>
  <c r="BM36" i="2"/>
  <c r="BG36" i="2"/>
  <c r="BH36" i="2" s="1"/>
  <c r="BI36" i="2" s="1"/>
  <c r="BP36" i="2" s="1"/>
  <c r="BS17" i="2"/>
  <c r="BQ17" i="2"/>
  <c r="BR17" i="2" s="1"/>
  <c r="BS16" i="2"/>
  <c r="BQ16" i="2"/>
  <c r="BR16" i="2" s="1"/>
  <c r="BM73" i="2"/>
  <c r="BG72" i="2"/>
  <c r="BH72" i="2" s="1"/>
  <c r="BI72" i="2" s="1"/>
  <c r="BP72" i="2" s="1"/>
  <c r="BM59" i="2"/>
  <c r="BG56" i="2"/>
  <c r="BH56" i="2" s="1"/>
  <c r="BI56" i="2" s="1"/>
  <c r="BP56" i="2" s="1"/>
  <c r="BM67" i="2"/>
  <c r="BN67" i="2"/>
  <c r="BM44" i="2"/>
  <c r="BG43" i="2"/>
  <c r="BH43" i="2" s="1"/>
  <c r="BI43" i="2" s="1"/>
  <c r="BP43" i="2" s="1"/>
  <c r="BM52" i="2"/>
  <c r="BG49" i="2"/>
  <c r="BH49" i="2" s="1"/>
  <c r="BI49" i="2" s="1"/>
  <c r="BP49" i="2" s="1"/>
  <c r="BM9" i="2"/>
  <c r="BG9" i="2"/>
  <c r="BH9" i="2" s="1"/>
  <c r="BI9" i="2" s="1"/>
  <c r="BP9" i="2" s="1"/>
  <c r="BM4" i="2"/>
  <c r="BG4" i="2"/>
  <c r="BH4" i="2" s="1"/>
  <c r="BI4" i="2" s="1"/>
  <c r="BP4" i="2" s="1"/>
  <c r="BQ4" i="2" s="1"/>
  <c r="BR4" i="2" s="1"/>
  <c r="BM42" i="2"/>
  <c r="BN42" i="2"/>
  <c r="BM6" i="2"/>
  <c r="BN6" i="2"/>
  <c r="BQ41" i="2"/>
  <c r="BR41" i="2" s="1"/>
  <c r="BS41" i="2"/>
  <c r="BN102" i="2"/>
  <c r="BG101" i="2"/>
  <c r="BH101" i="2" s="1"/>
  <c r="BI101" i="2" s="1"/>
  <c r="BP101" i="2" s="1"/>
  <c r="BM77" i="2"/>
  <c r="BN77" i="2"/>
  <c r="BG77" i="2"/>
  <c r="BH77" i="2" s="1"/>
  <c r="BI77" i="2" s="1"/>
  <c r="BP77" i="2" s="1"/>
  <c r="BM127" i="2"/>
  <c r="BN127" i="2"/>
  <c r="BG120" i="2"/>
  <c r="BH120" i="2" s="1"/>
  <c r="BI120" i="2" s="1"/>
  <c r="BP120" i="2" s="1"/>
  <c r="BM5" i="2"/>
  <c r="BN5" i="2"/>
  <c r="BS133" i="2"/>
  <c r="BQ133" i="2"/>
  <c r="BR133" i="2" s="1"/>
  <c r="BS107" i="2"/>
  <c r="BQ107" i="2"/>
  <c r="BR107" i="2" s="1"/>
  <c r="BS18" i="2"/>
  <c r="BQ18" i="2"/>
  <c r="BR18" i="2" s="1"/>
  <c r="BS15" i="2"/>
  <c r="BQ15" i="2"/>
  <c r="BR15" i="2" s="1"/>
  <c r="BQ19" i="2"/>
  <c r="BR19" i="2" s="1"/>
  <c r="BS19" i="2"/>
  <c r="BM117" i="2"/>
  <c r="BN117" i="2"/>
  <c r="BM101" i="2"/>
  <c r="BN101" i="2"/>
  <c r="BM123" i="2"/>
  <c r="BN123" i="2"/>
  <c r="BQ65" i="2"/>
  <c r="BR65" i="2" s="1"/>
  <c r="BS65" i="2"/>
  <c r="BM100" i="2"/>
  <c r="BN100" i="2"/>
  <c r="BG128" i="2"/>
  <c r="BH128" i="2" s="1"/>
  <c r="BI128" i="2" s="1"/>
  <c r="BP128" i="2" s="1"/>
  <c r="BM93" i="2"/>
  <c r="BN93" i="2"/>
  <c r="BM19" i="2"/>
  <c r="BN19" i="2"/>
  <c r="BM90" i="2"/>
  <c r="BG90" i="2"/>
  <c r="BH90" i="2" s="1"/>
  <c r="BI90" i="2" s="1"/>
  <c r="BP90" i="2" s="1"/>
  <c r="BH34" i="2"/>
  <c r="BI34" i="2" s="1"/>
  <c r="BP34" i="2" s="1"/>
  <c r="BQ106" i="2"/>
  <c r="BR106" i="2" s="1"/>
  <c r="BS106" i="2"/>
  <c r="BQ114" i="2"/>
  <c r="BR114" i="2" s="1"/>
  <c r="BS114" i="2"/>
  <c r="BS88" i="2"/>
  <c r="BQ88" i="2"/>
  <c r="BR88" i="2" s="1"/>
  <c r="BQ66" i="2"/>
  <c r="BR66" i="2" s="1"/>
  <c r="BS66" i="2"/>
  <c r="BM15" i="2"/>
  <c r="BN15" i="2"/>
  <c r="BQ105" i="2"/>
  <c r="BR105" i="2" s="1"/>
  <c r="BS105" i="2"/>
  <c r="BM84" i="2"/>
  <c r="BN84" i="2"/>
  <c r="BG84" i="2"/>
  <c r="BH84" i="2" s="1"/>
  <c r="BI84" i="2" s="1"/>
  <c r="BP84" i="2" s="1"/>
  <c r="BM41" i="2"/>
  <c r="BN41" i="2"/>
  <c r="BM65" i="2"/>
  <c r="BN65" i="2"/>
  <c r="BM18" i="2"/>
  <c r="BN18" i="2"/>
  <c r="BM70" i="2"/>
  <c r="BN70" i="2"/>
  <c r="BG70" i="2"/>
  <c r="BH70" i="2" s="1"/>
  <c r="BI70" i="2" s="1"/>
  <c r="BP70" i="2" s="1"/>
  <c r="BM120" i="2"/>
  <c r="BN120" i="2"/>
  <c r="BM17" i="2"/>
  <c r="BN17" i="2"/>
  <c r="BM16" i="2"/>
  <c r="BN16" i="2"/>
  <c r="BM89" i="2"/>
  <c r="BN89" i="2"/>
  <c r="BM107" i="2"/>
  <c r="BN107" i="2"/>
  <c r="BM125" i="2"/>
  <c r="BN125" i="2"/>
  <c r="BM130" i="2"/>
  <c r="BN130" i="2"/>
  <c r="BM137" i="2"/>
  <c r="BG137" i="2"/>
  <c r="BH137" i="2" s="1"/>
  <c r="BI137" i="2" s="1"/>
  <c r="BP137" i="2" s="1"/>
  <c r="BM98" i="2"/>
  <c r="BG98" i="2"/>
  <c r="BH98" i="2" s="1"/>
  <c r="BI98" i="2" s="1"/>
  <c r="BP98" i="2" s="1"/>
  <c r="BM126" i="2"/>
  <c r="BG125" i="2"/>
  <c r="BH125" i="2" s="1"/>
  <c r="BI125" i="2" s="1"/>
  <c r="BP125" i="2" s="1"/>
  <c r="BM76" i="2"/>
  <c r="BG76" i="2"/>
  <c r="BH76" i="2" s="1"/>
  <c r="BI76" i="2" s="1"/>
  <c r="BP76" i="2" s="1"/>
  <c r="BM129" i="2"/>
  <c r="BG129" i="2"/>
  <c r="BH129" i="2" s="1"/>
  <c r="BI129" i="2" s="1"/>
  <c r="BP129" i="2" s="1"/>
  <c r="BM102" i="2"/>
  <c r="BG102" i="2"/>
  <c r="BH102" i="2" s="1"/>
  <c r="BI102" i="2" s="1"/>
  <c r="BP102" i="2" s="1"/>
  <c r="BM128" i="2"/>
  <c r="BG127" i="2"/>
  <c r="BH127" i="2" s="1"/>
  <c r="BI127" i="2" s="1"/>
  <c r="BP127" i="2" s="1"/>
  <c r="BM40" i="2"/>
  <c r="BG40" i="2"/>
  <c r="BH40" i="2" s="1"/>
  <c r="BI40" i="2" s="1"/>
  <c r="BP40" i="2" s="1"/>
  <c r="BM69" i="2"/>
  <c r="BG68" i="2"/>
  <c r="BH68" i="2" s="1"/>
  <c r="BI68" i="2" s="1"/>
  <c r="BP68" i="2" s="1"/>
  <c r="BM87" i="2"/>
  <c r="BG87" i="2"/>
  <c r="BH87" i="2" s="1"/>
  <c r="BI87" i="2" s="1"/>
  <c r="BP87" i="2" s="1"/>
  <c r="BM75" i="2"/>
  <c r="BG73" i="2"/>
  <c r="BH73" i="2" s="1"/>
  <c r="BI73" i="2" s="1"/>
  <c r="BP73" i="2" s="1"/>
  <c r="BF10" i="2"/>
  <c r="BG10" i="2" s="1"/>
  <c r="BH10" i="2" s="1"/>
  <c r="BI10" i="2" s="1"/>
  <c r="BP10" i="2" s="1"/>
  <c r="BS10" i="2" s="1"/>
  <c r="BM131" i="2"/>
  <c r="BG130" i="2"/>
  <c r="BH130" i="2" s="1"/>
  <c r="BI130" i="2" s="1"/>
  <c r="BP130" i="2" s="1"/>
  <c r="BF7" i="2"/>
  <c r="BF34" i="2"/>
  <c r="BM27" i="2"/>
  <c r="BM11" i="2"/>
  <c r="BG11" i="2"/>
  <c r="BH11" i="2" s="1"/>
  <c r="BI11" i="2" s="1"/>
  <c r="BP11" i="2" s="1"/>
  <c r="BF13" i="2"/>
  <c r="BF28" i="2"/>
  <c r="BN28" i="2" s="1"/>
  <c r="BF29" i="2"/>
  <c r="BM29" i="2" s="1"/>
  <c r="BF30" i="2"/>
  <c r="BG30" i="2" s="1"/>
  <c r="BH30" i="2" s="1"/>
  <c r="BI30" i="2" s="1"/>
  <c r="BP30" i="2" s="1"/>
  <c r="BM118" i="2"/>
  <c r="BN118" i="2"/>
  <c r="BG42" i="2"/>
  <c r="BH42" i="2" s="1"/>
  <c r="BI42" i="2" s="1"/>
  <c r="BP42" i="2" s="1"/>
  <c r="BM60" i="2"/>
  <c r="BN60" i="2"/>
  <c r="BF8" i="2"/>
  <c r="BF14" i="2"/>
  <c r="BN14" i="2" s="1"/>
  <c r="BF33" i="2"/>
  <c r="BF3" i="2"/>
  <c r="BM3" i="2" s="1"/>
  <c r="BN3" i="2"/>
  <c r="BQ20" i="2"/>
  <c r="BR20" i="2" s="1"/>
  <c r="BK28" i="2"/>
  <c r="BL28" i="2" s="1"/>
  <c r="BK7" i="2"/>
  <c r="BL7" i="2" s="1"/>
  <c r="BS81" i="2"/>
  <c r="BQ81" i="2"/>
  <c r="BR81" i="2" s="1"/>
  <c r="BS44" i="2"/>
  <c r="BQ44" i="2"/>
  <c r="BR44" i="2" s="1"/>
  <c r="BS67" i="2"/>
  <c r="BQ67" i="2"/>
  <c r="BR67" i="2" s="1"/>
  <c r="BS123" i="2"/>
  <c r="BQ123" i="2"/>
  <c r="BR123" i="2" s="1"/>
  <c r="BS92" i="2"/>
  <c r="BQ92" i="2"/>
  <c r="BR92" i="2" s="1"/>
  <c r="BS121" i="2"/>
  <c r="BQ121" i="2"/>
  <c r="BR121" i="2" s="1"/>
  <c r="BS100" i="2"/>
  <c r="BQ100" i="2"/>
  <c r="BR100" i="2" s="1"/>
  <c r="BS35" i="2"/>
  <c r="BQ35" i="2"/>
  <c r="BR35" i="2" s="1"/>
  <c r="BQ6" i="2"/>
  <c r="BR6" i="2" s="1"/>
  <c r="BS93" i="2"/>
  <c r="BQ93" i="2"/>
  <c r="BR93" i="2" s="1"/>
  <c r="BS108" i="2"/>
  <c r="BQ108" i="2"/>
  <c r="BR108" i="2" s="1"/>
  <c r="BS135" i="2"/>
  <c r="BQ135" i="2"/>
  <c r="BR135" i="2" s="1"/>
  <c r="BS134" i="2"/>
  <c r="BQ134" i="2"/>
  <c r="BR134" i="2" s="1"/>
  <c r="BQ61" i="2"/>
  <c r="BR61" i="2" s="1"/>
  <c r="BS5" i="2"/>
  <c r="BQ5" i="2"/>
  <c r="BR5" i="2" s="1"/>
  <c r="BK3" i="2"/>
  <c r="BL3" i="2" s="1"/>
  <c r="BK8" i="2"/>
  <c r="BL8" i="2" s="1"/>
  <c r="BL73" i="2"/>
  <c r="BG116" i="2"/>
  <c r="BH116" i="2" s="1"/>
  <c r="BI116" i="2" s="1"/>
  <c r="BP116" i="2" s="1"/>
  <c r="BQ116" i="2" s="1"/>
  <c r="BR116" i="2" s="1"/>
  <c r="BG115" i="2"/>
  <c r="BH115" i="2" s="1"/>
  <c r="BI115" i="2" s="1"/>
  <c r="BP115" i="2" s="1"/>
  <c r="BK6" i="2"/>
  <c r="BL6" i="2" s="1"/>
  <c r="BG29" i="2"/>
  <c r="BH29" i="2" s="1"/>
  <c r="BI29" i="2" s="1"/>
  <c r="BP29" i="2" s="1"/>
  <c r="BQ29" i="2" s="1"/>
  <c r="BR52" i="2"/>
  <c r="BS52" i="2"/>
  <c r="BG59" i="2"/>
  <c r="BH59" i="2" s="1"/>
  <c r="BI59" i="2" s="1"/>
  <c r="BP59" i="2" s="1"/>
  <c r="BQ59" i="2" s="1"/>
  <c r="BS126" i="2"/>
  <c r="BR126" i="2"/>
  <c r="BS61" i="2"/>
  <c r="BK11" i="2"/>
  <c r="BL11" i="2" s="1"/>
  <c r="BK33" i="2"/>
  <c r="BL33" i="2" s="1"/>
  <c r="BK5" i="2"/>
  <c r="BL5" i="2" s="1"/>
  <c r="BO10" i="2"/>
  <c r="BK4" i="2"/>
  <c r="BL4" i="2" s="1"/>
  <c r="BK41" i="2"/>
  <c r="BL41" i="2" s="1"/>
  <c r="BK42" i="2"/>
  <c r="BL42" i="2" s="1"/>
  <c r="BK43" i="2"/>
  <c r="BL43" i="2" s="1"/>
  <c r="BK40" i="2"/>
  <c r="BL40" i="2" s="1"/>
  <c r="BK10" i="2"/>
  <c r="BL10" i="2" s="1"/>
  <c r="BO30" i="2"/>
  <c r="BK38" i="2"/>
  <c r="BS20" i="2"/>
  <c r="BK36" i="2"/>
  <c r="BL36" i="2" s="1"/>
  <c r="BK9" i="2"/>
  <c r="BK12" i="2"/>
  <c r="BL12" i="2" s="1"/>
  <c r="BK39" i="2"/>
  <c r="BL39" i="2" s="1"/>
  <c r="BS109" i="2"/>
  <c r="BR109" i="2"/>
  <c r="BK37" i="2"/>
  <c r="BL37" i="2" s="1"/>
  <c r="BS50" i="2"/>
  <c r="BR50" i="2"/>
  <c r="BS103" i="2"/>
  <c r="BR103" i="2"/>
  <c r="BS95" i="2"/>
  <c r="BR95" i="2"/>
  <c r="BS62" i="2"/>
  <c r="BR62" i="2"/>
  <c r="BS99" i="2"/>
  <c r="BR99" i="2"/>
  <c r="BG60" i="2"/>
  <c r="BH60" i="2" s="1"/>
  <c r="BI60" i="2" s="1"/>
  <c r="BP60" i="2" s="1"/>
  <c r="BQ60" i="2" s="1"/>
  <c r="BS136" i="2"/>
  <c r="BR136" i="2"/>
  <c r="BS132" i="2"/>
  <c r="BR132" i="2"/>
  <c r="BS131" i="2"/>
  <c r="BR131" i="2"/>
  <c r="BS55" i="2"/>
  <c r="BR55" i="2"/>
  <c r="BS138" i="2"/>
  <c r="BR138" i="2"/>
  <c r="BS46" i="2"/>
  <c r="BR46" i="2"/>
  <c r="BG118" i="2"/>
  <c r="BH118" i="2" s="1"/>
  <c r="BI118" i="2" s="1"/>
  <c r="BP118" i="2" s="1"/>
  <c r="BQ118" i="2" s="1"/>
  <c r="BS75" i="2"/>
  <c r="BR75" i="2"/>
  <c r="BS48" i="2"/>
  <c r="BR48" i="2"/>
  <c r="BS69" i="2"/>
  <c r="BR69" i="2"/>
  <c r="AV1" i="2"/>
  <c r="BK30" i="2"/>
  <c r="BL30" i="2" s="1"/>
  <c r="BK32" i="2"/>
  <c r="BL32" i="2" s="1"/>
  <c r="BK29" i="2"/>
  <c r="BL29" i="2" s="1"/>
  <c r="BK31" i="2"/>
  <c r="BS6" i="2"/>
  <c r="BK35" i="2"/>
  <c r="BL35" i="2" s="1"/>
  <c r="BK34" i="2"/>
  <c r="BK26" i="2"/>
  <c r="BL26" i="2" s="1"/>
  <c r="BN29" i="2" l="1"/>
  <c r="BS97" i="2"/>
  <c r="BQ97" i="2"/>
  <c r="BR97" i="2" s="1"/>
  <c r="BQ47" i="2"/>
  <c r="BR47" i="2" s="1"/>
  <c r="BS47" i="2"/>
  <c r="BT47" i="2" s="1"/>
  <c r="BQ119" i="2"/>
  <c r="BR119" i="2" s="1"/>
  <c r="BS119" i="2"/>
  <c r="BM33" i="2"/>
  <c r="BN33" i="2"/>
  <c r="BQ94" i="2"/>
  <c r="BR94" i="2" s="1"/>
  <c r="BS94" i="2"/>
  <c r="BS78" i="2"/>
  <c r="BT78" i="2" s="1"/>
  <c r="BQ78" i="2"/>
  <c r="BR78" i="2" s="1"/>
  <c r="BG33" i="2"/>
  <c r="BH33" i="2" s="1"/>
  <c r="BI33" i="2" s="1"/>
  <c r="BP33" i="2" s="1"/>
  <c r="BQ79" i="2"/>
  <c r="BR79" i="2" s="1"/>
  <c r="BS79" i="2"/>
  <c r="BQ124" i="2"/>
  <c r="BR124" i="2" s="1"/>
  <c r="BS124" i="2"/>
  <c r="BQ91" i="2"/>
  <c r="BR91" i="2" s="1"/>
  <c r="BS91" i="2"/>
  <c r="BQ22" i="2"/>
  <c r="BR22" i="2" s="1"/>
  <c r="BS22" i="2"/>
  <c r="BQ25" i="2"/>
  <c r="BR25" i="2" s="1"/>
  <c r="BS25" i="2"/>
  <c r="BQ21" i="2"/>
  <c r="BR21" i="2" s="1"/>
  <c r="BS21" i="2"/>
  <c r="BT21" i="2" s="1"/>
  <c r="BS37" i="2"/>
  <c r="BQ37" i="2"/>
  <c r="BR37" i="2" s="1"/>
  <c r="BS111" i="2"/>
  <c r="BQ111" i="2"/>
  <c r="BR111" i="2" s="1"/>
  <c r="BS117" i="2"/>
  <c r="BQ117" i="2"/>
  <c r="BR117" i="2" s="1"/>
  <c r="BQ9" i="2"/>
  <c r="BR9" i="2" s="1"/>
  <c r="BS9" i="2"/>
  <c r="BS89" i="2"/>
  <c r="BQ89" i="2"/>
  <c r="BR89" i="2" s="1"/>
  <c r="BQ24" i="2"/>
  <c r="BR24" i="2" s="1"/>
  <c r="BS24" i="2"/>
  <c r="BT24" i="2" s="1"/>
  <c r="BS23" i="2"/>
  <c r="BQ23" i="2"/>
  <c r="BR23" i="2" s="1"/>
  <c r="BQ26" i="2"/>
  <c r="BR26" i="2" s="1"/>
  <c r="BS26" i="2"/>
  <c r="BQ39" i="2"/>
  <c r="BR39" i="2" s="1"/>
  <c r="BS39" i="2"/>
  <c r="BS36" i="2"/>
  <c r="BQ36" i="2"/>
  <c r="BR36" i="2" s="1"/>
  <c r="BQ72" i="2"/>
  <c r="BR72" i="2" s="1"/>
  <c r="BS72" i="2"/>
  <c r="BS56" i="2"/>
  <c r="BQ56" i="2"/>
  <c r="BR56" i="2" s="1"/>
  <c r="BS43" i="2"/>
  <c r="BT44" i="2" s="1"/>
  <c r="BQ43" i="2"/>
  <c r="BR43" i="2" s="1"/>
  <c r="BQ49" i="2"/>
  <c r="BR49" i="2" s="1"/>
  <c r="BS49" i="2"/>
  <c r="BS12" i="2"/>
  <c r="BQ12" i="2"/>
  <c r="BR12" i="2" s="1"/>
  <c r="BQ32" i="2"/>
  <c r="BR32" i="2" s="1"/>
  <c r="BS32" i="2"/>
  <c r="BM28" i="2"/>
  <c r="BG27" i="2"/>
  <c r="BH27" i="2" s="1"/>
  <c r="BI27" i="2" s="1"/>
  <c r="BP27" i="2" s="1"/>
  <c r="BS101" i="2"/>
  <c r="BQ101" i="2"/>
  <c r="BR101" i="2" s="1"/>
  <c r="BS77" i="2"/>
  <c r="BQ77" i="2"/>
  <c r="BR77" i="2" s="1"/>
  <c r="BQ34" i="2"/>
  <c r="BR34" i="2" s="1"/>
  <c r="BS34" i="2"/>
  <c r="BM30" i="2"/>
  <c r="BN30" i="2"/>
  <c r="BQ120" i="2"/>
  <c r="BR120" i="2" s="1"/>
  <c r="BS120" i="2"/>
  <c r="BM8" i="2"/>
  <c r="BN8" i="2"/>
  <c r="BS128" i="2"/>
  <c r="BQ128" i="2"/>
  <c r="BR128" i="2" s="1"/>
  <c r="BS90" i="2"/>
  <c r="BQ90" i="2"/>
  <c r="BR90" i="2" s="1"/>
  <c r="BN7" i="2"/>
  <c r="BG3" i="2"/>
  <c r="BH3" i="2" s="1"/>
  <c r="BI3" i="2" s="1"/>
  <c r="BP3" i="2" s="1"/>
  <c r="BS42" i="2"/>
  <c r="BQ42" i="2"/>
  <c r="BR42" i="2" s="1"/>
  <c r="BS84" i="2"/>
  <c r="BQ84" i="2"/>
  <c r="BR84" i="2" s="1"/>
  <c r="BS70" i="2"/>
  <c r="BQ70" i="2"/>
  <c r="BR70" i="2" s="1"/>
  <c r="BS137" i="2"/>
  <c r="BQ137" i="2"/>
  <c r="BR137" i="2" s="1"/>
  <c r="BS98" i="2"/>
  <c r="BQ98" i="2"/>
  <c r="BR98" i="2" s="1"/>
  <c r="BQ125" i="2"/>
  <c r="BR125" i="2" s="1"/>
  <c r="BS125" i="2"/>
  <c r="BS76" i="2"/>
  <c r="BQ76" i="2"/>
  <c r="BR76" i="2" s="1"/>
  <c r="BS129" i="2"/>
  <c r="BQ129" i="2"/>
  <c r="BR129" i="2" s="1"/>
  <c r="BS102" i="2"/>
  <c r="BQ102" i="2"/>
  <c r="BR102" i="2" s="1"/>
  <c r="BQ127" i="2"/>
  <c r="BR127" i="2" s="1"/>
  <c r="BS127" i="2"/>
  <c r="BQ40" i="2"/>
  <c r="BR40" i="2" s="1"/>
  <c r="BS40" i="2"/>
  <c r="BS68" i="2"/>
  <c r="BQ68" i="2"/>
  <c r="BR68" i="2" s="1"/>
  <c r="BQ87" i="2"/>
  <c r="BR87" i="2" s="1"/>
  <c r="BS87" i="2"/>
  <c r="BS73" i="2"/>
  <c r="BQ73" i="2"/>
  <c r="BR73" i="2" s="1"/>
  <c r="BM10" i="2"/>
  <c r="BN10" i="2"/>
  <c r="BG8" i="2"/>
  <c r="BH8" i="2" s="1"/>
  <c r="BI8" i="2" s="1"/>
  <c r="BP8" i="2" s="1"/>
  <c r="BS130" i="2"/>
  <c r="BQ130" i="2"/>
  <c r="BR130" i="2" s="1"/>
  <c r="BM34" i="2"/>
  <c r="BN34" i="2"/>
  <c r="BG28" i="2"/>
  <c r="BH28" i="2" s="1"/>
  <c r="BI28" i="2" s="1"/>
  <c r="BP28" i="2" s="1"/>
  <c r="BQ11" i="2"/>
  <c r="BR11" i="2" s="1"/>
  <c r="BS11" i="2"/>
  <c r="BM13" i="2"/>
  <c r="BN13" i="2"/>
  <c r="BG13" i="2"/>
  <c r="BH13" i="2" s="1"/>
  <c r="BI13" i="2" s="1"/>
  <c r="BP13" i="2" s="1"/>
  <c r="BM7" i="2"/>
  <c r="BG7" i="2"/>
  <c r="BH7" i="2" s="1"/>
  <c r="BI7" i="2" s="1"/>
  <c r="BP7" i="2" s="1"/>
  <c r="BM14" i="2"/>
  <c r="BG14" i="2"/>
  <c r="BH14" i="2" s="1"/>
  <c r="BI14" i="2" s="1"/>
  <c r="BP14" i="2" s="1"/>
  <c r="BS116" i="2"/>
  <c r="BS4" i="2"/>
  <c r="BQ30" i="2"/>
  <c r="BR30" i="2" s="1"/>
  <c r="BQ10" i="2"/>
  <c r="BR10" i="2" s="1"/>
  <c r="BT6" i="2"/>
  <c r="BK23" i="2"/>
  <c r="BL23" i="2" s="1"/>
  <c r="BS115" i="2"/>
  <c r="BQ115" i="2"/>
  <c r="BR115" i="2" s="1"/>
  <c r="BK22" i="2"/>
  <c r="BL22" i="2" s="1"/>
  <c r="BK25" i="2"/>
  <c r="BL25" i="2" s="1"/>
  <c r="BK21" i="2"/>
  <c r="BL21" i="2" s="1"/>
  <c r="BK27" i="2"/>
  <c r="BL27" i="2" s="1"/>
  <c r="BK13" i="2"/>
  <c r="BL13" i="2" s="1"/>
  <c r="BK24" i="2"/>
  <c r="BL24" i="2" s="1"/>
  <c r="BR29" i="2"/>
  <c r="BS29" i="2"/>
  <c r="BT138" i="2"/>
  <c r="BT139" i="2"/>
  <c r="BT46" i="2"/>
  <c r="BT62" i="2"/>
  <c r="BT63" i="2"/>
  <c r="BT48" i="2"/>
  <c r="BT64" i="2"/>
  <c r="BT65" i="2"/>
  <c r="BT45" i="2"/>
  <c r="BR59" i="2"/>
  <c r="BS59" i="2"/>
  <c r="BT15" i="2"/>
  <c r="BT9" i="2"/>
  <c r="BL9" i="2"/>
  <c r="BS30" i="2"/>
  <c r="BS118" i="2"/>
  <c r="BR118" i="2"/>
  <c r="BS60" i="2"/>
  <c r="BR60" i="2"/>
  <c r="BT18" i="2"/>
  <c r="BT17" i="2"/>
  <c r="BT19" i="2"/>
  <c r="BT20" i="2"/>
  <c r="BT16" i="2"/>
  <c r="BK16" i="2"/>
  <c r="BL16" i="2" s="1"/>
  <c r="BK14" i="2"/>
  <c r="BK18" i="2"/>
  <c r="BL18" i="2" s="1"/>
  <c r="BK19" i="2"/>
  <c r="BL19" i="2" s="1"/>
  <c r="BK17" i="2"/>
  <c r="BL17" i="2" s="1"/>
  <c r="BK15" i="2"/>
  <c r="BL15" i="2" s="1"/>
  <c r="BK20" i="2"/>
  <c r="BL20" i="2" s="1"/>
  <c r="BT75" i="2" l="1"/>
  <c r="BT51" i="2"/>
  <c r="BT105" i="2"/>
  <c r="BT107" i="2"/>
  <c r="BT106" i="2"/>
  <c r="BT121" i="2"/>
  <c r="BT122" i="2"/>
  <c r="BT103" i="2"/>
  <c r="BT66" i="2"/>
  <c r="BT97" i="2"/>
  <c r="BT23" i="2"/>
  <c r="BT57" i="2"/>
  <c r="BT76" i="2"/>
  <c r="BT80" i="2"/>
  <c r="BQ33" i="2"/>
  <c r="BR33" i="2" s="1"/>
  <c r="BS33" i="2"/>
  <c r="BT34" i="2" s="1"/>
  <c r="BT135" i="2"/>
  <c r="BT134" i="2"/>
  <c r="BT131" i="2"/>
  <c r="BT91" i="2"/>
  <c r="BT93" i="2"/>
  <c r="BT92" i="2"/>
  <c r="BT22" i="2"/>
  <c r="BT94" i="2"/>
  <c r="BT95" i="2"/>
  <c r="BT96" i="2"/>
  <c r="BT73" i="2"/>
  <c r="BT130" i="2"/>
  <c r="BT89" i="2"/>
  <c r="BT120" i="2"/>
  <c r="BT123" i="2"/>
  <c r="BT99" i="2"/>
  <c r="BT58" i="2"/>
  <c r="BT118" i="2"/>
  <c r="BT52" i="2"/>
  <c r="BT50" i="2"/>
  <c r="BT53" i="2"/>
  <c r="BT72" i="2"/>
  <c r="BT56" i="2"/>
  <c r="BT49" i="2"/>
  <c r="BT128" i="2"/>
  <c r="BT98" i="2"/>
  <c r="BT102" i="2"/>
  <c r="BT101" i="2"/>
  <c r="BT77" i="2"/>
  <c r="BT129" i="2"/>
  <c r="BT90" i="2"/>
  <c r="BT84" i="2"/>
  <c r="BT70" i="2"/>
  <c r="BT137" i="2"/>
  <c r="BT115" i="2"/>
  <c r="BT124" i="2"/>
  <c r="BT132" i="2"/>
  <c r="BT136" i="2"/>
  <c r="BT133" i="2"/>
  <c r="BT104" i="2"/>
  <c r="BT74" i="2"/>
  <c r="BT88" i="2"/>
  <c r="BT83" i="2"/>
  <c r="BT82" i="2"/>
  <c r="BT85" i="2"/>
  <c r="BT71" i="2"/>
  <c r="BT69" i="2"/>
  <c r="BT87" i="2"/>
  <c r="BT79" i="2"/>
  <c r="BT81" i="2"/>
  <c r="BT86" i="2"/>
  <c r="BT100" i="2"/>
  <c r="BT55" i="2"/>
  <c r="BT54" i="2"/>
  <c r="BQ28" i="2"/>
  <c r="BR28" i="2" s="1"/>
  <c r="BS28" i="2"/>
  <c r="BQ27" i="2"/>
  <c r="BR27" i="2" s="1"/>
  <c r="BS27" i="2"/>
  <c r="BQ3" i="2"/>
  <c r="BR3" i="2" s="1"/>
  <c r="BS3" i="2"/>
  <c r="BT3" i="2" s="1"/>
  <c r="BT126" i="2"/>
  <c r="BT127" i="2"/>
  <c r="BT4" i="2"/>
  <c r="BQ8" i="2"/>
  <c r="BR8" i="2" s="1"/>
  <c r="BS8" i="2"/>
  <c r="BT8" i="2" s="1"/>
  <c r="BT125" i="2"/>
  <c r="BS13" i="2"/>
  <c r="BT13" i="2" s="1"/>
  <c r="BQ13" i="2"/>
  <c r="BR13" i="2" s="1"/>
  <c r="BQ7" i="2"/>
  <c r="BR7" i="2" s="1"/>
  <c r="BS7" i="2"/>
  <c r="BT7" i="2" s="1"/>
  <c r="BS14" i="2"/>
  <c r="BT14" i="2" s="1"/>
  <c r="BQ14" i="2"/>
  <c r="BR14" i="2" s="1"/>
  <c r="BT10" i="2"/>
  <c r="BT12" i="2"/>
  <c r="BT11" i="2"/>
  <c r="BT60" i="2"/>
  <c r="BT119" i="2"/>
  <c r="BT59" i="2"/>
  <c r="BT108" i="2"/>
  <c r="BT114" i="2"/>
  <c r="BT68" i="2"/>
  <c r="BT110" i="2"/>
  <c r="BT111" i="2"/>
  <c r="BT67" i="2"/>
  <c r="BT113" i="2"/>
  <c r="BT112" i="2"/>
  <c r="BT117" i="2"/>
  <c r="BT61" i="2"/>
  <c r="BT42" i="2"/>
  <c r="BT41" i="2"/>
  <c r="BT43" i="2"/>
  <c r="BT40" i="2"/>
  <c r="BT109" i="2"/>
  <c r="BT5" i="2"/>
  <c r="BT30" i="2"/>
  <c r="BT37" i="2"/>
  <c r="BT31" i="2"/>
  <c r="BT32" i="2"/>
  <c r="BT36" i="2"/>
  <c r="BT25" i="2"/>
  <c r="BT38" i="2"/>
  <c r="BT26" i="2"/>
  <c r="BT39" i="2"/>
  <c r="BL14" i="2"/>
  <c r="BT35" i="2" l="1"/>
  <c r="BT29" i="2"/>
  <c r="BT27" i="2"/>
  <c r="BT33" i="2"/>
  <c r="BT116" i="2"/>
  <c r="BT28" i="2"/>
  <c r="K1" i="2"/>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<sst xmlns="http://schemas.openxmlformats.org/spreadsheetml/2006/main" count="23732" uniqueCount="1808">
  <si>
    <t>INFORMACIÓN GENERAL ADICIÓN 
CONTRATOS SERVICIOS INTEGRALES 2026</t>
  </si>
  <si>
    <t>CANTIDAD DE CONTRATOS</t>
  </si>
  <si>
    <t>CANTIDAD DE UDS</t>
  </si>
  <si>
    <t>INFORMACIÓN DEL VALOR DEL CONTRATO</t>
  </si>
  <si>
    <t>VALOR SMLV: $1.423.500</t>
  </si>
  <si>
    <t>ES CONTRATO NUEVO (SI/NO)</t>
  </si>
  <si>
    <t>ZONA</t>
  </si>
  <si>
    <t>REGIONAL</t>
  </si>
  <si>
    <t>contrato oculto</t>
  </si>
  <si>
    <t>REFERENCIA / No. CONTRATO SECOP</t>
  </si>
  <si>
    <t xml:space="preserve">No. RP </t>
  </si>
  <si>
    <t>CENTRO ZONAL</t>
  </si>
  <si>
    <t>MUNICIPIO</t>
  </si>
  <si>
    <t>NOMBRE DEL SERVICIO</t>
  </si>
  <si>
    <t>Componente 2026 
II Semestre</t>
  </si>
  <si>
    <t>UDS</t>
  </si>
  <si>
    <t>CUPOS</t>
  </si>
  <si>
    <t>TOTAL CUPOS ZONIFICACION</t>
  </si>
  <si>
    <t>TIEMPO A ADICIONAR O CONTRATAR</t>
  </si>
  <si>
    <t>SUMATORIA DE LAS UDS DEL CONTRATO A ADICIONAR  (REGISTRO UNICO)</t>
  </si>
  <si>
    <t>SUMATORIA DE LOS CUPOS DEL CONTRATO A ADICIONAR (REGISTRO UNICO)</t>
  </si>
  <si>
    <t>FORMA DE CONTRATACIÓN</t>
  </si>
  <si>
    <t>NIT OCULTO</t>
  </si>
  <si>
    <t>NIT</t>
  </si>
  <si>
    <t>NOMBRE EAS OCULTO</t>
  </si>
  <si>
    <t>NOMBRE EAS</t>
  </si>
  <si>
    <t>MODALIDAD DE SERVICIO</t>
  </si>
  <si>
    <t>FECHA DE FIN DEL CONTRATO</t>
  </si>
  <si>
    <t>VALOR INICIAL DEL SERVICIO 2025-2026</t>
  </si>
  <si>
    <t>VALOR TOTAL INICIAL APORTE ICBF POR CONTRATO (REGISTRO UNICO)</t>
  </si>
  <si>
    <t>VALOR INICIAL OTROS CONCEPTOS</t>
  </si>
  <si>
    <t>DETALLE OTROS CONCEPTOS</t>
  </si>
  <si>
    <t>VALOR INICIAL CONTRAPARTIDA</t>
  </si>
  <si>
    <t>VALOR TOTAL CONTRAPARTIDA</t>
  </si>
  <si>
    <t>VALOR OTROS CONCEPTOS INICIAL</t>
  </si>
  <si>
    <t>VALOR TOTAL OTROS CONCEPTOS Y CONTRAPARTIDA (REGISTRO UNICO)</t>
  </si>
  <si>
    <t>VALOR TOTAL INICIAL DEL CONTRATO POR SERVICIO</t>
  </si>
  <si>
    <t>VALOR TOTAL INICIAL DEL CONTRATO (UNICO REGISTRO)</t>
  </si>
  <si>
    <t>AÑO INICIO CONTRATO</t>
  </si>
  <si>
    <t>VALOR TOTAL INICIAL DEL CONTRATO (UNICO REGISTRO) EN SMMLV</t>
  </si>
  <si>
    <t>TOTAL REDUCCIONES ICBF</t>
  </si>
  <si>
    <t xml:space="preserve">TOTAL ADICIONES ICBF
</t>
  </si>
  <si>
    <t xml:space="preserve">TOTAL REDUCCIONES EAS
</t>
  </si>
  <si>
    <t xml:space="preserve">TOTAL ADICIONES EAS
</t>
  </si>
  <si>
    <t>VALOR TOTAL REDUCCIONES 2026</t>
  </si>
  <si>
    <t>VALOR TOTAL ADICIONES 2026</t>
  </si>
  <si>
    <t>No. SALARIOS NETO (ADICIONES - REDUCCIONES)</t>
  </si>
  <si>
    <t>TOTAL NÚMERO DE SALARIOS NETO ADICIONES - REDUCCIONES (SMMVL)</t>
  </si>
  <si>
    <t>ADICIONES - REDUCCIONES</t>
  </si>
  <si>
    <t>TOTAL ADICION - REDUCCION</t>
  </si>
  <si>
    <t>VALOR TOTAL INCIAL DEL CONTRATO POR SERVICIO (APORTE ICBF + APORTE EAS)</t>
  </si>
  <si>
    <t>VALOR ACTUAL DEL CONTRATO ANTES DE LA ADICIÓN SOLICITADA</t>
  </si>
  <si>
    <t>VALOR ADICIÓN (REGISTRO MULTIPLE)</t>
  </si>
  <si>
    <t>VALOR ADICIÓN (UNICO REGISTRO)</t>
  </si>
  <si>
    <t>VALOR ADICIÓN OTROS CONCEPTOS</t>
  </si>
  <si>
    <t>NÚMERO DE TASAS COMPENSATORIAS</t>
  </si>
  <si>
    <t>VALOR TASAS COMPENSATORIAS</t>
  </si>
  <si>
    <t>VALOR INEJECUCIONES A REINVERTIR</t>
  </si>
  <si>
    <t>VALOR TOTAL DE LA ADICIÓN APORTE ICBF</t>
  </si>
  <si>
    <t>VALOR TOTAL DE LA ADICIÓN APORTE ICBF (REGISTRO ÚNICO)</t>
  </si>
  <si>
    <t>% APORTE EAS - VALOR CONTRAPARTIDA</t>
  </si>
  <si>
    <t>VALOR CONTRAPARTIDA ADICIÓN</t>
  </si>
  <si>
    <t>VALOR TOTAL ADICIÓN DEL APORTE DE LA EAS (REGISTRO UNICO)</t>
  </si>
  <si>
    <t>VALOR TOTAL DE LA ADICIÓN CONTRATO (UNICO REGISTRO)</t>
  </si>
  <si>
    <t>VALOR TOTAL DE LA ADICIÓN CONTRATO (UNICO REGISTRO) EN SMMLV</t>
  </si>
  <si>
    <t>VALOR FINAL DEL CONTRATO APORTE ICFB
(Inicial + Adición)
$</t>
  </si>
  <si>
    <t>VALOR FINAL DEL CONTRATO APORTE ICFB (MULTIPLE REGISTRO
(Inicial + Adición)
$</t>
  </si>
  <si>
    <t>VALOR FINAL DEL CONTRATO APORTE ICFB (REGISTRO UNICO)
(Inicial + Adición)
$</t>
  </si>
  <si>
    <t>VALOR FINAL DEL CONTRATO APORTE EAS
(Inicial + Adición)
$</t>
  </si>
  <si>
    <t>VALOR FINAL DEL CONTRATO
(VALOR ACTUAL DEL CONTRATO ANTES DE LA ADICIÓN SOLICITADA + VALOR TOTAL DE LA ADICIÓN (UNICO REGISTRO)</t>
  </si>
  <si>
    <t>50% VALOR CONTRATO INICIAL EN SMMLV PARA CALCULAR LA CAPACIDAD A ADICIONAR</t>
  </si>
  <si>
    <t>ADICIONES HISTÓRICAS Y ACTUAL EXPRESADAS EN SMMLV 
(No puede superar el 50% del Vr. del Contrato Inicial)</t>
  </si>
  <si>
    <t>VALOR MÁXIMO A ADICIONAR EN SMMLV</t>
  </si>
  <si>
    <t>VALOR MÁXIMO  A ADICIONAR (%) 50% Vr. Inicial Contrato "Art. 40 Ley 80/1993"),</t>
  </si>
  <si>
    <t>VALOR TOTAL FINAL DEL CONTRTO EN SMMLV</t>
  </si>
  <si>
    <t>ALERTA CONTRATO DE APORTE SUPERA 5.000 SMLMV</t>
  </si>
  <si>
    <t>SI</t>
  </si>
  <si>
    <t>SANTANDER</t>
  </si>
  <si>
    <t>CZ CARLOS LLERAS RESTREPO</t>
  </si>
  <si>
    <t>Bucaramanga</t>
  </si>
  <si>
    <t>HOGAR INFANTIL – INSTITUCIONAL</t>
  </si>
  <si>
    <t>OPERADOR COMPONENTE PEDAGOGICO CON ALIMENTOS</t>
  </si>
  <si>
    <t>Articulo 35 invitación cerrada – literal m</t>
  </si>
  <si>
    <t>ASOCIACIÓN DE PADRES DE FAMILIA DEL HOGAR INFANTIL JOSE RAQUEL MERCADO</t>
  </si>
  <si>
    <t>Institucional</t>
  </si>
  <si>
    <t>Descripción otros conceptos</t>
  </si>
  <si>
    <t>ASOCIACION PADRES DE FAMILIA DEL HOGAR INFANTIL PELUSA</t>
  </si>
  <si>
    <t>ASOCIACION DE PADRES DE FAMILIA DEL HOGAR INFANTIL GASPARIN</t>
  </si>
  <si>
    <t>ASOCIACION DE PADRES DE FAMILIA DEL HOGAR INFANTIL JARDINCITO ALEGRE</t>
  </si>
  <si>
    <t>CZ SOCORRO</t>
  </si>
  <si>
    <t xml:space="preserve">Suaita </t>
  </si>
  <si>
    <t>ASOCIACION DE PADRES DE FAMILIA DEL HOGAR INFANTIL EL BOSQUECILLO</t>
  </si>
  <si>
    <t>CZ YARIQUIES</t>
  </si>
  <si>
    <t xml:space="preserve">Puerto Wilches </t>
  </si>
  <si>
    <t>ASOCIACION DE PADRES DEL HOGAR INFANTIL PEBLES</t>
  </si>
  <si>
    <t>CZ SAN GIL</t>
  </si>
  <si>
    <t>San Gil</t>
  </si>
  <si>
    <t>ASOCIACIÓN DE PADRES DE FAMILIA HOGAR INFANTIL DUMBO</t>
  </si>
  <si>
    <t>CENTRO DE DESARROLLO INFANTIL - SIN ARRIENDO - INSTITUCIONAL</t>
  </si>
  <si>
    <t>HERMANAS DE LA CARIDAD DOMINICAS DE LA PRESENTACION DE LA SANTISIMA VIRGEN</t>
  </si>
  <si>
    <t>FUNDACION ROMELIO</t>
  </si>
  <si>
    <t>CZ BUCARAMANGA SUR</t>
  </si>
  <si>
    <t xml:space="preserve">Zapatoca </t>
  </si>
  <si>
    <t>ASOCIACION SAN VICENTICO DE ZAPATOCA</t>
  </si>
  <si>
    <t>ASOCIACION DE PADRES DE FAMILIA HOGAR INANTIL ACOMUNAL ZONA 4</t>
  </si>
  <si>
    <t>ASOCIACION DE PADRES DE FAMILIA HOGAR INFANTIL EL TRENCITO</t>
  </si>
  <si>
    <t>ASOCIACIÓN DE PADRES DE FAMILIA DEL HOGAR INFANTIL BAMBI</t>
  </si>
  <si>
    <t>CZ MALAGA</t>
  </si>
  <si>
    <t xml:space="preserve">Capitanejo </t>
  </si>
  <si>
    <t>ASOCIACION DE PADRES DE FAMILIA  Y VECINOS DEL CENTRO</t>
  </si>
  <si>
    <t>Floridablanca</t>
  </si>
  <si>
    <t>HOGAR INFANTIL CENTRO COMUNITARIO PARA LA INFANCIA LA CUMBRE</t>
  </si>
  <si>
    <t>ASOCIACION DE PADRES DE FAMILIA DEL HOGAR INFANTIL PICARDIAS</t>
  </si>
  <si>
    <t>ASOCIACION DE PADRES DE FAMILIA DEL HOGAR INFANTILDINO</t>
  </si>
  <si>
    <t>Barrancabermeja</t>
  </si>
  <si>
    <t>HOGAR INFANTIL CIUDADELA DEL NIÑO</t>
  </si>
  <si>
    <t>ASOCIACION DE PADRES DE FAMILIA Y VECINOS DEL HOGAR INFANTIL VECINAL BAM BAM</t>
  </si>
  <si>
    <t>CENTRO COMUNITARIO PARA LA INFANCIA LAS GRANJAS</t>
  </si>
  <si>
    <t>ASOCIACION DE PADRES DE FAMILIA HOGAR INFANTIL EL CASTILLO</t>
  </si>
  <si>
    <t>ASOCIACION DE PADRES DE FAMILIA DEL HOGAR INFANTIL LA GATA GOLOSA</t>
  </si>
  <si>
    <t>CZ VELEZ</t>
  </si>
  <si>
    <t>Puente Nacional</t>
  </si>
  <si>
    <t>ASOCIACIÓN DE PADRES DE FAMILIA HOGAR INFANTIL LOS DIABLITOS</t>
  </si>
  <si>
    <t>CZ ANTONIA SANTOS</t>
  </si>
  <si>
    <t xml:space="preserve">San Vicente De Chucuri </t>
  </si>
  <si>
    <t>ASOCIACIÓN PADRES DE FAMILIA HOGAR INFANTIL MAFALDA</t>
  </si>
  <si>
    <t>Mogotes</t>
  </si>
  <si>
    <t>EDUCACIÓN INICIAL EN EL HOGAR - FAMILIAR Y COMUNITARIA</t>
  </si>
  <si>
    <t>ASOCIACION DE PADRES HOGARES DE BIENESTAR DEL MUNICIPIO DE MOGOTES</t>
  </si>
  <si>
    <t>Familiar y Comunitaria</t>
  </si>
  <si>
    <t xml:space="preserve">Onzaga </t>
  </si>
  <si>
    <t>San Joaquin</t>
  </si>
  <si>
    <t>Socorro</t>
  </si>
  <si>
    <t>CORPORACION YRAKA</t>
  </si>
  <si>
    <t>Giron</t>
  </si>
  <si>
    <t>ASOCIACION DE PADRES DE HOGARES DE BIENESTAR ARENALES</t>
  </si>
  <si>
    <t>El Playon</t>
  </si>
  <si>
    <t>FE Y ALEGRIA DE COLOMBIA</t>
  </si>
  <si>
    <t>CENTRO DE DESARROLLO INFANTIL - CON ARRIENDO - INSTITUCIONAL</t>
  </si>
  <si>
    <t>COOPERATIVA MULTIACTIVA DE FLORIDABLANCA COOPMULTIFLOR LTDA</t>
  </si>
  <si>
    <t>OPERADOR SOLO COMPONENTE PEDAGOGICO</t>
  </si>
  <si>
    <t>ASOCIACION AFRODESCENDIENTES DEL MAGDALENA MEDIO  AFRODMAM</t>
  </si>
  <si>
    <t>ASOCIACION DE PADRES DE HOGARES DE BIENESTAR LOS CHIQUITINES</t>
  </si>
  <si>
    <t>Florian</t>
  </si>
  <si>
    <t>FUNDACIÓN CHIKIMANIA</t>
  </si>
  <si>
    <t>Piedecuesta</t>
  </si>
  <si>
    <t>CAJA SANTANDEREANA DE SUBSIDIO FAMILIAR CAJASAN</t>
  </si>
  <si>
    <t>FUNDACION COLOMBO ALEMANA VOLVER A SONREIR</t>
  </si>
  <si>
    <t xml:space="preserve">California </t>
  </si>
  <si>
    <t>ASOCIACIÓN DE PADRES DE HOGARES DE BIENESTAR DEL BARRIO EL CARMEN Y BRISAS DEL RIO MUNICIPIO DE GIRÓN</t>
  </si>
  <si>
    <t xml:space="preserve">Charta </t>
  </si>
  <si>
    <t>Matanza</t>
  </si>
  <si>
    <t xml:space="preserve">Surata </t>
  </si>
  <si>
    <t>Cimitarra</t>
  </si>
  <si>
    <t>ASOCIACION DE TRABAJADORES CAMPESINOS DEL CARARE</t>
  </si>
  <si>
    <t xml:space="preserve">Puerto Parra </t>
  </si>
  <si>
    <t>EDUCACIÓN INICIAL CAMPESINA - A - PROPIA E INTERCULTURAL</t>
  </si>
  <si>
    <t>Propia e Intercultural</t>
  </si>
  <si>
    <t xml:space="preserve">Sabana De Torres </t>
  </si>
  <si>
    <t>NO</t>
  </si>
  <si>
    <t>Barbosa</t>
  </si>
  <si>
    <t>ASOCIACIÓN DE PADRES DE HOGARES DE BIENESTAR DE LANDAZURI</t>
  </si>
  <si>
    <t>Landazuri</t>
  </si>
  <si>
    <t>ASOCIACION DE PADRES DE HOGARES DE BIENESTRA DEL BARRIO SAN CRISTOBAL</t>
  </si>
  <si>
    <t>Lebrija</t>
  </si>
  <si>
    <t>CORPORACIÓN PARA LA EQUIDAD, LA DEMOCRACIA Y EL BUEN VIVIRHYPATIA</t>
  </si>
  <si>
    <t xml:space="preserve">Los Santos </t>
  </si>
  <si>
    <t xml:space="preserve">Tona </t>
  </si>
  <si>
    <t xml:space="preserve">Confines </t>
  </si>
  <si>
    <t>CORPORACIÓN DE PROFESIONALES PARA EL DESARROLLO INTEGRAL COMUNITARIO CORPRODINCO</t>
  </si>
  <si>
    <t xml:space="preserve">Hato </t>
  </si>
  <si>
    <t>COOPERATIVA MULTISERVICIOS COMUNITARIOS DE SANTANDER</t>
  </si>
  <si>
    <t>APHB SANTA ANA JAIME RAMIREZ</t>
  </si>
  <si>
    <t xml:space="preserve">Aguada </t>
  </si>
  <si>
    <t>ASOCIACION CRECER JUNTOS COLOMBIA</t>
  </si>
  <si>
    <t>Albania</t>
  </si>
  <si>
    <t>Bolivar</t>
  </si>
  <si>
    <t>Chipata</t>
  </si>
  <si>
    <t>Guavata</t>
  </si>
  <si>
    <t xml:space="preserve">Güepsa </t>
  </si>
  <si>
    <t>Jesus Maria</t>
  </si>
  <si>
    <t xml:space="preserve">La Paz </t>
  </si>
  <si>
    <t xml:space="preserve">San Benito </t>
  </si>
  <si>
    <t>EDUCACIÓN INICIAL CAMPESINA - B - PROPIA E INTERCULTURAL</t>
  </si>
  <si>
    <t xml:space="preserve">La Belleza </t>
  </si>
  <si>
    <t>ASOCIACION DE PADRES DE FAMILIA DEL HOGAR INFANTIL CLAN DE LOS PILLUELOS</t>
  </si>
  <si>
    <t>Sucre</t>
  </si>
  <si>
    <t>Velez</t>
  </si>
  <si>
    <t xml:space="preserve">El Carmen De Chucuri </t>
  </si>
  <si>
    <t xml:space="preserve">El Peñon </t>
  </si>
  <si>
    <t>Santa Helena Del Opon</t>
  </si>
  <si>
    <t>Aratoca</t>
  </si>
  <si>
    <t xml:space="preserve">Coromoro </t>
  </si>
  <si>
    <t xml:space="preserve">Jordan </t>
  </si>
  <si>
    <t xml:space="preserve">Ocamonte </t>
  </si>
  <si>
    <t xml:space="preserve">Paramo </t>
  </si>
  <si>
    <t xml:space="preserve">Pinchote </t>
  </si>
  <si>
    <t>Valle De San Jose</t>
  </si>
  <si>
    <t xml:space="preserve">Villanueva </t>
  </si>
  <si>
    <t>ASOCIACION DE PADRES DE HOGARES DE BIENESTAR MALAGA NUEVA</t>
  </si>
  <si>
    <t>Carcasi</t>
  </si>
  <si>
    <t xml:space="preserve">Enciso </t>
  </si>
  <si>
    <t>San Jose De Miranda</t>
  </si>
  <si>
    <t xml:space="preserve">San Miguel </t>
  </si>
  <si>
    <t>1856-A</t>
  </si>
  <si>
    <t>1889-A</t>
  </si>
  <si>
    <t xml:space="preserve">Rionegro </t>
  </si>
  <si>
    <t>1899-A</t>
  </si>
  <si>
    <t>Cerrito</t>
  </si>
  <si>
    <t>FUNDACION MUJERES DE NUESTRO FUTURO</t>
  </si>
  <si>
    <t xml:space="preserve">Concepcion </t>
  </si>
  <si>
    <t xml:space="preserve">Molagavita </t>
  </si>
  <si>
    <t xml:space="preserve">San Andres </t>
  </si>
  <si>
    <t>1908-A</t>
  </si>
  <si>
    <t>Chima</t>
  </si>
  <si>
    <t>ASOCIACIÓN DE TRABAJADORES Y PRODUCTORES CAMPESINOS DELMUNICIPIO DE SUAITA SANTANDER</t>
  </si>
  <si>
    <t xml:space="preserve">Contratacion </t>
  </si>
  <si>
    <t xml:space="preserve">El Guacamayo </t>
  </si>
  <si>
    <t>Galan</t>
  </si>
  <si>
    <t>Gambita</t>
  </si>
  <si>
    <t>Guadalupe</t>
  </si>
  <si>
    <t>Guapota</t>
  </si>
  <si>
    <t xml:space="preserve">Oiba </t>
  </si>
  <si>
    <t xml:space="preserve">Palmar </t>
  </si>
  <si>
    <t xml:space="preserve">Palmas Del Socorro </t>
  </si>
  <si>
    <t xml:space="preserve">Simacota </t>
  </si>
  <si>
    <t>1909-A</t>
  </si>
  <si>
    <t>Charala</t>
  </si>
  <si>
    <t>ASOCIACION DE PADRES DE HOGARES DE BIENESTAR AÑO 2000 CHARALA</t>
  </si>
  <si>
    <t xml:space="preserve">Encino </t>
  </si>
  <si>
    <t>SERVICIO 2026</t>
  </si>
  <si>
    <t>Componente para la UDS</t>
  </si>
  <si>
    <t>Cupos</t>
  </si>
  <si>
    <t>DESDE</t>
  </si>
  <si>
    <t>HASTA</t>
  </si>
  <si>
    <t>meses</t>
  </si>
  <si>
    <t>Canasta Mes</t>
  </si>
  <si>
    <t>Variables</t>
  </si>
  <si>
    <t>Alimentación</t>
  </si>
  <si>
    <t>Dotación</t>
  </si>
  <si>
    <t>Costo Sin Alistamiento</t>
  </si>
  <si>
    <t>Costo sin alimentación</t>
  </si>
  <si>
    <t>CENTRO DE DESARROLLO INFANTIL - B - INSTITUCIONAL</t>
  </si>
  <si>
    <t>CENTRO DE DESARROLLO INFANTIL - C - INSTITUCIONAL</t>
  </si>
  <si>
    <t>CENTRO DE EDUCACIÓN INICIAL – INSTITUCIONAL</t>
  </si>
  <si>
    <t>DESARROLLO INFANTIL EN ESTABLECIMIENTO DE RECLUSIÓN - DIER - A – INSTITUCIONAL</t>
  </si>
  <si>
    <t>EDUCACIÓN INICIAL EN EL HOGAR - B - FAMILIAR Y COMUNITARIA</t>
  </si>
  <si>
    <t>EDUCACIÓN INICIAL EN EL HOGAR - C - FAMILIAR Y COMUNITARIA</t>
  </si>
  <si>
    <t>EDUCACIÓN INICIAL EN EL HOGAR - D - FAMILIAR Y COMUNITARIA</t>
  </si>
  <si>
    <t>EDUCACIÓN INICIAL PROPIA DIARIA - PROPIA E INTERCULTURAL</t>
  </si>
  <si>
    <t>EDUCACIÓN INICIAL PROPIA PERIÓDICA – PROPIA E INTERCULTURAL</t>
  </si>
  <si>
    <t>JARDINES INTERCULTURALES DE EDUCACIÓN INICIAL - A - PROPIA E INTERCULTURAL</t>
  </si>
  <si>
    <t>JARDINES INTERCULTURALES DE EDUCACIÓN INICIAL - B - PROPIA E INTERCULTURAL</t>
  </si>
  <si>
    <t>MODELO PROPIO - AMPII CANKE</t>
  </si>
  <si>
    <t>MODELO PROPIO - Kamentsa</t>
  </si>
  <si>
    <t>MODELO PROPIO - Kamentsa- PERIODICO</t>
  </si>
  <si>
    <t>MODELO PROPIO - TOLIMA</t>
  </si>
  <si>
    <t>PROPIA CRIC - PROPIA E INTERCULTURAL</t>
  </si>
  <si>
    <t>RAÍZ Y RETOÑO PUEBLOS AISO – PROPIA E INTERCULTURAL</t>
  </si>
  <si>
    <t>RISAS, RAICES Y RECONOCIMIENTO CAMPESINO</t>
  </si>
  <si>
    <t>SERVICIO ESPECIAL PARA LA PRIMERA INFANCIA - INSTITUCIONAL</t>
  </si>
  <si>
    <t>UDS a programar en 2026 (SI/NO)</t>
  </si>
  <si>
    <t>Si</t>
  </si>
  <si>
    <t>Número de Zona</t>
  </si>
  <si>
    <t>Regional UDS</t>
  </si>
  <si>
    <t xml:space="preserve">Número de contrato </t>
  </si>
  <si>
    <t>Centro Zonal UDS</t>
  </si>
  <si>
    <t>Municipio UDS</t>
  </si>
  <si>
    <t>Servicio 2026</t>
  </si>
  <si>
    <t xml:space="preserve">Literal de contratación </t>
  </si>
  <si>
    <t>NIT_EntidadContratista</t>
  </si>
  <si>
    <t>Entidad Contratista
2026</t>
  </si>
  <si>
    <t>Modalidad 2026
II Semestre</t>
  </si>
  <si>
    <t>Cuenta de Codigo Unidad Servicio UDS</t>
  </si>
  <si>
    <t>QUINDIO</t>
  </si>
  <si>
    <t>CZ ARMENIA NORTE</t>
  </si>
  <si>
    <t>Armenia</t>
  </si>
  <si>
    <t>ASOCIACIÓN DE PADRES DE FAMILIA DEL HOGAR INFANTIL LA MILAGROSA</t>
  </si>
  <si>
    <t xml:space="preserve">Circasia </t>
  </si>
  <si>
    <t>ASOCIACION DE PADRES DE FAMILIA Y VEC DEL HOGAR INFANTIL LAS ABEJITAS</t>
  </si>
  <si>
    <t xml:space="preserve">Montenegro </t>
  </si>
  <si>
    <t>ASOCIACION DE PADRES DE FAMILIA Y VECINOS DEL HOGAR INFANTIL PILATUNAS</t>
  </si>
  <si>
    <t>ASOCIACION DE  PADRES DE FLIA DEL HOGAR INFANTIL BELEN VEC O COM</t>
  </si>
  <si>
    <t>ASOCIACIÓN CLUB ACTIVO 2030 DE ARMENIA</t>
  </si>
  <si>
    <t>CZ CALARCA</t>
  </si>
  <si>
    <t>Calarca</t>
  </si>
  <si>
    <t>JARDIN INFANTIL NIÑO JESUS</t>
  </si>
  <si>
    <t>CENTRO DE DESARROLLO COMUNITARIO VERSALLES</t>
  </si>
  <si>
    <t>Pijao</t>
  </si>
  <si>
    <t>ASOCIACION DE MADRES COMUNITARIAS  ASOINFANCIA</t>
  </si>
  <si>
    <t>COOPERATIVA MULTIACTIVA DE HOGARES DE BIENESTAR</t>
  </si>
  <si>
    <t>FUNDACIÓN VIVIR POR SIEMPRE</t>
  </si>
  <si>
    <t xml:space="preserve">Filandia </t>
  </si>
  <si>
    <t>Salento</t>
  </si>
  <si>
    <t xml:space="preserve">Quimbaya </t>
  </si>
  <si>
    <t>Articulo 35 invitación cerrada – literal h</t>
  </si>
  <si>
    <t xml:space="preserve">La Tebaida </t>
  </si>
  <si>
    <t>FUNDACION PARA EL FOMENTO DE LA EDUCACION LA SALUD LA ALIMENTACION Y LA NUTRICION DE COLOMBIA</t>
  </si>
  <si>
    <t xml:space="preserve">Buenavista </t>
  </si>
  <si>
    <t>Cordoba</t>
  </si>
  <si>
    <t xml:space="preserve">Genova </t>
  </si>
  <si>
    <t>Total general</t>
  </si>
  <si>
    <t>Modalidad
2026</t>
  </si>
  <si>
    <t>Departamento UDS</t>
  </si>
  <si>
    <t>Divipola</t>
  </si>
  <si>
    <t>Cod CZ</t>
  </si>
  <si>
    <t>Codigo Unidad Servicio UDS</t>
  </si>
  <si>
    <t>Unidad Servicio UDS</t>
  </si>
  <si>
    <t>Barrio UDS</t>
  </si>
  <si>
    <t>Direccion UDS</t>
  </si>
  <si>
    <t>Estado UDS</t>
  </si>
  <si>
    <t>Vigencia UDS</t>
  </si>
  <si>
    <t>Cupos UDS 
ofertados 2026</t>
  </si>
  <si>
    <t>Componente 2026 
I Semestre</t>
  </si>
  <si>
    <t>Concepto de No programación</t>
  </si>
  <si>
    <t>SERVICIO 
2026
II Semestre</t>
  </si>
  <si>
    <t xml:space="preserve">CAMBIO SERVICIO </t>
  </si>
  <si>
    <t>CONCEPTO DPI</t>
  </si>
  <si>
    <t>Cupos a Programar 2026
II Semestre</t>
  </si>
  <si>
    <t>CAMBIO DE N. CUPOS</t>
  </si>
  <si>
    <t xml:space="preserve">Por reorganización </t>
  </si>
  <si>
    <t xml:space="preserve">Propiedad de 
la infraestructura </t>
  </si>
  <si>
    <t>UDS en territorio étnico 
(SI /NO)</t>
  </si>
  <si>
    <t>Cantidad Madres 
Laboralizadas en la UDS</t>
  </si>
  <si>
    <t>Cantidad Madres
 Tránsito en la UDS</t>
  </si>
  <si>
    <t>Observaciones 
(Alertas de infraestructuras, de coberturas, etc)</t>
  </si>
  <si>
    <t>Observaciones Dotación</t>
  </si>
  <si>
    <t>CAMBIO DE COMPONENTE</t>
  </si>
  <si>
    <t xml:space="preserve">Observaciones del cambio de componente </t>
  </si>
  <si>
    <t>¿Cuenta con la Valoración de la familia?</t>
  </si>
  <si>
    <t>Concepto de continuidad de la EAS por el supervisor</t>
  </si>
  <si>
    <t>Concepto Final</t>
  </si>
  <si>
    <t>Procedimiento para contratar</t>
  </si>
  <si>
    <t>Observación</t>
  </si>
  <si>
    <t>Santander</t>
  </si>
  <si>
    <t>CARITAS FELICES</t>
  </si>
  <si>
    <t>Sin Información</t>
  </si>
  <si>
    <t>SALON COMUNAL VEREDA CAMPO 23</t>
  </si>
  <si>
    <t>ACTIVA</t>
  </si>
  <si>
    <t/>
  </si>
  <si>
    <t>Espacio comunitario</t>
  </si>
  <si>
    <t>No</t>
  </si>
  <si>
    <t>Ninguna</t>
  </si>
  <si>
    <t>Por mejorar, material pedagogico, mesas y sillas</t>
  </si>
  <si>
    <t>Continuidad con el mismo operador</t>
  </si>
  <si>
    <t xml:space="preserve">Nuevo contrato </t>
  </si>
  <si>
    <t>El CZ informa cobro de arriendo por uso de salones comunales</t>
  </si>
  <si>
    <t>UNIDAD1</t>
  </si>
  <si>
    <t>OTRO</t>
  </si>
  <si>
    <t>CALLE 39 N. 48A 132 APTO 101 BARRIO MINAS DEL PARAISO</t>
  </si>
  <si>
    <t>UNIDAD2</t>
  </si>
  <si>
    <t>SALON COMUNAL EL KENNEDY</t>
  </si>
  <si>
    <t>UNIDAD3</t>
  </si>
  <si>
    <t>CL 56 35 79  SALON COMUNAL BARRIO PRIMERO DE MAYO</t>
  </si>
  <si>
    <t>UNIDAD4</t>
  </si>
  <si>
    <t>CL 46 15 50  BARRIO BUENOS AIRES SALON EDILES COMUNA 1</t>
  </si>
  <si>
    <t>UNIDAD5</t>
  </si>
  <si>
    <t>KR 64 MANZANA E 211 0 BARRIO 16 DE MARZO</t>
  </si>
  <si>
    <t>UNIDAD6</t>
  </si>
  <si>
    <t>KR 57 CALLE 48 E 2 VILLARELYS</t>
  </si>
  <si>
    <t>UNIDAD8</t>
  </si>
  <si>
    <t>KR 38 36 C 60 ANTIGUA ESCUELA YARIMA</t>
  </si>
  <si>
    <t>UNIDAD11</t>
  </si>
  <si>
    <t>CALLE 46 #15-50 PUESTO DE SALUD CARDALES BUENOS AIRES</t>
  </si>
  <si>
    <t>UNIDAD12</t>
  </si>
  <si>
    <t>KR 34 E 60 0 SALON COMUNAL BARRIO LA ESPERANZA</t>
  </si>
  <si>
    <t>UNIDAD13</t>
  </si>
  <si>
    <t>DG 52   ESCUELA RAFAEL RANGEL</t>
  </si>
  <si>
    <t>UNIDAD14</t>
  </si>
  <si>
    <t>CALLE 76 LOTE 21 COLINAS DEL NORTECOLEGIO JUAN FRANCISCO SARASTI JARAMILLO - FE Y ALEGRÍA ( MEGACOLEGIO)</t>
  </si>
  <si>
    <t>UNIDAD15</t>
  </si>
  <si>
    <t>CL 49 56 18 VILLARELYS 2</t>
  </si>
  <si>
    <t>WINNIE POOH 2</t>
  </si>
  <si>
    <t>SALON COMUNAL CAMPO GALAN</t>
  </si>
  <si>
    <t>Por mejorar, material pedagogico, equipos antropometricos, menaje de cocina</t>
  </si>
  <si>
    <t>BEBE SANO</t>
  </si>
  <si>
    <t>SALON COMUNAL DEL LLANITO</t>
  </si>
  <si>
    <t>DEJANDO HUELLITAS</t>
  </si>
  <si>
    <t>DG 57 B 44 A 35  BARRIO GRANJAS</t>
  </si>
  <si>
    <t xml:space="preserve">MIS PASITOS </t>
  </si>
  <si>
    <t>KR 59 47 31  SALN COMUNAL 9 DE ABRIL</t>
  </si>
  <si>
    <t xml:space="preserve">INFANTES FELICES </t>
  </si>
  <si>
    <t>DG 58 A 49 26   BARRIO DANUBIO</t>
  </si>
  <si>
    <t>UNIDAD 16</t>
  </si>
  <si>
    <t>MEGACOLEGIO SAN FRANCISCO SARATTI, VIA AL LLANITO,ANTIGUO IDEMA, BARRIO COLINAS DEL NORTE</t>
  </si>
  <si>
    <t xml:space="preserve">LOS ANGELITOS </t>
  </si>
  <si>
    <t>ESCUELA UPA PABLO ACUÑA</t>
  </si>
  <si>
    <t>ESTRELLITAS</t>
  </si>
  <si>
    <t>SALON COMUNAL ASENTAMIENTO HUMANO LA UNION</t>
  </si>
  <si>
    <t>CASITA DE ENSUEÑOS</t>
  </si>
  <si>
    <t>CALLE 50 # 34 D 50 SALON IGLESIA JESUS MARIA</t>
  </si>
  <si>
    <t xml:space="preserve">SEMILLITAS DE AMOR </t>
  </si>
  <si>
    <t>VEREDA LOS LAURELES SEDE ADMINISTRATIVA  COL. LOS LAURELES</t>
  </si>
  <si>
    <t>SEMILLITAS DE AMOR 2</t>
  </si>
  <si>
    <t>SALON BIBLIOTECA PINCHOTE</t>
  </si>
  <si>
    <t>SEMILLITAS DE AMOR 1</t>
  </si>
  <si>
    <t>RAYITOS DE SOL 1</t>
  </si>
  <si>
    <t>COMEDOR PAE, LA FORTUNA</t>
  </si>
  <si>
    <t>WINNIE POOH 1</t>
  </si>
  <si>
    <t>SALON COMUNAL BARRIO LA PAZ</t>
  </si>
  <si>
    <t>OSITOS CARIÑOSITOS 1</t>
  </si>
  <si>
    <t>SALON COMUNAL VEREDA CAMPO GALA</t>
  </si>
  <si>
    <t>BURBUJITAS DE COLORES 2</t>
  </si>
  <si>
    <t>SALÓN COMUNAL CAMPO TERMOGALAN</t>
  </si>
  <si>
    <t>BURBUJITAS DE COLORES 1</t>
  </si>
  <si>
    <t>SALON COMUNAL CAMPO 16 EL CENTRO</t>
  </si>
  <si>
    <t>HUELLITAS MAGICAS 1</t>
  </si>
  <si>
    <t>SEDE EDUCATIVA SAN JOSE DE YACARANDA</t>
  </si>
  <si>
    <t>RAYITOS DE SOL 3</t>
  </si>
  <si>
    <t>SALÓN COMUNAL VEREDA PÉNJAMO</t>
  </si>
  <si>
    <t>HUELLITAS MAGICAS 2</t>
  </si>
  <si>
    <t>SALON DE DEPORTES CORREGIMIENTO DE LA FORTUNA</t>
  </si>
  <si>
    <t>OSITOS CARIÑOSITOS 2</t>
  </si>
  <si>
    <t>SALON COMUNAL VEREDA  EL RODEO</t>
  </si>
  <si>
    <t>OSITOS CARIÑOSITOS 3</t>
  </si>
  <si>
    <t>SALÓN COMUNAL VEREDA CAMPO GALA</t>
  </si>
  <si>
    <t>HUELLITAS MAGICAS 3</t>
  </si>
  <si>
    <t>HOGAR INFANTIL LA ALEGRIA DE VIVIR</t>
  </si>
  <si>
    <t>CL 13 6 71 CENTRO</t>
  </si>
  <si>
    <t>Municipio</t>
  </si>
  <si>
    <t>Convenio Alcaldía e ICBF</t>
  </si>
  <si>
    <t>Por mejorar, material pedagogico</t>
  </si>
  <si>
    <t>Colseguros Norte</t>
  </si>
  <si>
    <t>CRA 8 # 9N -210</t>
  </si>
  <si>
    <t>EAS</t>
  </si>
  <si>
    <t>Por mejorar, material pedagogico, menaje de cocina</t>
  </si>
  <si>
    <t>CDI NIÑO DE PRAGA</t>
  </si>
  <si>
    <t>Mutualidad</t>
  </si>
  <si>
    <t>CRA 20  10-17 LA MUTUALIDAD</t>
  </si>
  <si>
    <t>MOGOTES9 MIS PRIMEROS PASOS</t>
  </si>
  <si>
    <t>CORREGIMIENTO PITIGUAO  CARRERA 3 # 4-63  CASA DON GILBERTO  ALVAREZ</t>
  </si>
  <si>
    <t>Por mejorar material pedagogico</t>
  </si>
  <si>
    <t>MOGOTES2 HUELLITAS MAGICAS</t>
  </si>
  <si>
    <t>VEREDA ARENAL FC MIRADOR ARENAL CASA CLAUDIA ARGUELLO</t>
  </si>
  <si>
    <t>MOGOTES4 PELDAÑOS</t>
  </si>
  <si>
    <t>VEREDA GAITAL ESCUELA</t>
  </si>
  <si>
    <t>MOGOTES6 RAYITOS DE LUZ</t>
  </si>
  <si>
    <t>VEREDA CALICHANA SECTOR EL GUAMO ESCUELA</t>
  </si>
  <si>
    <t>MOGOTES8 ANGELITOS</t>
  </si>
  <si>
    <t>VEREDA GUAURE ESCUELA</t>
  </si>
  <si>
    <t>MOGOTES13 LOS OSITOS</t>
  </si>
  <si>
    <t>VDA TUBUGA FCA EL VIJAO</t>
  </si>
  <si>
    <t>MOGOTES12 AMIGUITOS</t>
  </si>
  <si>
    <t>VEREDA CAUCHOS ESCUELA</t>
  </si>
  <si>
    <t>MOGOTES15 TRIUNFADORES</t>
  </si>
  <si>
    <t>VEREDA EL HOYO CASA DE JOSE ANGEL GUALDRON</t>
  </si>
  <si>
    <t>MOGOTES 3 UNIDOS POR LA NIÑEZ</t>
  </si>
  <si>
    <t>KR 7 4 12  CENTRO DE CONVENCIONES BARRIO LA ESPERANZA</t>
  </si>
  <si>
    <t>ONZAGA1 BURBUJAS DE COLORES</t>
  </si>
  <si>
    <t>VEREDA SABANETA (ESCUELA SABANETA)</t>
  </si>
  <si>
    <t>ONZAGA7 HUELLITAS DE AMOR</t>
  </si>
  <si>
    <t>INSTITUCIÓN EDUCATIVA PADUA SEDE PRINCIPAL VEREDA CAGUANOQUE SECTOR PADUA SALON N1</t>
  </si>
  <si>
    <t>ONZAGA10 EL TREN DEL APRENDIZAJE</t>
  </si>
  <si>
    <t>VEREDA LAS TAPIAS- PUESTO DE SALUD TAPIAS</t>
  </si>
  <si>
    <t>ONZAGA2 MUNDO DE ACUARELAS</t>
  </si>
  <si>
    <t>VEREDA GAVIOTAS (ESCUELA GAVIOTAS)</t>
  </si>
  <si>
    <t>ONZAGA6 UNIDOS EN LA CASA DE LOS SUEÑOS</t>
  </si>
  <si>
    <t>CENTRO AGROEMPRESARIAL (CENTRO ACOPIO)</t>
  </si>
  <si>
    <t>SAN JOAQUIN 1 SEMILLITAS</t>
  </si>
  <si>
    <t>VDA SAN JOSE FCAVILLA JIMENA</t>
  </si>
  <si>
    <t>SAN JOAQUIN 6 ABEJITAS</t>
  </si>
  <si>
    <t>CARRERA 5 # 7-19 BARRIO FATIMA, CASA CAMPESINA</t>
  </si>
  <si>
    <t>SAN JOAQUIN 3 EXPLORADORES</t>
  </si>
  <si>
    <t>VEREDA SANTA ANA ESCUELA</t>
  </si>
  <si>
    <t>ASOCIACION PADRES DE FAMILIA C.C.I. H.I. LA CUMBRE</t>
  </si>
  <si>
    <t>CL 33 6 AE 51 B LA CUMBRE</t>
  </si>
  <si>
    <t>ICB</t>
  </si>
  <si>
    <t>CL 57 34 D 35 BARRIO PRIMERO DE MAYO</t>
  </si>
  <si>
    <t xml:space="preserve">Por mejorar, material pedagogico, equipos antroprometicos, menaje de cocina
 </t>
  </si>
  <si>
    <t>HOGAR INFANTIL CIUDADELA DEL NIÑO SEDE B</t>
  </si>
  <si>
    <t>CL 60 34 E 05  BARRIO LA ESPERANZA</t>
  </si>
  <si>
    <t>GUAVATA 1 SAN JOSE DE IROBA</t>
  </si>
  <si>
    <t>ESCUELA PUENTES Y NARANJOS</t>
  </si>
  <si>
    <t>GUAVATA 2 MERCADILLO</t>
  </si>
  <si>
    <t>CL 4 6 A 16 CASCO URBANO</t>
  </si>
  <si>
    <t>GUAVATA 2 MATARREDONDA</t>
  </si>
  <si>
    <t>COLEGIO TRES ESQUINA LOS PATIOS</t>
  </si>
  <si>
    <t>GUEPSA1</t>
  </si>
  <si>
    <t>KR 5 2 83</t>
  </si>
  <si>
    <t>POR VALIDAR</t>
  </si>
  <si>
    <t>APROBADO</t>
  </si>
  <si>
    <t>GUEPSA5</t>
  </si>
  <si>
    <t>ESCUELA VEREDA SAN ISIDRO</t>
  </si>
  <si>
    <t>La madre tránsitada de Guepsa 4, pasa a Guepsa 5</t>
  </si>
  <si>
    <t>GUEPSA2</t>
  </si>
  <si>
    <t>ESCUELA VEREDA LA TEJA</t>
  </si>
  <si>
    <t>Reorganización</t>
  </si>
  <si>
    <t>Cierre definitivo de la UDS. Se reorganizan cupos. Se mantienen los mismo cupos del GT, Guepsa 1 aumenta 3 cupos que se disminuyen de Guepsa 2 (UDS que no se programara)</t>
  </si>
  <si>
    <t>GUEPSA4</t>
  </si>
  <si>
    <t>VEREDA SANTA ROSA CASA DE SANDRA MILENA BARRERA CARDENAS</t>
  </si>
  <si>
    <t>Cierre definitivo de la UDS. Se reorganizan cupos. Se mantienen los mismo cupos del GT, Guepsa 5 aumenta 3 cupos que se disminuyen de Guepsa 4 (UDS que no se programara)</t>
  </si>
  <si>
    <t>JESUSMARIA1</t>
  </si>
  <si>
    <t>ANTIGUA ALCALDIA BARRIO EL COGOLLO</t>
  </si>
  <si>
    <t>JESUSMARIA2</t>
  </si>
  <si>
    <t>JESUSMARIA3</t>
  </si>
  <si>
    <t>SALON COMUNAL ESCUELA CRISTALES</t>
  </si>
  <si>
    <t>LAPAZ1</t>
  </si>
  <si>
    <t>VDA LINTERNITA-COORPETIVA CASERIO PUEBLO ENVIDIA</t>
  </si>
  <si>
    <t>LAPAZ2</t>
  </si>
  <si>
    <t>VDA CASAS BLANCAS-SALON COMUNAL</t>
  </si>
  <si>
    <t>LAPAZ3</t>
  </si>
  <si>
    <t>CL 4 4 66</t>
  </si>
  <si>
    <t>PUENTENACIONAL1</t>
  </si>
  <si>
    <t>KR 5 11 35 BARRIO ALTOS DE CHICO</t>
  </si>
  <si>
    <t>PUENTENACIONAL2</t>
  </si>
  <si>
    <t>VEREDA RIO SUAREZ_ SECTOR SANTA ROSA - ESCUELA RURAL RIO SUAREZ</t>
  </si>
  <si>
    <t>SAN BENITO 1 NOVILLERO</t>
  </si>
  <si>
    <t>ESCUELA NOVILLERO</t>
  </si>
  <si>
    <t>Cierre definitivo de la UDS. Se reorganizan cupos.Se mantienen los mismo cupos del GT, San Benito San Lorenzo aumenta 3 cupos que se disminuyen de San Benito 1 Novillera (UDS que no se programara) Actualmente en cuentame estan activos 3 cupos</t>
  </si>
  <si>
    <t>SAN  BENITO 2</t>
  </si>
  <si>
    <t>COLEGIO SAN BENITO DE PALERMO</t>
  </si>
  <si>
    <t>SAN BENITO 1 SAN LORENZO</t>
  </si>
  <si>
    <t>CASA ESTELA PATIÑO EL ALTO</t>
  </si>
  <si>
    <t>SAN BENITO 1 HATOS</t>
  </si>
  <si>
    <t>ESCUELA HATOS</t>
  </si>
  <si>
    <t>SAN BENITO 2 SANTA AGUEDA</t>
  </si>
  <si>
    <t>ESCUELA SANTA AGUEDA</t>
  </si>
  <si>
    <t>RAYITOS DE SOL 2</t>
  </si>
  <si>
    <t>AGUADA 1</t>
  </si>
  <si>
    <t>DETRAS DE LA ESTACION DE POLICIA ANTIGUO JARDIN INFANTIL</t>
  </si>
  <si>
    <t>AGUADA 1 SAN ALBERTO</t>
  </si>
  <si>
    <t>SALON COMUNAL VEREDA SAN ALBERTO</t>
  </si>
  <si>
    <t>AGUADA 1 SAN ISIDRO</t>
  </si>
  <si>
    <t>ALBANIA1</t>
  </si>
  <si>
    <t>VEREDA GUACOS SALON ESCUELA</t>
  </si>
  <si>
    <t>ALBANIA2</t>
  </si>
  <si>
    <t>VEREDA CARRETER-ESCUELA CARRETERO</t>
  </si>
  <si>
    <t>ALBANIA3</t>
  </si>
  <si>
    <t>PLAZA DE MERCADO, SEGUNDO PISO</t>
  </si>
  <si>
    <t>ALBANIA4</t>
  </si>
  <si>
    <t>CORREGIMIENTO EL HATILLO</t>
  </si>
  <si>
    <t>ALBANIA 5</t>
  </si>
  <si>
    <t>SALON COLEGIO RAFAEL URIBE URIBE</t>
  </si>
  <si>
    <t>BOLIVAR1</t>
  </si>
  <si>
    <t>SALON COMUNAL- VEREDA SIEMPRE VIVA</t>
  </si>
  <si>
    <t>BOLIVAR2</t>
  </si>
  <si>
    <t>KR 8 4 10</t>
  </si>
  <si>
    <t>BOLIVAR3</t>
  </si>
  <si>
    <t>ESCUELA RURAL ALTO NOGALES</t>
  </si>
  <si>
    <t>CHIPATA 1</t>
  </si>
  <si>
    <t>KR 7 4 58  LOCAL</t>
  </si>
  <si>
    <t>CHIPATA 2</t>
  </si>
  <si>
    <t>SALON COMUNUNAL VEREDA CENTRO</t>
  </si>
  <si>
    <t>CHIPATA 1 SALITRE SECO</t>
  </si>
  <si>
    <t>SALON COMUNAL SALITRE SECO</t>
  </si>
  <si>
    <t>CHIPATA 2 SAN MIGUEL</t>
  </si>
  <si>
    <t>ESCUELA PUENTE GRANDE</t>
  </si>
  <si>
    <t>CHIPATA 2 TIERRA NEGRA</t>
  </si>
  <si>
    <t>SALON COMUNUNAL VEREDA TIERRA NEGRA</t>
  </si>
  <si>
    <t>GUAVATA 1 HELLECHAL Y MESA</t>
  </si>
  <si>
    <t>ESCUELA HELECHAL Y MESA</t>
  </si>
  <si>
    <t>GUAVATA 2 CASA DE LA CULTURA</t>
  </si>
  <si>
    <t>GIRON 15</t>
  </si>
  <si>
    <t>CARRERA 16 C # 14 B - 53 SALON COMUNAL CAMBULOS</t>
  </si>
  <si>
    <t xml:space="preserve">Espacio concertado con la comunidad </t>
  </si>
  <si>
    <t>Cancela arriendo, 200.000</t>
  </si>
  <si>
    <t>Critica</t>
  </si>
  <si>
    <t>El CZ refiere que se cancela valor por concepto de arrendamiento</t>
  </si>
  <si>
    <t>GIRON 10</t>
  </si>
  <si>
    <t>CL 55 B 23 C 24 SALON COMUNAL SAN ANTONIO DEL CARRIZAL</t>
  </si>
  <si>
    <t>Cancela arriendo, 150.000</t>
  </si>
  <si>
    <t>GIRON 19</t>
  </si>
  <si>
    <t>CASA 150 366 URBANIZACION CONVIVIR- ANTIGUA ESCUELA CONVIVIR</t>
  </si>
  <si>
    <t>Cancela arriendo, 80.000</t>
  </si>
  <si>
    <t>GIRON 24</t>
  </si>
  <si>
    <t>BOCAS SECTOR LA VIRGEN  CASA COMUNAL VEREDA BOCAS BAJO</t>
  </si>
  <si>
    <t>Cancela arriendo, 180.000</t>
  </si>
  <si>
    <t>GIRON 25</t>
  </si>
  <si>
    <t>CL 105 A 9 02 SALON COMUNAL MAL PASO</t>
  </si>
  <si>
    <t>Cancela arriendo, 140.000</t>
  </si>
  <si>
    <t>GIRON 26</t>
  </si>
  <si>
    <t>CL 26 8 39 SALON COMUNAL BARRIO ALTOS DE CASTILLA</t>
  </si>
  <si>
    <t>Cancela arriendo, 170.000</t>
  </si>
  <si>
    <t>GIRON 27</t>
  </si>
  <si>
    <t>CL 108 9 A 12 SALON COMUNAL BARRIO ESPANA</t>
  </si>
  <si>
    <t>Cancela arriendo, 190.000</t>
  </si>
  <si>
    <t>GIRON 31</t>
  </si>
  <si>
    <t>CL 44 A 34 A 50 PARAISO BAJO</t>
  </si>
  <si>
    <t>GIRON 32</t>
  </si>
  <si>
    <t>CL 37 29 B 307 CLUB KIWUANES BELLAVISTA</t>
  </si>
  <si>
    <t>GIRON CANTALTA</t>
  </si>
  <si>
    <t>VEREDA CANTALTA - SALÓN COMUNAL ESCUELA ANGULO DE CANTALTA</t>
  </si>
  <si>
    <t>HOGAR INFANTIL PICARDIAS</t>
  </si>
  <si>
    <t>CL 57 14 27 EL REPOSO</t>
  </si>
  <si>
    <t>ASOCIACION PADRES DE FAMILIA HOGAR INFANTIL DINO</t>
  </si>
  <si>
    <t>KR 9 6 48 CENTRO FLORIDA BLANCA</t>
  </si>
  <si>
    <t>HOGAR INFANTIL VECINAL CAPITANEJO</t>
  </si>
  <si>
    <t>CL 5 1 05   SAGRADO CORAZON</t>
  </si>
  <si>
    <t>En Arriendo</t>
  </si>
  <si>
    <t>El arriendo se paga con tasas compensatorias $600.000</t>
  </si>
  <si>
    <t>SIMACOTA GUAYABAL</t>
  </si>
  <si>
    <t>SALON COMUNAL VEREDA GUAYABAL</t>
  </si>
  <si>
    <t>Adecuada</t>
  </si>
  <si>
    <t xml:space="preserve">GAMBITA3 BIFAFU </t>
  </si>
  <si>
    <t>ESCUELA GAMBITA VIEJO</t>
  </si>
  <si>
    <t>GAMBITA5 CAMPEONES</t>
  </si>
  <si>
    <t>SECTOR SAN MIGUEL, FINCA EL RECUERDO DE LA SEÑORA LUZ CLARA GONZALEZCLARA GONZALEZ</t>
  </si>
  <si>
    <t>GAMBITA6 MELOSITOS</t>
  </si>
  <si>
    <t>ESCUELA VEREDA EL TABLÓN</t>
  </si>
  <si>
    <t>GAMBITA9 SALTARINES</t>
  </si>
  <si>
    <t>ESCUELA VEREDA JUANEGRO</t>
  </si>
  <si>
    <t>GUADALUPE1 JUGUETONES</t>
  </si>
  <si>
    <t>ESCUELA VDA EL TIRANO</t>
  </si>
  <si>
    <t>GUADALUPE2 CARIÑOSITOS</t>
  </si>
  <si>
    <t>VEREDA QUITASOL - ESCUELA QUITASOL</t>
  </si>
  <si>
    <t>GUADALUPE3 MUNDO MAGICO</t>
  </si>
  <si>
    <t>KR 4 5 31 SALON  ALCALDIA MUNICIPAL  DE GUADALUPE</t>
  </si>
  <si>
    <t>GUAPOTA1 MARIPOSAS / GIGANTICOS</t>
  </si>
  <si>
    <t>CL 1 5 61</t>
  </si>
  <si>
    <t>OIBA1 LOS PEQUEÑOS</t>
  </si>
  <si>
    <t>INSTITUCION EDUCATIVA EDUARDO RUEDA BARRERA CORREGIMIENTO PUENTE LLANO</t>
  </si>
  <si>
    <t>OIBA4 LOS JUGUETONES</t>
  </si>
  <si>
    <t>KR 8 10 45 BIBLIOTECA MUNICIPAL DE MUNICIPIO</t>
  </si>
  <si>
    <t>OIBA2 LOS BESITOS</t>
  </si>
  <si>
    <t>INSTITUCIÓN EDUCATIVA EDUARDO RUEDA BARRERA - ESCUELA CANOAS SEDE H</t>
  </si>
  <si>
    <t>OIBA3 PASITO A PASITO</t>
  </si>
  <si>
    <t>SALÓN COMUNAL VEREDA AGUA FRÍA</t>
  </si>
  <si>
    <t>OIBA5 LOS ANGELITOS</t>
  </si>
  <si>
    <t xml:space="preserve">OIBA9 LOS SOÑADORES </t>
  </si>
  <si>
    <t>VEREDA BARRO BLANCO - ESCUELA SALÓN COMUNAL</t>
  </si>
  <si>
    <t>OIBA 10 HUELLITAS DE AMOR</t>
  </si>
  <si>
    <t>INSTITUCION EDUCATIVA SAN PEDRO SEDE K VEREDA PEDREGAL</t>
  </si>
  <si>
    <t>PALMAR1 PITUFITOS / PEQUEÑINES</t>
  </si>
  <si>
    <t>SALON PUNTO VIVE DIGITAL PALMAR</t>
  </si>
  <si>
    <t>PALMAR2 PATICOS</t>
  </si>
  <si>
    <t>SALON COMUNAL VEREDA CINCOMIL</t>
  </si>
  <si>
    <t>LA ESPERANZA DE LOS PITUFOS</t>
  </si>
  <si>
    <t>CARRERA 7 NO 5-48</t>
  </si>
  <si>
    <t>MAS NIÑOS Y NIÑAS FELICES</t>
  </si>
  <si>
    <t>VEREDA BARRO HONDO SALON COMUNAL</t>
  </si>
  <si>
    <t>LOS PITUFINOS</t>
  </si>
  <si>
    <t>VEREDA PAVAS SALON COMUNAL</t>
  </si>
  <si>
    <t>SIMACOTA1 ESTRELLAS / OSITOS</t>
  </si>
  <si>
    <t>VEREDA SANTA ANA DE OLVIDO, VERDA PEDREGALES Y  GUAYABAL</t>
  </si>
  <si>
    <t>SIMACOTA5 GUAMO</t>
  </si>
  <si>
    <t>VEREDA EL GUAMO BAJO SIMACOTA</t>
  </si>
  <si>
    <t>SIMACOTA6 LA ROCHELA</t>
  </si>
  <si>
    <t>VEREDA LA ROCHELA, ESCUELA SAGRADO CORAZÓN DE JESÚS</t>
  </si>
  <si>
    <t>SIMACOTA2 GENIOS</t>
  </si>
  <si>
    <t>COLEGIO SANTA ANA DE FLORES SEDE ANTIGUA</t>
  </si>
  <si>
    <t>SIMACOTA4 PITUFITOS</t>
  </si>
  <si>
    <t>VEREDA LA LLANITA FINCA VILLA MARIA PROPIEDAD DE ELIECER SOLANO</t>
  </si>
  <si>
    <t>SUAITA3 PEQUEÑOS GIGANTES / SUPER CAMPEONES</t>
  </si>
  <si>
    <t>COLEGIO LUIS CARLOS GALAN SARMIENTO  VADO REAL</t>
  </si>
  <si>
    <t>SUAITA5 LOSANGELITOS/LACUNADELBEBE/CASTILLODECOLOR</t>
  </si>
  <si>
    <t>SEGUNDO PISO DE LA PLAZA DE MERCADO DE SUAITA</t>
  </si>
  <si>
    <t>SUAITA2 PEQUEÑOS EXPLORADORES</t>
  </si>
  <si>
    <t>OLIVAL SALON COMUNAL</t>
  </si>
  <si>
    <t>SUAITA4 FUTURISTAS</t>
  </si>
  <si>
    <t>TOLOTA - SALON DE LA JUNTA DE ACCION COMUNAL.</t>
  </si>
  <si>
    <t>CAPITANEJO1 SOLECITOS VEREDA GORGUTA</t>
  </si>
  <si>
    <t>VEREDA MOLINOS, INSTITUCION EDUCATIVA LOS MOLINOS  RURAL LOS MOLINOS SEDE 1  ESCUELA MOLINOS</t>
  </si>
  <si>
    <t>Critica, material pedagogico y botiquín</t>
  </si>
  <si>
    <t>CAPITANEJO4 MANITAS ALEGRES VEREDA OVEJERAS</t>
  </si>
  <si>
    <t>VEREDA OVEJERAS INSTITUCION EDUCATIVAS LOS MOLINOS SEDE O4 ESCUELA</t>
  </si>
  <si>
    <t>CAPITANEJO8 SOLECITOS VEREDA PALMERA</t>
  </si>
  <si>
    <t>ESCUELA LA PALMERA</t>
  </si>
  <si>
    <t>LA PALMA 1</t>
  </si>
  <si>
    <t>BIBLIOTECA PUBLICA</t>
  </si>
  <si>
    <t>LA LEONA 1</t>
  </si>
  <si>
    <t>VEREDA BABEGA SECTOR LABARROSA ESCUELA</t>
  </si>
  <si>
    <t>LA PALMA 2</t>
  </si>
  <si>
    <t>VEREDA LLANO GRANDE, ESCUELA LLANITOS</t>
  </si>
  <si>
    <t>LA LEONA  3</t>
  </si>
  <si>
    <t>VEREDA EL REPOSO  SALON COMUNAL</t>
  </si>
  <si>
    <t>LA LEONA  2</t>
  </si>
  <si>
    <t>VEREDA AGUATENDIDA SALON COMUNAL</t>
  </si>
  <si>
    <t>LOS MIMADOS 1</t>
  </si>
  <si>
    <t>KR 3 2 27  LOTE 2 BIBLIOTECA MUNICIPAL</t>
  </si>
  <si>
    <t>LOS MIMADOS 2</t>
  </si>
  <si>
    <t>ESCUELA RURAL PUERTAS MAYORIA - VEREDA MAYORIA</t>
  </si>
  <si>
    <t>LOS MIMADOS 3</t>
  </si>
  <si>
    <t>ESCUELA RURAL LOS ROBLES - VEREDA ROBLES</t>
  </si>
  <si>
    <t>LOS DELFINES 1</t>
  </si>
  <si>
    <t>SALON COMUNAL ESCUELA - VEREDA YERBABUENA</t>
  </si>
  <si>
    <t>SEMILLAS DE ESPERANZA 1</t>
  </si>
  <si>
    <t>ESCUELA VEREDA SALADO BRAVO PARTE</t>
  </si>
  <si>
    <t>SEMILLAS DE AMOR 1</t>
  </si>
  <si>
    <t>SALON COMUNAL VEREDA CRUZ DE PIEDRA</t>
  </si>
  <si>
    <t>SEMILLAS DE ESPERANZA 2</t>
  </si>
  <si>
    <t>VEREDA MORALITO  SECTOR CASA DE TAPIA</t>
  </si>
  <si>
    <t>SEMILLAS DE ESPERANZA 3</t>
  </si>
  <si>
    <t>SALON COMUNAL BARRIO VILLAJARDIN VEREDA YERBABUENA</t>
  </si>
  <si>
    <t>PEQUEÑOS GIGANTES 2</t>
  </si>
  <si>
    <t>ESCUELA - VEREDA TIERRA BLANCA</t>
  </si>
  <si>
    <t>SEMILLAS DE AMOR 2</t>
  </si>
  <si>
    <t>CASA CAMPESINA CARRERA 4 # 4-31</t>
  </si>
  <si>
    <t>SANMIGUEL1 CHISPITAS DE AMOR VDA ARENAL</t>
  </si>
  <si>
    <t>VEREDA ARENAL FINCA LA LOMA DEL TUNO</t>
  </si>
  <si>
    <t>SANMIGUEL4 GOTICAS DE MIEL VDA PAMPONITA</t>
  </si>
  <si>
    <t>SALON COMUNAL PAMPLONITA</t>
  </si>
  <si>
    <t>SANMIGUEL2 CHISPITAS DE AMOR VDA HORNILLAS</t>
  </si>
  <si>
    <t>SALON COMUNAL VEREDA PIEDRA LARGA</t>
  </si>
  <si>
    <t>SANMIGUEL3 CHISPITAS DE AMOR VDA EVARISTO 1</t>
  </si>
  <si>
    <t>KR 5 4 0 BARRIO CENTRO ESCUELA ANTIGUA</t>
  </si>
  <si>
    <t>SANMIGUEL5 GOTICAS DE MIEL VDA EVARISTO 2</t>
  </si>
  <si>
    <t>SANMIGUEL6 GOTICAS DE MIEL VDA SAN PEDRO</t>
  </si>
  <si>
    <t>SALON COMUNAL SAN PEDRO</t>
  </si>
  <si>
    <t>RIONEGRO 2 CARPINTERO</t>
  </si>
  <si>
    <t>VEREDA HONDURAS ESCUELA LA ESTACION - ESCUELA CAÑABRAVA SEDE A</t>
  </si>
  <si>
    <t>Se reorganiza de atenciones conforme a las dinamicas propias del territorio</t>
  </si>
  <si>
    <t>RIONEGRO 3 PORTACHUELO</t>
  </si>
  <si>
    <t>VEREDA SAN JOSE DE AREVALO-FINCA BELLA VISTA</t>
  </si>
  <si>
    <t>RIONEGRO 3 BAMBU</t>
  </si>
  <si>
    <t>TRAVS 14 CALLE 13 CENTRO DE ESTUDIO YAMILE GUERRA</t>
  </si>
  <si>
    <t>RIONEGRO 4 VEREDA LLANO DE PALMAS</t>
  </si>
  <si>
    <t>VEREDA PORTACHUELO SECTOR  LA FLORESTA FINCA LA VEGA RICA</t>
  </si>
  <si>
    <t>RIONEGRO 6 VEREDA GALANES</t>
  </si>
  <si>
    <t>VEREDA EL BAMBÚ KILOMETRO 20 CASERIO EL BAMBU IGLESIA ADVENTISTA</t>
  </si>
  <si>
    <t>RIONEGRO 7 VEREDA CAÑA BRAVA</t>
  </si>
  <si>
    <t>CARRERA 4 #9-30 VILLAS, SAN RAFAEL</t>
  </si>
  <si>
    <t>RIONEGRO 7 VEREDA HONDURAS</t>
  </si>
  <si>
    <t>VEREDA VEGAS DE LLANO DE PALMAS</t>
  </si>
  <si>
    <t>RIONEGRO 11 VEREDA PLAZUELA</t>
  </si>
  <si>
    <t>VEREDA MISIGUAY-PUESTO DE SALUD</t>
  </si>
  <si>
    <t>RIONEGRO 13 VALVULA</t>
  </si>
  <si>
    <t>CARRERA 15 # 15-132 BARRIO LA MESETA</t>
  </si>
  <si>
    <t>RIONEGRO 14 SAN JOSE DE LOS CHORROS</t>
  </si>
  <si>
    <t>VEREDA GALANES PUESTO DE SALUD</t>
  </si>
  <si>
    <t>RIONEGRO 15 GALAPAGOS</t>
  </si>
  <si>
    <t>VEREDA COLORADA ESCUELA BERLIN</t>
  </si>
  <si>
    <t>RIONEGRO 15 ALTO BELLO</t>
  </si>
  <si>
    <t>VEREDA PLAZUELA - ESCUELA PRADERA</t>
  </si>
  <si>
    <t>RIONEGRO 16 HONDURAS CHURRICAS</t>
  </si>
  <si>
    <t>CORREGIMIENTO LA CEIBA CASERIO LA CEIBA</t>
  </si>
  <si>
    <t>RIONEGRO 31</t>
  </si>
  <si>
    <t>RIONEGRO 32</t>
  </si>
  <si>
    <t>VEREDA EL SAMAN</t>
  </si>
  <si>
    <t>RIONEGRO 33</t>
  </si>
  <si>
    <t>VEREDA EL BAMBÚ</t>
  </si>
  <si>
    <t>CALIFORNIA</t>
  </si>
  <si>
    <t>CLLE4#7-28</t>
  </si>
  <si>
    <t>El cz refiere que cancelan valor por concepto de arrendamiento para un total del contrato de $3.880.000</t>
  </si>
  <si>
    <t>CHARTA</t>
  </si>
  <si>
    <t>CARRERA 7 # 2-11</t>
  </si>
  <si>
    <t>CHOCOITA</t>
  </si>
  <si>
    <t>PUESTO DE  SALUD - VEREDA CHOCOITA</t>
  </si>
  <si>
    <t>NUEVO GIRON II</t>
  </si>
  <si>
    <t>SECTOR 3 MANZANA I 23 01</t>
  </si>
  <si>
    <t>NUEVO GIRON III</t>
  </si>
  <si>
    <t>SECTOR 3 MZ B 23B-46 PISO 1</t>
  </si>
  <si>
    <t>GIRON 1</t>
  </si>
  <si>
    <t>CALLE 31  NO 29 G - 31 VILLA CAROLINA 1</t>
  </si>
  <si>
    <t>GIRON 4</t>
  </si>
  <si>
    <t>SALON COMUNAL ALTOS DEL TEJAR</t>
  </si>
  <si>
    <t>GIRON 7</t>
  </si>
  <si>
    <t>CALLE 44 19 - 54 SALON COMUNAL RINCON DE GIRON PARTE BAJA</t>
  </si>
  <si>
    <t>GIRON 12</t>
  </si>
  <si>
    <t>PT 16 B 14 B 19 SALN MULTIPLE LA RAMADA BARRIO BAMBUES</t>
  </si>
  <si>
    <t>GIRON 3</t>
  </si>
  <si>
    <t>TV 20 10 20  MIRADOR DE ARENALES</t>
  </si>
  <si>
    <t>GIRON 13</t>
  </si>
  <si>
    <t>CALLE 14A 11A 58 VILLAS DE DON JUAN 2A ETAPA SALON COMUNAL</t>
  </si>
  <si>
    <t>GIRON 16</t>
  </si>
  <si>
    <t>KR 24 4 17  SALON COMUNAL PROGRESO</t>
  </si>
  <si>
    <t>LLANO GRANDE</t>
  </si>
  <si>
    <t>ANTIGUO PUESTO DE SALUD VEREDA LLANO GRANDE</t>
  </si>
  <si>
    <t>EL PANTANO</t>
  </si>
  <si>
    <t>CASA CMB VEREDA EL PANTANO AL LADO DE LA CAPILLA</t>
  </si>
  <si>
    <t>GIRON 18 VEREDA LAS PEÑAS</t>
  </si>
  <si>
    <t>CL 24 27 74 SALON COMUNAL EL GALLINERAL</t>
  </si>
  <si>
    <t>GIRON 23 VEREDA EL ALTO</t>
  </si>
  <si>
    <t>MATANZA (SANTA CRUZ DE LA COLINA)</t>
  </si>
  <si>
    <t>KR 6 A 5 46 SANTA CRUZ DE LA COLINA</t>
  </si>
  <si>
    <t>MATANZA</t>
  </si>
  <si>
    <t>CL 4 5 43 ASILO SAN JOSE</t>
  </si>
  <si>
    <t>SURATA CACHIRI</t>
  </si>
  <si>
    <t>CORREGIMIENTO DE CACHIRI, CASA DEL SEÑOR SERGIO GARCES</t>
  </si>
  <si>
    <t>SURATA</t>
  </si>
  <si>
    <t>KR 6 5 15 CASA DE LA CULTURA SURATA</t>
  </si>
  <si>
    <t>HOGAR INFANTIL LA GATA GOLOSA</t>
  </si>
  <si>
    <t>CL 4 8 11 BARRIO SANTA ANA</t>
  </si>
  <si>
    <t>HOGAR INFANTIL EL TRENCITO</t>
  </si>
  <si>
    <t>Mutis</t>
  </si>
  <si>
    <t>CARRERA 3  W # 56 23</t>
  </si>
  <si>
    <t>Alerta en infraestructura por hundimiento de suelo, la regional en la presente vigencia recibio el recurso y actualmente esta en proceso de contratación para este arreglo.</t>
  </si>
  <si>
    <t>HOGAR INFANTIL LOS DIABLITOS</t>
  </si>
  <si>
    <t>KR 6 4 47</t>
  </si>
  <si>
    <t xml:space="preserve">Actualmente la alcaldia invertira recurso en mantenimiento de la infraestructura. </t>
  </si>
  <si>
    <t>POR MEJORAR. Menaje de cocina</t>
  </si>
  <si>
    <t>FLORIAN 1</t>
  </si>
  <si>
    <t>KR 1 B 35 37</t>
  </si>
  <si>
    <t>FLORIAN 1 TISQUIZOQUE</t>
  </si>
  <si>
    <t>ESCUELA  TISQUIZOQUE</t>
  </si>
  <si>
    <t>FLORIAN 1 LA VOLTIADA</t>
  </si>
  <si>
    <t>ESCUELA ARRAYANES</t>
  </si>
  <si>
    <t>FLORIAN 2 LA VENTA</t>
  </si>
  <si>
    <t>ANTIGUA ESCUELA LA VENTA</t>
  </si>
  <si>
    <t>FLORIAN 2 CASACOTE</t>
  </si>
  <si>
    <t>ESCUELA VEREDA GUALILO</t>
  </si>
  <si>
    <t>FLORIAN 3 SAN JOSE</t>
  </si>
  <si>
    <t>ESCUELA VEREDA SAN JOSE</t>
  </si>
  <si>
    <t>FLORIAN 4 SANTA HELENA</t>
  </si>
  <si>
    <t>INSTITUCION EDUCATIVA SANTA HELENA</t>
  </si>
  <si>
    <t>FLORIAN 4 AGUAFRIA</t>
  </si>
  <si>
    <t>CASA DEL SEÑOR JOSUE ROPERO</t>
  </si>
  <si>
    <t>CDI CAMINO A BELÉN</t>
  </si>
  <si>
    <t>CL 6 N 4 40 JUNIN</t>
  </si>
  <si>
    <t>CDI SEMILLITAS DE PAZ</t>
  </si>
  <si>
    <t>CALLE 7 NO.10-47 BARRIO CENTRO</t>
  </si>
  <si>
    <t>GOTERAS EN DOS SALONES, PASILLO</t>
  </si>
  <si>
    <t>MATERIAL PEDAGÓGICO, PARQUE INFANTIL TIPO B, INSUMOS COCINA, OLLAS PRESIÓN, EQUIPOS ANTROPOMETRICOS, CINTRA METRICA</t>
  </si>
  <si>
    <t>BARBOSA1</t>
  </si>
  <si>
    <t>KR 15 3 B 66  BARRIO EL PRADO</t>
  </si>
  <si>
    <t>Por mejorar botiquíny material pedagogico</t>
  </si>
  <si>
    <t xml:space="preserve">Cz informa que pagamos arrendamiento </t>
  </si>
  <si>
    <t>BARBOSA2</t>
  </si>
  <si>
    <t>SALON COMUNAL-ESCUELA VEREDA BUENAVISTA</t>
  </si>
  <si>
    <t>BARBOSA4</t>
  </si>
  <si>
    <t>ESCUELA VEREDA FRANCISCO DE PAULA</t>
  </si>
  <si>
    <t>BARBOSA6</t>
  </si>
  <si>
    <t>VEREDA LA PALMA FINCA LA HERMOSURA</t>
  </si>
  <si>
    <t>BARBOSA8</t>
  </si>
  <si>
    <t>ESCUELA VEREDA EL AMARILLO</t>
  </si>
  <si>
    <t>LANDAZURI1</t>
  </si>
  <si>
    <t>COLEGIO JOSÉ MARÍA LANDÁZURI SEDE D, VEREDA AGUACHICA</t>
  </si>
  <si>
    <t>LANDAZURI2</t>
  </si>
  <si>
    <t>BARRIO EL MORRO , COLEGIO JOSE MARIA LANDAZURI SEDE A ESCUELA</t>
  </si>
  <si>
    <t>HOGAR INFANTIL FE Y ALEGRIA</t>
  </si>
  <si>
    <t>La Juventud</t>
  </si>
  <si>
    <t>CALLE 1N # 16D-86</t>
  </si>
  <si>
    <t>HOGAR INFANTIL BAMBI</t>
  </si>
  <si>
    <t>CL 1 N 16 D 86</t>
  </si>
  <si>
    <t>Alerta en infraestrutura, rampa con levantamiento por raices.</t>
  </si>
  <si>
    <t xml:space="preserve"> TOMASA CASTILLO</t>
  </si>
  <si>
    <t>La Joya</t>
  </si>
  <si>
    <t>CRA 4 Nº 39 - 35</t>
  </si>
  <si>
    <t>Alerta en infraestructura, pared con humedad en donde funciona un salón</t>
  </si>
  <si>
    <t>LA BELLEZA 2</t>
  </si>
  <si>
    <t>SALON PARROQUIAL JUAN PABLO II, PORTON 1, 2DO PISO</t>
  </si>
  <si>
    <t>Cobertura y población fluctuante</t>
  </si>
  <si>
    <t>LA BELLEZA 3</t>
  </si>
  <si>
    <t>LA BELLEZA 4 LA QUITAZ</t>
  </si>
  <si>
    <t>COLEGIO JOSE ANTONIA BELTAL 2DO PISO</t>
  </si>
  <si>
    <t>BELLEZA 1 CACHIPAYAL</t>
  </si>
  <si>
    <t>ESCUELA VEREDA CACHIPAYAL</t>
  </si>
  <si>
    <t>LA BELLEZA 1 EL RODEO</t>
  </si>
  <si>
    <t>VEREDA EL RODEO CASA SEÑORA NATALIA LAITON</t>
  </si>
  <si>
    <t>BELLEZA 2 EL FUNCIAL</t>
  </si>
  <si>
    <t>SALON COMUNAL VDA EL FUNCIAL</t>
  </si>
  <si>
    <t>LA BELLEZA 2 SAN CAYETANO</t>
  </si>
  <si>
    <t>ESCUELA RURAL VDA SAN CAYETANO</t>
  </si>
  <si>
    <t>LA BELLEZA 3 LA PLAYA</t>
  </si>
  <si>
    <t>VEREDA LA PLAYA FINCA LA ESTRELLA CASA JOHANA VARGAS</t>
  </si>
  <si>
    <t>LA BELLEZA 3 COSTA RICA</t>
  </si>
  <si>
    <t>VEREDA COSTA RICA CASA MARIA WALTEROS</t>
  </si>
  <si>
    <t xml:space="preserve">LA BELLEZA 4 LA GRANADINA </t>
  </si>
  <si>
    <t>ESCUELA VEREDA LA GRANADINA</t>
  </si>
  <si>
    <t>SUCRE1</t>
  </si>
  <si>
    <t>SALON COMUNAL VEREDA PEÑA BLANCA</t>
  </si>
  <si>
    <t>SUCRE3</t>
  </si>
  <si>
    <t>COLEGIO BERDORAMA SABANA GRANDE</t>
  </si>
  <si>
    <t>SUCRE4</t>
  </si>
  <si>
    <t>KR 5 A 3 86 TEATRO PARROQUIAL</t>
  </si>
  <si>
    <t>SUCRE2</t>
  </si>
  <si>
    <t>VEREDA HOYOS ESCUELA RURAL</t>
  </si>
  <si>
    <t>CENTRO DE DESARROLLO INFANTIL DULCE NUBE</t>
  </si>
  <si>
    <t>KR 5 8 67</t>
  </si>
  <si>
    <t xml:space="preserve">No tenemos servicio de seguridad, y se requiere, este valor lo esta asumiendo la asociacion a traves de rifas y demás. Mantenimiento en infraestructuras
 </t>
  </si>
  <si>
    <t>HOGAR INFANTIL ACOMUNAL ZONA 4</t>
  </si>
  <si>
    <t>La Concordia</t>
  </si>
  <si>
    <t>CL 53 21 63</t>
  </si>
  <si>
    <t>HOGAR INFANTIL DUMBO</t>
  </si>
  <si>
    <t>CL 17 12 45 SAGRADA FAMILIA</t>
  </si>
  <si>
    <t>HOGAR INFANTIL EL CASTILLO</t>
  </si>
  <si>
    <t>CALLE 33 # 52-73</t>
  </si>
  <si>
    <t xml:space="preserve">Por mejorar, material pedagogico, equipos antroprometicos, menaje de cocina
</t>
  </si>
  <si>
    <t>CAIF BARRANCABERMEJA</t>
  </si>
  <si>
    <t>CL 76 A 34 A 53  BARRIO JERUSALEN</t>
  </si>
  <si>
    <t>Infraestructura, requiere intervención,  mejoras como las rejas de alrededor,  se presenta inseguridad en el sector, donde se presenta robos en la infraestructura, las personas habitantes de calle deterioran la infraestructura. En las noches los techos se caen, presuntamente por los habitantes de calle, pero no hay la certeza. Las paolas cuentan con nido en el sector del comedor</t>
  </si>
  <si>
    <t>CDI HUELLITAS MAGICAS</t>
  </si>
  <si>
    <t>CALLE 34 A NO. 38 A 58 LOS PINOS</t>
  </si>
  <si>
    <t>Mejorar en infraestructura, adecuaciones, y mantenimiento</t>
  </si>
  <si>
    <t>CDICHISPITASDEAMORPUERTOWILCHES</t>
  </si>
  <si>
    <t>CALLE 1 BIS # 2 - 27 BARRIO ALMENDROS</t>
  </si>
  <si>
    <t>Se requiere mantenimiento de la UDS</t>
  </si>
  <si>
    <t>CDICHISPITASDEAMORPUERTOWILCHES2</t>
  </si>
  <si>
    <t>CL 12 B 7 05 AEROPUERTO</t>
  </si>
  <si>
    <t>EL PEÑON 1</t>
  </si>
  <si>
    <t>SECTOR SAN CARLOS EL PEÑON</t>
  </si>
  <si>
    <t>EL PEÑON 3 SAN FRANCISCO</t>
  </si>
  <si>
    <t>INSTITUCION EDUCATIVA RIOBLANCO SEDE M SAN FRANCISCO</t>
  </si>
  <si>
    <t>Por mejorar, material pedagogico, sillas y mesas</t>
  </si>
  <si>
    <t>PEÑON 1 LAS CRUCES</t>
  </si>
  <si>
    <t>VEREDA LAS CRUCES CASA MARIELA VARGAS</t>
  </si>
  <si>
    <t>PEÑON 2 TENDIDOS</t>
  </si>
  <si>
    <t>COLEGIO INTEGRADO ANTONIO RICAURTE SEDE G</t>
  </si>
  <si>
    <t>EL PEÑON 3 CARRETERO</t>
  </si>
  <si>
    <t>INSTITUCION EDUCATIVA RIO BLANCO SEDE C PLAN DE ECCEHOMO</t>
  </si>
  <si>
    <t>SANTAHELENA1</t>
  </si>
  <si>
    <t>KR 34 A 4 19  BARRIO COMERCIO</t>
  </si>
  <si>
    <t>SANTAHELENA3</t>
  </si>
  <si>
    <t>CASA DE FERLEY SANCHEZ CORREGIMIENTO LA ARAGUA</t>
  </si>
  <si>
    <t>SANTAHELENA2</t>
  </si>
  <si>
    <t>CORREGIMIENTO CACHIPAY CASA DE LEONEL MARTINEZ</t>
  </si>
  <si>
    <t>SANTAHELENA5</t>
  </si>
  <si>
    <t>CORREGIMIENTO PLAN DE ALVAREZ CASA SEÑORA  LUISA COGOLLO</t>
  </si>
  <si>
    <t>HOGAR INFANTIL BAM BAM</t>
  </si>
  <si>
    <t>TV 45 60 35 SUR BARRIO GRANJAS</t>
  </si>
  <si>
    <t>CDI SEMILLITAS DE ESPERANZA</t>
  </si>
  <si>
    <t>CL 61 48A 51  VILLARELIS III ETAPA</t>
  </si>
  <si>
    <t>Solo se cuenta con vigilancia en el día, y los fines de semana se requiere, debido a la seguridad del sector.</t>
  </si>
  <si>
    <t>RIONEGRO 10</t>
  </si>
  <si>
    <t>CORREGIMIENTO SAN RAFAEL</t>
  </si>
  <si>
    <t>RIONEGRO 1</t>
  </si>
  <si>
    <t>KR 2 8 10 BARRIO FERROCARRIL SAN RAFAEL</t>
  </si>
  <si>
    <t>RIONEGRO 2</t>
  </si>
  <si>
    <t>CALLE 10 #5-12, BARRIO LAS VILLAS, SAN RAFAEL</t>
  </si>
  <si>
    <t>RIONEGRO 3 URBANO, SAN BENITO</t>
  </si>
  <si>
    <t>VEREDA LA SALINA</t>
  </si>
  <si>
    <t>RIONEGRO 4 URBANO, MISIGUAY</t>
  </si>
  <si>
    <t>CARRERA 7 #6-31, BARRIO LAS FERIAS, SAN RAFAEL</t>
  </si>
  <si>
    <t>RIONEGRO 5</t>
  </si>
  <si>
    <t>CORREGIMIENTO PAPAYAL</t>
  </si>
  <si>
    <t>RIONEGRO 6</t>
  </si>
  <si>
    <t>RIONEGRO 7 GUAYANA</t>
  </si>
  <si>
    <t>CORREGIMIENTO LLANO DE PALMAS PUESTO DE SALUD</t>
  </si>
  <si>
    <t>RIONEGRO 8</t>
  </si>
  <si>
    <t>CALLE 10 #1-120 PENTECOSTES, SAN RAFAEL</t>
  </si>
  <si>
    <t>RIONEGRO 9</t>
  </si>
  <si>
    <t>RIONEGRO 11 COLORADA</t>
  </si>
  <si>
    <t>VEREDA SAN JOSE DE LOS CHORROS</t>
  </si>
  <si>
    <t>RIONEGRO 12</t>
  </si>
  <si>
    <t>VEREDA GALAPAGOS-PUESTO DE SALUD</t>
  </si>
  <si>
    <t>RIONEGRO 13</t>
  </si>
  <si>
    <t>VEREDA LLANEROS FINCA AGUALINDA</t>
  </si>
  <si>
    <t>RIONEGRO 14</t>
  </si>
  <si>
    <t>VEREDA SAN PABLO FINCA EL COROCITO</t>
  </si>
  <si>
    <t xml:space="preserve">PIRULIN </t>
  </si>
  <si>
    <t>CL 8 7 02  BARRIO EL PRADO MUNICIPIO RIONEGRO</t>
  </si>
  <si>
    <t>Cubierta de techo del comedor y necesidad de parque a retirar</t>
  </si>
  <si>
    <t>RIONEGRO 16 LA CEIBA</t>
  </si>
  <si>
    <t>VEREDA LA VALVULA, SALON COMUNAL - PAPAYAL CALLE 5 # 5-110</t>
  </si>
  <si>
    <t>RIONEGRO 15</t>
  </si>
  <si>
    <t>RIONEGRO 2 VEREDA SAN JORGE</t>
  </si>
  <si>
    <t>VEREDA GUAYANA SALON COMUNAL</t>
  </si>
  <si>
    <t>HOGAR INFANTIL PEBLES</t>
  </si>
  <si>
    <t>CL 8 5 89 BARRIO CIENAGA</t>
  </si>
  <si>
    <t>Por mejorar, material pedagógico</t>
  </si>
  <si>
    <t>HOGAR INFANTIL EL BOSQUECILLO</t>
  </si>
  <si>
    <t>CL 3 5 05 CUEVA DE HUMBA</t>
  </si>
  <si>
    <t>CHARALA / CENTRO</t>
  </si>
  <si>
    <t>CALLE 19 #15 -17</t>
  </si>
  <si>
    <t xml:space="preserve">CHARALA / LA SIBERIA </t>
  </si>
  <si>
    <t>CL 17 A 11 05 BARRIO LA SIBERIA</t>
  </si>
  <si>
    <t xml:space="preserve">CHARALA C3/ LAS FLORES </t>
  </si>
  <si>
    <t>INSTITUCION EDUCATIVA EL RESGUARDO, ESCUELA RURAL COROMORITO</t>
  </si>
  <si>
    <t>CHARALA A3 / LA CANTERA</t>
  </si>
  <si>
    <t>VEREDA CANTERA, FINCA EL ALJIBE</t>
  </si>
  <si>
    <t>CHARALA B3 / RIACHUELO</t>
  </si>
  <si>
    <t>SALON PARROQUIAL RIACHUELO</t>
  </si>
  <si>
    <t>CHARALA B2 / RESGUARDO</t>
  </si>
  <si>
    <t>VEREDA EL REGUARDO FINCA SAN ISIDRO</t>
  </si>
  <si>
    <t>CHARALA E1 / SALITRE</t>
  </si>
  <si>
    <t>CL 25 11 96 SALON COMUNAL BARRIO COMUNEROS</t>
  </si>
  <si>
    <t>CHARALA E2 / SANTA ROSA</t>
  </si>
  <si>
    <t>VEREDA GRIMA ALTA, FAMILIA CHACON</t>
  </si>
  <si>
    <t>CARITAS SONRIENTES</t>
  </si>
  <si>
    <t>ESCUELA VEREDA TUMBITA Y PARQUE SACUDETE ENCINO</t>
  </si>
  <si>
    <t>MIS TRAVESURAS</t>
  </si>
  <si>
    <t>VEREDA EL PATIO SALON COMUNAL</t>
  </si>
  <si>
    <t>SEMILLAS DE AMOR</t>
  </si>
  <si>
    <t>SALON COMUNAL VEREDA LA CABUYA</t>
  </si>
  <si>
    <t>GOTICAS DE AMOR</t>
  </si>
  <si>
    <t>VEREDA RÍONEGRO-SALON COMUNAL</t>
  </si>
  <si>
    <t xml:space="preserve">CARIÑOSITOS </t>
  </si>
  <si>
    <t>VEREDA CHAPA SALON COMUNAL</t>
  </si>
  <si>
    <t>Z14 PEQUEÑOS GIGANTES QUINALES</t>
  </si>
  <si>
    <t>VEREDA QUINALES</t>
  </si>
  <si>
    <t>Z14 SEMILLA DE AMOR SANTA ISABEL</t>
  </si>
  <si>
    <t>VEREDA SANTA ISABEL-PUERTO OLAYA</t>
  </si>
  <si>
    <t>Z14 CARRUSEL LIMITES</t>
  </si>
  <si>
    <t>VEREDA LÍMITES</t>
  </si>
  <si>
    <t>Z14 MI PEQUEÑO MUNDO</t>
  </si>
  <si>
    <t>BARRIO NUEVO SERRANO PRADA ESCUELA PRESCOLAR</t>
  </si>
  <si>
    <t>Z14 CRECIENDO CON AMOR</t>
  </si>
  <si>
    <t>MANZANA A , PEATONAL 2 N° 5-39 PISO 1 CASA 7.  BARRIO LAS PALMAS</t>
  </si>
  <si>
    <t>Por reorganización, Por definifir UA</t>
  </si>
  <si>
    <t>Z15 LOS PITUFOS BALSA</t>
  </si>
  <si>
    <t>MANZANA A PEATONAL 2Nº 5-39 LAS PALMAS</t>
  </si>
  <si>
    <t xml:space="preserve">Se reorganizan cupos </t>
  </si>
  <si>
    <t>Z15 LOS CORAZONES CACHIRI</t>
  </si>
  <si>
    <t>MANZANA  A PEATONAL 2 # 5-39 LAS PALMAS</t>
  </si>
  <si>
    <t>Por reorganización, por definir UA</t>
  </si>
  <si>
    <t>Z15 LOS EXPLORADORES</t>
  </si>
  <si>
    <t>Z15 LAS HORMIGAS PLAYON</t>
  </si>
  <si>
    <t>Critica, material pedagogico, sillas y mesas</t>
  </si>
  <si>
    <t>Z15 LAS JIRAFAS</t>
  </si>
  <si>
    <t>Z15 FRUTOS DEL CAMPO SAN PEDRO</t>
  </si>
  <si>
    <t>VEREDA SAN PEDRO</t>
  </si>
  <si>
    <t>Z15 LAS HORMIGAS CORDOBA</t>
  </si>
  <si>
    <t>VEREDA CORDOBA-EL PLAYON</t>
  </si>
  <si>
    <t>Z14 PEQUEÑOS GIGANTES ROSARIO</t>
  </si>
  <si>
    <t>VEREDA EL ROSARIO CASETA PEQUEÑOS GIGANTES</t>
  </si>
  <si>
    <t>Z14 SEMILLA DE AMOR BETANIA</t>
  </si>
  <si>
    <t>VEREDA BETANIA</t>
  </si>
  <si>
    <t>Z14 SEMILLA DE AMOR PLAYONCITO</t>
  </si>
  <si>
    <t>VEREDA MADROÑOS</t>
  </si>
  <si>
    <t>Z14 CARRUSEL ESTACION LAGUNA</t>
  </si>
  <si>
    <t>VEREDA ESTACIÓN LAGUNA</t>
  </si>
  <si>
    <t>Z14 CARRUSEL LA ESMERALDA</t>
  </si>
  <si>
    <t>VEREDA EL PINO</t>
  </si>
  <si>
    <t>Z15 LOS PITUFOS SAN IGNACIO</t>
  </si>
  <si>
    <t>VEREDA SAN IGNACIO CASA DE  GLORIA PABON</t>
  </si>
  <si>
    <t>Z15 LOS PITUFOS EL FILO</t>
  </si>
  <si>
    <t>VEREDA EL FILO-SANTA BARBARA</t>
  </si>
  <si>
    <t>Z15 LOS CORAZONES CUESTA RICA</t>
  </si>
  <si>
    <t>VEREDA CUESTA RICA</t>
  </si>
  <si>
    <t>Por reorganización, por definir Ua</t>
  </si>
  <si>
    <t>Z15 FRUTOS DEL CAMPO TRES PORTONES</t>
  </si>
  <si>
    <t>VEREDA TRES PORTONES-PLANADAS</t>
  </si>
  <si>
    <t>Z15 FRUTOS DEL CAMPO PLANADAS</t>
  </si>
  <si>
    <t>VEREDA ROSARIO</t>
  </si>
  <si>
    <t>Z15 LAS JIRAFAS NARANJERA</t>
  </si>
  <si>
    <t>Z15 LOS CORAZONES VILLA MARIA</t>
  </si>
  <si>
    <t>VEREDA BARRIO NUEVO</t>
  </si>
  <si>
    <t>Z15 EXPLORADORES PUERTO OLAYA</t>
  </si>
  <si>
    <t>GIRON 20</t>
  </si>
  <si>
    <t>KR 24 4 17 SALON COMUNAL EL PROGRESO</t>
  </si>
  <si>
    <t>GIRON 6</t>
  </si>
  <si>
    <t>CARRERA 21 38 11 BARIO LA ISLA</t>
  </si>
  <si>
    <t>GIRON 8</t>
  </si>
  <si>
    <t>SALON COMUNA VEREDA CHOCOA</t>
  </si>
  <si>
    <t>VOLVER A SONREIR</t>
  </si>
  <si>
    <t>CL 202 B 14 70 VEREDA RIO FRIO FLORIDABLANCA</t>
  </si>
  <si>
    <t>CDI SAN MIGUEL ARCANGEL</t>
  </si>
  <si>
    <t>San Miguel</t>
  </si>
  <si>
    <t>CALLE 50#15-80 SAN MIGUEL</t>
  </si>
  <si>
    <t>NO APROBADO</t>
  </si>
  <si>
    <t>Por mejorar, material pedagogico y menaje de cocina</t>
  </si>
  <si>
    <t>COMUNEROS 2017</t>
  </si>
  <si>
    <t>La Aurora</t>
  </si>
  <si>
    <t>CL 18 26 06 BARRIO SAN ALONSO</t>
  </si>
  <si>
    <t>SOÑAR Y SONREIR SEDE C</t>
  </si>
  <si>
    <t>TRANSVERSAL 25N N° 21- 96 BARRIO COLORADOS</t>
  </si>
  <si>
    <t>MUNDO DE SONRISAS</t>
  </si>
  <si>
    <t>Regadero Norte</t>
  </si>
  <si>
    <t>CARRERA 26 N°8N-60 REGADEROS  NORTE</t>
  </si>
  <si>
    <t>ASOC. DE PADRES DE FLIA HOGAR INFANTIL GASPARIN</t>
  </si>
  <si>
    <t>Alarcón</t>
  </si>
  <si>
    <t>KR 21 28 62</t>
  </si>
  <si>
    <t>Nombre de la UDS - Hogar Infantil Gasparín</t>
  </si>
  <si>
    <t>HOGAR INFANTIL JARDINCITO ALEGRE</t>
  </si>
  <si>
    <t>Pablo VI</t>
  </si>
  <si>
    <t>CL 68 10 C 13</t>
  </si>
  <si>
    <t>HOGAR INFANTIL JOSE RAQUEL MERCADO</t>
  </si>
  <si>
    <t>CL 42 12 62</t>
  </si>
  <si>
    <t xml:space="preserve">Alerta infraestructura, la regional en la presente vigencia recibio el recurso para intervenirla y se encuentra en proceso de contratacion </t>
  </si>
  <si>
    <t>CDIRAYITODESOLCIMITARRA</t>
  </si>
  <si>
    <t>CARRERA 3 CON CALLE 2 BARRIO CAÑAVERAL</t>
  </si>
  <si>
    <t>Infraestructura, hay algunos salones con riesgos por cielo raso. No se tiene respuesta por parte de los alcaldes a estas peticiones</t>
  </si>
  <si>
    <t>CDIRAYITODESOLCIMITARRAVILLA</t>
  </si>
  <si>
    <t>CRA. 10 CON CALLE 10 BARRIO EL DIAMANTE</t>
  </si>
  <si>
    <t>CDIRAYITODESOLCIMITARRAPINOS</t>
  </si>
  <si>
    <t>CALLE 25 - 3E - 21 BARRIO LOS PINOS</t>
  </si>
  <si>
    <t>CDIMANITASCREATIVASPUERTOPARRA</t>
  </si>
  <si>
    <t>CARRERA 7 # 7-74 BARRIO EL CENTRO</t>
  </si>
  <si>
    <t>MUNDO MAGICO PR</t>
  </si>
  <si>
    <t>CASETA COMUNAL LA CIENEGA</t>
  </si>
  <si>
    <t>MUNDO MAGICO LAS MONTOYAS</t>
  </si>
  <si>
    <t>CASETA AZUL CORREGIMIENTO LAS MONTOYAS</t>
  </si>
  <si>
    <t>HOGAR INFANTIL RIN RIN RENACUAJO</t>
  </si>
  <si>
    <t>KR 10 15 34 CARVAJAL</t>
  </si>
  <si>
    <t>EDEN MARIPOSAS</t>
  </si>
  <si>
    <t>CALLE 18 # 20-03</t>
  </si>
  <si>
    <t xml:space="preserve">SUEÑOS DE GARABATOS </t>
  </si>
  <si>
    <t>CASA 1</t>
  </si>
  <si>
    <t>SEMILLAS DEL REY</t>
  </si>
  <si>
    <t>ANTIGUO PUESTO DE SALUD</t>
  </si>
  <si>
    <t>FRESITAS ST</t>
  </si>
  <si>
    <t>CARRERA 16 A NO 4-45</t>
  </si>
  <si>
    <t>GOTITAS DE AMOR VEREDA PROVINCIA</t>
  </si>
  <si>
    <t>BIBLIOTECA</t>
  </si>
  <si>
    <t>1 DE CRISTO REY</t>
  </si>
  <si>
    <t>COLEGIO INTEGRADO EL CARARE SEDE A</t>
  </si>
  <si>
    <t>2 DE CRISTO REY</t>
  </si>
  <si>
    <t>COLEGIO INTEGRADO DEL CARARE</t>
  </si>
  <si>
    <t>3 DE CRISTO REY</t>
  </si>
  <si>
    <t>ZONA RURAL-SAN PEDRO DE LA PAZ</t>
  </si>
  <si>
    <t>4 DE CRISTO REY</t>
  </si>
  <si>
    <t>VEREDA RURAL ZAMBITO</t>
  </si>
  <si>
    <t xml:space="preserve">5 DE CRISTO REY   </t>
  </si>
  <si>
    <t>CORREGIMIENTO PUERTO ARAUJO</t>
  </si>
  <si>
    <t>6 DE CRISTO REY</t>
  </si>
  <si>
    <t>ESCUELA LA TERRAZA</t>
  </si>
  <si>
    <t>7 DE CRISTO REY</t>
  </si>
  <si>
    <t xml:space="preserve">8 DE CRISTO REY </t>
  </si>
  <si>
    <t>SALON SOCIAL CORREGIMIENTO DE PUERTO OLAYA AL LADO DE LA CANCHA DE MICRO FUTBOL</t>
  </si>
  <si>
    <t>Alerta de posible flexibilización por presencia de grupos armados, los cuales no dejan ingresar el TH a la UA</t>
  </si>
  <si>
    <t xml:space="preserve">9 DE CRISTO REY </t>
  </si>
  <si>
    <t>SALON CULTURAL VEREDA PRIMAVERA VIA PRINCIPAL COSTADO IZQUIERDO</t>
  </si>
  <si>
    <t xml:space="preserve">10 DE CRISTO REY </t>
  </si>
  <si>
    <t>SALÓN COMUNAL VEREDA SAN JUAN DE LA CARRETERA</t>
  </si>
  <si>
    <t xml:space="preserve">11 DE CRISTO REY </t>
  </si>
  <si>
    <t>VEREDA YE DE LA TORRE</t>
  </si>
  <si>
    <t>12 DE CRISTO REY</t>
  </si>
  <si>
    <t>VEREDA CRUCE SANTA ROSA SIN NOMENCLATURA</t>
  </si>
  <si>
    <t>13 DE CRISTO REY</t>
  </si>
  <si>
    <t>VIA PUERTO ARAUJO COSTADO DERECHO</t>
  </si>
  <si>
    <t>14 DE CRISTO REY</t>
  </si>
  <si>
    <t>15 DE CRISTO REY</t>
  </si>
  <si>
    <t>SALON COMUNAL VEREDA SAN JUANCITO COSTADO IZQUIERDO</t>
  </si>
  <si>
    <t>16 DE CRISTO REY</t>
  </si>
  <si>
    <t>KIOSCO COMUNAL VEREDA VILLA NUEVA, COSTADO DERECHO</t>
  </si>
  <si>
    <t>17 DE CRISTO REY</t>
  </si>
  <si>
    <t>ESCUELA COBAPLATA VEREDA EL VINAGRE, COSTADO IZQUIERDO</t>
  </si>
  <si>
    <t>18 DE CRISTO REY</t>
  </si>
  <si>
    <t>SALON COMUNAL VEREDA EL VALIENTE COSTADO DEERECHO</t>
  </si>
  <si>
    <t>19 DE CRISTO REY</t>
  </si>
  <si>
    <t>COLEGIO INTEGRADO DEL CARARE SEDE A</t>
  </si>
  <si>
    <t>HILOSPERIQUITOSCIMITARRA</t>
  </si>
  <si>
    <t>KR 2 6 42</t>
  </si>
  <si>
    <t>Alerta infraestructura, muro fracturado, desde la sede nacional (Efrain Garzon Rodriguez)  respondieron que enviaran a un profesional para poder intervenir la UDS.</t>
  </si>
  <si>
    <t>20 DE CRISTO REY</t>
  </si>
  <si>
    <t>SALON COMUNAL - VEREDA PALMAS DE GUAYABITO</t>
  </si>
  <si>
    <t xml:space="preserve">22 DE CRISTO REY </t>
  </si>
  <si>
    <t>VEREDA BELLAVISTA KIOSKO FRENTE I COLEGIO</t>
  </si>
  <si>
    <t xml:space="preserve">23 DE CRISTO REY </t>
  </si>
  <si>
    <t>VEREDA  ZONA RURAL-PARAISO</t>
  </si>
  <si>
    <t>25 DE CRISTO REY</t>
  </si>
  <si>
    <t>VEREDA SEDE EDUCATIVA LA JOTA</t>
  </si>
  <si>
    <t>21 DE CRISTO REY</t>
  </si>
  <si>
    <t>24 DE CRISTO REY</t>
  </si>
  <si>
    <t>KIOSKO COMUNAL VEREDA EL TROPEZON</t>
  </si>
  <si>
    <t>26 DE CRISTO REY</t>
  </si>
  <si>
    <t>KIOSCO COMUNAL VEREDA SAN MARINO VIA LANDAZURI COSTADO IZQUIERDO</t>
  </si>
  <si>
    <t>27 DE CRISTO REY</t>
  </si>
  <si>
    <t>28 DE CRISTO REY</t>
  </si>
  <si>
    <t>COLEGIO INTEGRADO DEL CARARE CICA SECUNDARIA</t>
  </si>
  <si>
    <t>29 DE CRISTO REY</t>
  </si>
  <si>
    <t>VEREDA PERDIDA MEDIA - CASA FAMILIAR PASANDO EL COLEGIO EL CERRITO</t>
  </si>
  <si>
    <t>30 CRISTO REY</t>
  </si>
  <si>
    <t>VEREDA VISTA HERMOSA ESCUELA VISTA HERMOSA SIN NOMENCLATURA</t>
  </si>
  <si>
    <t>31 DE CRISTO REY</t>
  </si>
  <si>
    <t>VEREDA LOS RANCHOS CALLE 1 COSTADO IZQUIERDO</t>
  </si>
  <si>
    <t>CHIMA1 ORQUIDEAS</t>
  </si>
  <si>
    <t>VEREDA GUAMAL ESCUELA SEDE G</t>
  </si>
  <si>
    <t xml:space="preserve">CHIMA2 LOS OSITOS / ABEJITAS </t>
  </si>
  <si>
    <t>CL 6 4 03  BARRIO EL PROGRESO</t>
  </si>
  <si>
    <t>CONTRATACION1 TRAVESURAS / ANGELITOS / GIGANTES</t>
  </si>
  <si>
    <t>SALÓN  DE LA ESCUELA JHON F KENNEDY</t>
  </si>
  <si>
    <t>GUACAMAYO1 LOS OSITOS / LOS TRAVIESOS/AMIGUITOS</t>
  </si>
  <si>
    <t>CALLE 5 #4-46 CENTRO /CASA CURAL DE LA VEREDA SANTA RITA</t>
  </si>
  <si>
    <t>GALAN1 LAS UVITAS</t>
  </si>
  <si>
    <t>ESCUELA LAS VUELTAS</t>
  </si>
  <si>
    <t xml:space="preserve">GALAN4 LAS PRINCESAS </t>
  </si>
  <si>
    <t>VEREDA HOYA NEGRA/ESCUELA HOYA NEGRA</t>
  </si>
  <si>
    <t>GALAN2 LAS CONSENTIDAS</t>
  </si>
  <si>
    <t>ESCUELA EL ALTO</t>
  </si>
  <si>
    <t>GALAN3 TERNURITAS</t>
  </si>
  <si>
    <t>VEREDA LA AGUADA/ESCUELA LA AGUADA</t>
  </si>
  <si>
    <t>GALAN5 LAS HUELLAS DEL FUTURO</t>
  </si>
  <si>
    <t>VEREDA SAN ISIDRO/ESCUELA SAN ISIDRO</t>
  </si>
  <si>
    <t>GALAN6 PITUFOS</t>
  </si>
  <si>
    <t>VEREDA SIBERIA/ESCUELA SIBERIA</t>
  </si>
  <si>
    <t xml:space="preserve">GAMBITA1 COCOROBE </t>
  </si>
  <si>
    <t>CORREGIMIENTO LA PALMA SALÓN SOCIAL CARLOS  EDUARDO TORRES DUARTE</t>
  </si>
  <si>
    <t>GAMBITA4 PRINCIPITOS</t>
  </si>
  <si>
    <t>SALÓN COMUNAL VEREDA SUPATA</t>
  </si>
  <si>
    <t>CDI LOS CHATICOS SIN ARRIENDO</t>
  </si>
  <si>
    <t>CL 25 B 12 80 SAN VICENTICO</t>
  </si>
  <si>
    <t>CERRITO1 ABEJITAS ALEGRES</t>
  </si>
  <si>
    <t>CALLE 7 # 4 - 25 BARRIO LA ESMERALDA</t>
  </si>
  <si>
    <t>Critica, maerial pedagogico</t>
  </si>
  <si>
    <t>CERRITO4 RAYITOS DE SOL VDA TACHIVA</t>
  </si>
  <si>
    <t>ESCUELA RURAL TACHIVA VEREDA TACHIVA</t>
  </si>
  <si>
    <t>CERRITO6 RAYITOS DE SOL VDA TULI</t>
  </si>
  <si>
    <t>ESCUELA RURAL EL VOLCAN VEREDA EL VOLCAN</t>
  </si>
  <si>
    <t>CERRITO2 ABEJITAS ALEGRES VEREDA SIOTE</t>
  </si>
  <si>
    <t>ESCUELA RURAL CORRAL FALSO VEREDA CORRAL FALSO</t>
  </si>
  <si>
    <t>CERRITO3 ABEJITAS ALEGRES VDA PERALONSO</t>
  </si>
  <si>
    <t>CERRITO5 RAYITOS DE SOL VDA EL NARANJO</t>
  </si>
  <si>
    <t>CONCEPCION1 VDA PIEDRA AZUL</t>
  </si>
  <si>
    <t>VEREDA CARABOBO SECTOR TABETA, ESCUELA SAN FRANCISCO DE TABETA</t>
  </si>
  <si>
    <t>CONCEPCION2 VDA LAS OVEJAS</t>
  </si>
  <si>
    <t>CALLE 4 N 2- 27 ANTIGUO KINDER</t>
  </si>
  <si>
    <t>CONCEPCION3 VDA ESPINO</t>
  </si>
  <si>
    <t>INSTITUTO TECNICO AGROPECUARIO FELIPE CORDERO SEDE L EL ESPINO VEREDA EL ESPINO</t>
  </si>
  <si>
    <t>CASITA FELIZ 1</t>
  </si>
  <si>
    <t>ESCUELA RURAL MESETAS VEREDA MESETAS</t>
  </si>
  <si>
    <t>LA UNION 1</t>
  </si>
  <si>
    <t>INSTITUCIÓN EDUCATIVA LLANO DE MOLAGAVITA, SEDE F. VEREDA EL JUNCO</t>
  </si>
  <si>
    <t>CASITA FELIZ 2</t>
  </si>
  <si>
    <t>72°47'53.2"W</t>
  </si>
  <si>
    <t>LA UNION 2</t>
  </si>
  <si>
    <t>INSTITUCIÓN EDUCATIVA LAGUNITAS, SEDE M. VEREDA EL HOBO</t>
  </si>
  <si>
    <t>LA UNION 3</t>
  </si>
  <si>
    <t xml:space="preserve">INSTITUCIÓN EDUCATIVA LLANO DE MOLAGAVITA SEDE M. </t>
  </si>
  <si>
    <t>PEQUEÑOS GENIOS 3</t>
  </si>
  <si>
    <t>HOGAR COMUNITARIO LOS ENANITOS CENTRO</t>
  </si>
  <si>
    <t>CARITAS FELICES 1</t>
  </si>
  <si>
    <t>CARITAS FELICES 2</t>
  </si>
  <si>
    <t>VEREDA CHICACUTA CASA DEL SEÑOR BELTRAN RAMIREZ</t>
  </si>
  <si>
    <t>CARITAS FELICES 3</t>
  </si>
  <si>
    <t>ESCUELA EL RINCON CEDE C</t>
  </si>
  <si>
    <t>UN LUGAR MEJOR 1</t>
  </si>
  <si>
    <t>CARACOLES DE COLORES 1</t>
  </si>
  <si>
    <t>SALÓN BIBLIOTECA MUNICIPAL</t>
  </si>
  <si>
    <t>CARACOLES DE COLORES 2</t>
  </si>
  <si>
    <t>CARACOLES DE COLORES 3</t>
  </si>
  <si>
    <t>UN LUGAR MEJOR 2</t>
  </si>
  <si>
    <t>SALON ESCUELA DE SAN SEBASTIAN  VEREDA PANGUA</t>
  </si>
  <si>
    <t>UN LUGAR MEJOR 3</t>
  </si>
  <si>
    <t>SALÓN ESCUELA RURAL DE SAN PABLO  VEREDA SAN PABLO</t>
  </si>
  <si>
    <t>CDI PIOLIN</t>
  </si>
  <si>
    <t>Campohermoso</t>
  </si>
  <si>
    <t>CALLE 49 10 OCC-12</t>
  </si>
  <si>
    <t>CDI SUEÑOS INFANTILES</t>
  </si>
  <si>
    <t>Girardot</t>
  </si>
  <si>
    <t>CRA. 6 #29-53</t>
  </si>
  <si>
    <t xml:space="preserve">CDI RAYITO DE LUZ </t>
  </si>
  <si>
    <t>Comuneros</t>
  </si>
  <si>
    <t>CALLE 7 # 21-35</t>
  </si>
  <si>
    <t>SOÑAR Y SONREIR</t>
  </si>
  <si>
    <t>CRA 20 #55N15 BARRIO ROSAL NORTE COLORADOS</t>
  </si>
  <si>
    <t>MUNDO MAGICO 2017</t>
  </si>
  <si>
    <t>Provenza</t>
  </si>
  <si>
    <t>CL 106 22 166</t>
  </si>
  <si>
    <t>SOÑAR Y SONREIR B</t>
  </si>
  <si>
    <t>El Pablón</t>
  </si>
  <si>
    <t>CARRERA 11 # 61-10 PABLON</t>
  </si>
  <si>
    <t>FUNDACION CHIKIMANIA</t>
  </si>
  <si>
    <t>Kennedy</t>
  </si>
  <si>
    <t>KR 11 8 N 25</t>
  </si>
  <si>
    <t>AMANECER LA TOGA 1</t>
  </si>
  <si>
    <t>CALLE 6 # 11 102 VILLABEL</t>
  </si>
  <si>
    <t>ULTIMA DOTACION RECIBIDA EN LA MODALIDAD EIH (ANTES DIMF) AÑO 2018,  SE REQUIEREN EQUIPOS ANTROPOMETRICOS, SE REQUIEREN EQUIPOS DE APOYO (REPRODUCTORES DE AUDIO Y VIDEO, VENTILADORES),  SE REQUIERE LENCERIA (COLCHONETAS), SE REQUIERE MATERIAL DIDACTICO (CUENTOS, MATERIAL PEDAGOGICO, ANIMALES PARA ENHEBRAR, BALONES, SET DISFRASES,  TITERES, JUEGOS DE ARRASTRE Y EMPUJE) Y SE REQUIERE MATERIAL PEDAGOGICO TIPO ESTIMULACION (COLCHONETA TEXTURAS, RODILLOS, GIMNACIO, INSTRUMENTO MUSICAL)</t>
  </si>
  <si>
    <t>El CZ informa que la EAS asume el arrendamiento de la UA</t>
  </si>
  <si>
    <t>AMANECER LA TOGA 2</t>
  </si>
  <si>
    <t>UNIDAD 1</t>
  </si>
  <si>
    <t>CARRERA 15B # 201A 22 SALON COMUNAL URB GONZALEZ CHAPARRO</t>
  </si>
  <si>
    <t>UNIDAD  2</t>
  </si>
  <si>
    <t>MZ 4 CS 4 ASENTAMIENTO ASOMIFLOR TRANSVERSAL ORIENTAL VIA BUCARICA</t>
  </si>
  <si>
    <t>UNIDAD 3</t>
  </si>
  <si>
    <t>GRANDES SUEÑOS 1</t>
  </si>
  <si>
    <t>CARRERA 01 # 26 32 LA CUMBRE</t>
  </si>
  <si>
    <t>Z16 PEQUEÑOS SABIOS</t>
  </si>
  <si>
    <t>Z16 MIS PRIMEROS PASOS</t>
  </si>
  <si>
    <t>KR 34 109 15 BARRIO CALDAS</t>
  </si>
  <si>
    <t>Z16 MIS PEQUEÑOS GIGANTES</t>
  </si>
  <si>
    <t>CL 57 14 A 04 BARRIO REPOSO</t>
  </si>
  <si>
    <t>Z16 MUNDO IDEAL</t>
  </si>
  <si>
    <t>Z16 RAYITO DE SOL</t>
  </si>
  <si>
    <t>VEREDA ROSABLANCA, SALON CORPOBLANCA/VEREDA HELECHALES SALON FRENTE AL SANTISIMO</t>
  </si>
  <si>
    <t>Z16 MIS PRIMERA ALEGRIAS</t>
  </si>
  <si>
    <t>Z16 HUELLAS DEL FUTURO</t>
  </si>
  <si>
    <t>KR 34 109 15 SALON COMUNAL BARRIO CALDAS</t>
  </si>
  <si>
    <t>Z17 SEMILLITAS DE VERICUTE</t>
  </si>
  <si>
    <t>KM 2 VEREDA VERICUTE LOS BOLOS</t>
  </si>
  <si>
    <t>AMANECER LA TOGA 3</t>
  </si>
  <si>
    <t>DESTELLOS DE AMOR 1</t>
  </si>
  <si>
    <t>CARRERA 16 # 52 69 LAS VILLAS</t>
  </si>
  <si>
    <t>MUNDO DE SONRISAS 1</t>
  </si>
  <si>
    <t>MANZANA 4 CASA 4 ASENTAMIENTO ASOMIFLOR</t>
  </si>
  <si>
    <t>DESTELLOS DE AMOR 2</t>
  </si>
  <si>
    <t>GRANDES SUEÑOS 3</t>
  </si>
  <si>
    <t>CALLE 31 #9E-54 LA CUMBRE</t>
  </si>
  <si>
    <t>GRANDES SUEÑOS 2</t>
  </si>
  <si>
    <t>MUNDO DE SONRISAS 4</t>
  </si>
  <si>
    <t>SALON COMUNAL LA HORMIGA</t>
  </si>
  <si>
    <t>CDI CRECER CON BIENESTAR</t>
  </si>
  <si>
    <t>CARRERA 34 # 155-54 ASOVILAGOS</t>
  </si>
  <si>
    <t>La infraestructura donde funciona CDI CRECER CON BIENESTAR, tiene necesidades de INTERVENCION INMEDIATA en: PISOS (BALDOSAS LEVANTADAS), vidrios, REEMPLAZO DE VIDRIOS, techo (REEMPLAZO DECIELORAZO), parque infantil (CONSTRUCCION O REMODELACION DE PARQUE INFANTIL)</t>
  </si>
  <si>
    <t>SE REQUIEREN EQUIPOS DE APOYO (REPRODUCTORES DE AUDIO Y VIDEO, VENTILADORES),  SE REQUIERE LENCERIA (COLCHONETAS), SE REQUIERE MATERIAL DIDACTICO (CUENTOS, MATERIAL PEDAGOGICO, ANIMALES PARA ENHEBRAR, BALONES, SET DISFRASES,  TITERES,</t>
  </si>
  <si>
    <t>Z16 FLORIDABLANCA 2</t>
  </si>
  <si>
    <t>VIA CUCUTA  KILOMETRO 22  - FINCA SIERRA MORENA</t>
  </si>
  <si>
    <t>Z16 FLORIDABLANCA 3</t>
  </si>
  <si>
    <t>KR 11 13 09  SALON COMUNAL SANTA ANA</t>
  </si>
  <si>
    <t>MUNDO DE SONRISAS 2</t>
  </si>
  <si>
    <t>CALLE 8 # 3-05 SALON COMUNAL CARACOLI</t>
  </si>
  <si>
    <t>DESTELLOS DE AMOR 3</t>
  </si>
  <si>
    <t>CLE 103B CRA 41 BARRIO SAN BERNARDO</t>
  </si>
  <si>
    <t>El CZ informa que, se reconoce un valor por concepto de arrendamiento</t>
  </si>
  <si>
    <t>MUNDO DE SONRISAS 3</t>
  </si>
  <si>
    <t>CR 45 CL 46C MZ 3 URB PORTAL DE LA HACIENDA PRADOS DEL SUR</t>
  </si>
  <si>
    <t>MUNDO DE SONRISAS 5</t>
  </si>
  <si>
    <t>VEREDA ALTOS DE MANTILLA SALON COMUNAL</t>
  </si>
  <si>
    <t>DESTELLOS DE AMOR 4</t>
  </si>
  <si>
    <t>DESTELLOS DE AMOR 5</t>
  </si>
  <si>
    <t>CL 103 B 41 0 BARRIO SAN BERNARDO</t>
  </si>
  <si>
    <t>GRANDES SUEÑOS 4</t>
  </si>
  <si>
    <t>GRANDES SUEÑOS 5</t>
  </si>
  <si>
    <t>GRANDES SUEÑOS 6</t>
  </si>
  <si>
    <t>Z16 FLORIDABLANCA 1</t>
  </si>
  <si>
    <t>CR 10A 49-03 VILLALUZ SALON DEFENSA CIVIL</t>
  </si>
  <si>
    <t>Z16 FLORIDABLANCA 4</t>
  </si>
  <si>
    <t>Z16 FLORIDABLANCA 5</t>
  </si>
  <si>
    <t>CL 36 196 132 CASCO ANTIGUO</t>
  </si>
  <si>
    <t>HOGAR INFANTIL PELUSA</t>
  </si>
  <si>
    <t>Macaregua</t>
  </si>
  <si>
    <t>DG 14 C 57 59 BLOQUE F PISO 1 ENT 2  URB MACAREGUA</t>
  </si>
  <si>
    <t>HOGAR INFANTIL MAFALDA</t>
  </si>
  <si>
    <t>CL 15 17 60  BUENOS AIRES  SAN VICENTE DE CHUCURI</t>
  </si>
  <si>
    <t>Cubierta del comedor y salones.  Adicional la APHI ha solcitado aumento de cupos a 120 teniendo en cuenta lista de espera.</t>
  </si>
  <si>
    <t>Por mejorar, ultima dotación recibida en el 2017, se realizó reinversión en material pedagogico</t>
  </si>
  <si>
    <t>ANGELES I</t>
  </si>
  <si>
    <t>Los Angeles</t>
  </si>
  <si>
    <t>CRA: 32 # 16  SALON COMUÑAL LOS  ANGELES PISO 2</t>
  </si>
  <si>
    <t>OPERADOR SOLO COMPONENTE ALIMENTOS</t>
  </si>
  <si>
    <t>ESPERANZA</t>
  </si>
  <si>
    <t>SALON MULTIPLE BARRIO ESPERANZA 2</t>
  </si>
  <si>
    <t>ESPERANZA II</t>
  </si>
  <si>
    <t>CRA 6 # 24-50 SALON COMUNAL</t>
  </si>
  <si>
    <t>Critica, material pedagogico</t>
  </si>
  <si>
    <t>Nuevo operador</t>
  </si>
  <si>
    <t>El CZ informa que reconoce un valor por concepto de arrendamiento. No tramitaron reconocimiento de personería juridica, por lo cual, no es posible contratar con ellos</t>
  </si>
  <si>
    <t>ESPERANZA III</t>
  </si>
  <si>
    <t>Lizcano I y II</t>
  </si>
  <si>
    <t>CRA 22 #18N-101 ESPERANZA3 ENTRADA LATERAL</t>
  </si>
  <si>
    <t>ESPERANZA IV</t>
  </si>
  <si>
    <t>SALON MULTIPLE DE LA ESPERANZA II CRA 22 CON 10 ESQUINA</t>
  </si>
  <si>
    <t>VILLA HELENA</t>
  </si>
  <si>
    <t>CALLE 16#25-06 SALON PARROQUIAL VILLA HELENA</t>
  </si>
  <si>
    <t>CAMINO DE PAZ</t>
  </si>
  <si>
    <t>PARQUE RECREAR NORTE</t>
  </si>
  <si>
    <t>HAMACAS</t>
  </si>
  <si>
    <t>CARRERA 12 N° 16-43 KENNEDY</t>
  </si>
  <si>
    <t>Z6 CAFE MADRID</t>
  </si>
  <si>
    <t>Café Madrid</t>
  </si>
  <si>
    <t>CRA 7A 37BN 57 CAFÉ MADRID</t>
  </si>
  <si>
    <t>No tramitaron reconocimiento de personería juridica, por lo cual, no es posible contratar con ellos</t>
  </si>
  <si>
    <t>Z2 MI MUNDO FELIZ</t>
  </si>
  <si>
    <t>PEATONAL 4 CASA 2 LUZ DE SALVACIÓN 1</t>
  </si>
  <si>
    <t>Z1 AMOROSOSAS PERSONITAS</t>
  </si>
  <si>
    <t>CALLE 73 # 28A -  02 SALÓN COMUNAL BARRIO SAN PEDRO</t>
  </si>
  <si>
    <t>Z2 CARITAS FELICES</t>
  </si>
  <si>
    <t>El Rocío</t>
  </si>
  <si>
    <t>CALLE 104A #16-64 SALÓN  COMUNAL BARRIO EL ROCIO</t>
  </si>
  <si>
    <t>Z4 DESCUBRIENDO AVENTURAS</t>
  </si>
  <si>
    <t>CARRERA 8 # 64C-45. SALON COMUNAL. PORTERIA 1. BARRIO LOS ALMENDROS</t>
  </si>
  <si>
    <t>Z1 PEQUEÑOS SABIOS</t>
  </si>
  <si>
    <t>CALLE 47 # 10W58  CASA CONTIGUA SALON COMUNAL CAMPO HERMOSO</t>
  </si>
  <si>
    <t>Z2 RONDAS DE ALEGRIAS</t>
  </si>
  <si>
    <t>CALLE 94 14 -25 SALÓN COMUNAL CIUDAD VENECIA</t>
  </si>
  <si>
    <t>Z1 SEMILLAS DEL MAÑANA</t>
  </si>
  <si>
    <t>Estoraques I y II</t>
  </si>
  <si>
    <t>CALLE 60 # 36W 30 IGLESIA CATOLICA BARRIO ESTORAQUES</t>
  </si>
  <si>
    <t>Z3 LOS ANGELES</t>
  </si>
  <si>
    <t>La Universidad</t>
  </si>
  <si>
    <t>CALLE 9 #25-67 PUNTO VIVE DIGITAL LA UNIVERSIDAD</t>
  </si>
  <si>
    <t>Z2 LUZ DE SALVACIÓN</t>
  </si>
  <si>
    <t>CRA 21B CALLE 115 MANZANA J CASA 17 BARRIO BRISAS DE PROVENZA</t>
  </si>
  <si>
    <t>Z3 SUEÑOS INFANTILES</t>
  </si>
  <si>
    <t>Z3 MI PEQUEÑO MUNDO</t>
  </si>
  <si>
    <t>CALLE 18N #23-11 LIZCANO 1</t>
  </si>
  <si>
    <t>Z4 TERNURA</t>
  </si>
  <si>
    <t>CRA 10D 67 A 13</t>
  </si>
  <si>
    <t>Z4 MI SEGUNDO HOGAR</t>
  </si>
  <si>
    <t>SALON COMUNAL CORDONCILLOS 2</t>
  </si>
  <si>
    <t>Z4 MIS PEQUEÑOS EXPLORADORES</t>
  </si>
  <si>
    <t>SALON COMUNAL COORDONCILLOS 2</t>
  </si>
  <si>
    <t>LAS ACACIAS</t>
  </si>
  <si>
    <t>CRA 4 # 16 -16 BARRIO PUEBLO NUEVO</t>
  </si>
  <si>
    <t>Z10 ALEJANDRITA PUEBLO</t>
  </si>
  <si>
    <t>SALÓN COMUNAL ASENTAMIENTO HUMANO  LOS ACACIOS SECTOR BUENOS AIRES</t>
  </si>
  <si>
    <t>Z10 ANGEL AURA EL TULCAN</t>
  </si>
  <si>
    <t>SALON COMUNAL VEREDA EL TULCAN</t>
  </si>
  <si>
    <t>CDI ACAPULCO SEDE B</t>
  </si>
  <si>
    <t>LOTE 12  MANZANA  46  ACAPULCO</t>
  </si>
  <si>
    <t xml:space="preserve">Z9 CHISPITAS DE AMOR </t>
  </si>
  <si>
    <t>KR 81 15 12 BARRIO GAITAN  CORREGIMIENTO DE YARIMA</t>
  </si>
  <si>
    <t>El CZ informa que se cancela valor por concepto de arrendamientio. No tramitaron reconocimiento de personería juridica, por lo cual, no es posible contratar con ellos</t>
  </si>
  <si>
    <t>Z10 PEQUEÑINES</t>
  </si>
  <si>
    <t>INSTITUCION EDUCATIVA POZO NUTRIAS II, VEREDA POZO NUTRIAS II</t>
  </si>
  <si>
    <t>Z9 NUEVAS ILUSIONES COLORADA</t>
  </si>
  <si>
    <t>FINCA LA REINA VEREDA LA COLORADA</t>
  </si>
  <si>
    <t>El CZ informa que se cancela valor por concepto de arrendamiento. No tramitaron reconocimiento de personería juridica, por lo cual, no es posible contratar con ellos</t>
  </si>
  <si>
    <t>Z9 ARCO IRIS</t>
  </si>
  <si>
    <t>KR 1 9 85 COLEGIO CAMILO TORRES SEDE B BARRIO ANGOSTURAS</t>
  </si>
  <si>
    <t>Z9 YARIMA</t>
  </si>
  <si>
    <t>KR 81 15 12 CORREGIMIENTO DE YARIMA</t>
  </si>
  <si>
    <t>Z9 LOS GIRASOLES MIRABEL</t>
  </si>
  <si>
    <t>COLEGIO MIRABEL SECTOR LLANA FRIA</t>
  </si>
  <si>
    <t>Z10 PIEDRA LUNA</t>
  </si>
  <si>
    <t>CARRERA 22 NO 15-01 SALON COMUNAL BARRIO ORQUIDEA REAL</t>
  </si>
  <si>
    <t>Z10 DIAMANTE</t>
  </si>
  <si>
    <t>COLEGIO CONCENTRACION DE DESARROLLO RURAL JOSE ANTONIO GALAN, SEDE A VEREDA SANTA ROSA LA CONCENTRACION</t>
  </si>
  <si>
    <t>Z10 AGATHA PALMIRA</t>
  </si>
  <si>
    <t>INSTITUCION EDUCATIVA PALMIRA SEDE D ESCUELA NUEVO MUNDO</t>
  </si>
  <si>
    <t>Z9 ZAFIRO CHANCHON</t>
  </si>
  <si>
    <t>INSTITUCION EDUCATIVA EL RUBÍ SEDE E LA FLORESTA DEL CHANCHON</t>
  </si>
  <si>
    <t>Z10 ANGEL AURA</t>
  </si>
  <si>
    <t>INSTITUCION EDUCATIVA MIRADORES DE LLANA CALIENTE SEDE A</t>
  </si>
  <si>
    <t>Z10 ALEJANDRITA CANTAGALLOS</t>
  </si>
  <si>
    <t>CENTRO EDUCATIVO CANTAGALLOS SEDE A, VEREDA VARSOVIA ANT ESC RURAL CANTAGALLOS</t>
  </si>
  <si>
    <t>Z11 ANGELITOS</t>
  </si>
  <si>
    <t>ASENTAMIENTO HUMANO LOS ACACIOS, SECTOR BUENOS AIRES</t>
  </si>
  <si>
    <t>Z11 GRANDES ARTISTAS PLACITAS</t>
  </si>
  <si>
    <t>SALON COMUNAL BARRIO PLACITAS</t>
  </si>
  <si>
    <t>Z11 PEQUEÑOS TRAVIESOS LA PRIMAVERA</t>
  </si>
  <si>
    <t>CENTRO EDUCATIVO LA COLORADA SEDE C</t>
  </si>
  <si>
    <t>Z11 EXPLORADORES NUEVO MUNDO</t>
  </si>
  <si>
    <t xml:space="preserve">Z11 TRAVESURAS  LA ESPERANZA </t>
  </si>
  <si>
    <t>INSTITUCIÓN EDUCATIVA LA PLAZUELA - VEREDA LA PLAZUELA</t>
  </si>
  <si>
    <t>Z9 NUEVAS ILUSIONES COLCATO</t>
  </si>
  <si>
    <t>CAPILLA DIVINO NIÑO CALLE 10 #1.68 BARRIO ANGOSTURAS</t>
  </si>
  <si>
    <t>Z9 ZAFIRO EL CERRO</t>
  </si>
  <si>
    <t>INSTITUCION EDUCATIVA EL RUBÍ SEDE C EL CERRO</t>
  </si>
  <si>
    <t>Z9 LOS GIRASOLES ICPROC</t>
  </si>
  <si>
    <t>COLEGIO NUESTRA SEÑORA DE PAZ SEDE B VALENTIN GONZALEZ RANGEL - AVENIDA DEL CACAO</t>
  </si>
  <si>
    <t>Z11 PEQUEÑOS TRAVIESOS MERIDA</t>
  </si>
  <si>
    <t>INSTITUCIÓN EDUCATIVA CANTAGALLOS SEDE H ESCUERLA RURAL MERIDA</t>
  </si>
  <si>
    <t>Z11 EXPLORADORES TRIANON</t>
  </si>
  <si>
    <t>INSTITUCION EDUCATIVA MIRADORES DE  LLANA CALIENTE  SEDE 10 TRIANON</t>
  </si>
  <si>
    <t>Z11 TRAVESURAS EL RUBI</t>
  </si>
  <si>
    <t>INSTITUCION EDUCATIVA EL RUBÍ SEDE A</t>
  </si>
  <si>
    <t>Z10 AGATHA CAMPO HERMOSO</t>
  </si>
  <si>
    <t>CENTRO EDUCATIVO PALMIRA SEDE B, VEREDA CAMPO HERMOSO</t>
  </si>
  <si>
    <t>Z10 PEQUEÑINES LA COOPERATIVA</t>
  </si>
  <si>
    <t>VEREDA NUEVO HORIZONTE, SECTOR LA COOPERATIVA</t>
  </si>
  <si>
    <t>Z10 ALEJANDRITA GERMANIA</t>
  </si>
  <si>
    <t>Z11 GRANDES ARTISTAS  SANTA HELENA</t>
  </si>
  <si>
    <t>INSTITUCIÓN EDUCATIVA PALMIRA SEDE I CANTARRANAS 2 ? VEREDA CANTARRANAS</t>
  </si>
  <si>
    <t xml:space="preserve">Z9 ZAFIRO </t>
  </si>
  <si>
    <t>Z9 HUELLITAS DE AMOR</t>
  </si>
  <si>
    <t>CASETA COMUNAL CORREGIMIENTO ALBANIA</t>
  </si>
  <si>
    <t>Z12 ORQUIDEAS</t>
  </si>
  <si>
    <t>CIUDADELA JORGE RIOS CORTES SALON COMUNAL</t>
  </si>
  <si>
    <t>Z12 GIRASOLES PORTUGAL</t>
  </si>
  <si>
    <t>SEDE I  COLEGIO PORTUGAL  / SALON COMUNAL</t>
  </si>
  <si>
    <t>Z12 FLORES DE BELEN</t>
  </si>
  <si>
    <t>VEREDA PUYANA. POLIDEPORTIVO CANCHA</t>
  </si>
  <si>
    <t>Z12 CAMELIAS LAGUNA</t>
  </si>
  <si>
    <t>VEREDA MANCHADORES SALON COMUNAL</t>
  </si>
  <si>
    <t>Z13 TOPACIO</t>
  </si>
  <si>
    <t>KR 16 14 29 SALN COMUNAL BARRIO MARIA PAZ</t>
  </si>
  <si>
    <t>Z13 AMBAR EL OSO</t>
  </si>
  <si>
    <t>VEREDA EL OSO KIOSCO PARROQUIAL EL OSO</t>
  </si>
  <si>
    <t>Z13 ZAFIRO AGUIRRE</t>
  </si>
  <si>
    <t>INSTITUCION EDUCATIVA LLANADAS SEDE D AGUIRRE VERREDA AGUIRRE</t>
  </si>
  <si>
    <t>Z12 AZUCENAS</t>
  </si>
  <si>
    <t>KR 16 B 14 29 SALN COMUNAL BARRIO MARIA PAZ</t>
  </si>
  <si>
    <t>Z12 LIRIOS</t>
  </si>
  <si>
    <t>Z12 GIRASOLES LA VICTORIA</t>
  </si>
  <si>
    <t>VEREDA MIRABEL FINCA EL TESDORO VIA NACIONAL KM 25 LEBRIJA-BARRANCA</t>
  </si>
  <si>
    <t>Z12 CAMELIAS LA AGUADA</t>
  </si>
  <si>
    <t>VEREDA LA AGUADA SEDE G LLANADAS</t>
  </si>
  <si>
    <t>Z12 CAMELIAS EL SALADO</t>
  </si>
  <si>
    <t>VEREDA EL SANTERO SALON COMUNAL</t>
  </si>
  <si>
    <t>Z13 AMBAR SANTA ROSA</t>
  </si>
  <si>
    <t>VEREDA SANTA ROSA FINCA VILLA JOHANA</t>
  </si>
  <si>
    <t>Z13 ZAFIRO SANTO DOMINGO</t>
  </si>
  <si>
    <t>COLMERCEDES SEDE K VEREDA SANTO DOMINGO</t>
  </si>
  <si>
    <t>Z13 ESMERALDA</t>
  </si>
  <si>
    <t>VEREDA URIBE URIBE INSTITUCION EDUCATIVA LA ESTACION SEDE E</t>
  </si>
  <si>
    <t>Z13 DIAMANTES SAN NICOLAS</t>
  </si>
  <si>
    <t>VEREDA SAN NICOLAS BAJO COLMERCEDES SEDE</t>
  </si>
  <si>
    <t>LOS SANTOS</t>
  </si>
  <si>
    <t>KR 6 8 10 ESCUELA PARA EL PROGRESO</t>
  </si>
  <si>
    <t>LA PURNIA</t>
  </si>
  <si>
    <t>PUNTO DE ATENCION 1:VEREDA LA PURNIA(CENTRO DE INTEGRACION CIUDADANA)           PUNTO DE ATENCION 2: VEREDA LA FUENTE(FUNDACION FUNSOVID)</t>
  </si>
  <si>
    <t>Z18 EL MUNDO CREATIVO</t>
  </si>
  <si>
    <t>AVENIDA 3#9-55 VIA PRINCIPAL BERLIN KM 62</t>
  </si>
  <si>
    <t>El CZ informa que se cancela valor por concepto de arrendamientio</t>
  </si>
  <si>
    <t>Z18 MIS PEQUEÑOS ANGELITOS</t>
  </si>
  <si>
    <t>KM 53 VÍA BUCARAMANGA CUCUTA FINCA  LA VEGUITA</t>
  </si>
  <si>
    <t>El servicio EIC se encuentra adscrito al CZ desde la vigencia 2025 y no recibio dotacion para su ejecucion. Se estaba implementado la dotacion del servicio EIH de la vigencia 2024 que existia en el municipio de Tona, sin embargo para esta vigencia no cuentan con dotacion para este servicio, dado que se contrato 3 UDS de EIH en el municipio y es necesario contar con la dotacion antes usada por EIC. Se requiere dotacion para el servicio EIC</t>
  </si>
  <si>
    <t>Z18 MI PEQUEÑO MUNDO</t>
  </si>
  <si>
    <t>KR 4 2-26</t>
  </si>
  <si>
    <t>Z18 PEQUEÑOS EXPLORADORES</t>
  </si>
  <si>
    <t>ESCUELA ANTIGUA LAS FLORES CARRERA 10 #11- 31</t>
  </si>
  <si>
    <t>Z18 BELLAS SONRISAS</t>
  </si>
  <si>
    <t>Z18 MANITAS CREATIVAS</t>
  </si>
  <si>
    <t>KR 10 11 31 ZAPATOCA</t>
  </si>
  <si>
    <t>ARATOCA1 LOS POLLITOS</t>
  </si>
  <si>
    <t>ESCUELA VEREDA SAN PEDRO SECTOR LA PALMITA</t>
  </si>
  <si>
    <t>ARATOCA4 LOS SUPERHEROES</t>
  </si>
  <si>
    <t>SEDE 01 ESCUELA RURAL CLAVELLINAS PRINCIPAL</t>
  </si>
  <si>
    <t>ARATOCA2 LOS PITUFOS UNIDOS</t>
  </si>
  <si>
    <t>ESCUELA VEREDA SAN ANTONIO</t>
  </si>
  <si>
    <t>ARATOCA3 LOS EXPLORADORES</t>
  </si>
  <si>
    <t>ESCUELA SAN PEDRO  VEREDA TOTUMOS SEDE H</t>
  </si>
  <si>
    <t>ARATOCA5 LOS PRINCIPITOS</t>
  </si>
  <si>
    <t>SEDE 09 ESCUELA RURAL  NUEVO MILENIO</t>
  </si>
  <si>
    <t>ARATOCA8 MIS HUELLITAS UNIDAS</t>
  </si>
  <si>
    <t>INSTITUCION EDUCATIVO EL PORTICO SEDE A</t>
  </si>
  <si>
    <t>ARATOCA9 MARIPOSITAS</t>
  </si>
  <si>
    <t>ESCUELA RURAL VEREDA CANTABARA SEDE D</t>
  </si>
  <si>
    <t>ARATOCA 10</t>
  </si>
  <si>
    <t>SEDE 02 ESCUELA RURAL LA LAJA SAN IGNACIO. VEREDA CLAVELLINAS</t>
  </si>
  <si>
    <t>COROMORO  / CENTRO</t>
  </si>
  <si>
    <t>CENTRO RECREACIONAL GERARDO AMAYA</t>
  </si>
  <si>
    <t>COROMORO A2 / LA HOYA</t>
  </si>
  <si>
    <t>VEREDA ANACAL SALON COMUNAL</t>
  </si>
  <si>
    <t>COROMORO  / CINCELADA</t>
  </si>
  <si>
    <t>CARRERA 4 NO. 4-39</t>
  </si>
  <si>
    <t>COROMORO D3 /  PUEBLO VIEJO</t>
  </si>
  <si>
    <t>VEREDA LA MINA / ESCUELA</t>
  </si>
  <si>
    <t>COROMORO C2/ LA LAGUNA</t>
  </si>
  <si>
    <t>VEREDA LA LAGUNA FINCA EL CHAMPO</t>
  </si>
  <si>
    <t>COROMORO A1 / SANTA CLARA</t>
  </si>
  <si>
    <t>CINCELADA VEREDA SANTA CLARA ESCUELA</t>
  </si>
  <si>
    <t>COROMORO D2 / GUACHAVITA</t>
  </si>
  <si>
    <t>SALON COMUNAL - VEREDA GUACHAVITA</t>
  </si>
  <si>
    <t>COROMORO C1 / HATILLO BAJO</t>
  </si>
  <si>
    <t>SALON COMUNAL - VEREDA HATILLO ALTO</t>
  </si>
  <si>
    <t>MIS ANGELITOS</t>
  </si>
  <si>
    <t>CARRERA 7 # 1-30 CENTRO DE BIENESTAR DEL ANCIANO</t>
  </si>
  <si>
    <t>CARITAS CON AMOR</t>
  </si>
  <si>
    <t>VEREDA MACAREGUA HATO, CASA SEÑOR ABELARDO BAUTISTA</t>
  </si>
  <si>
    <t>OCAMONTE1 EL TREN DEL APRENDIZAJE</t>
  </si>
  <si>
    <t>VEREDA HATIGAL CASA DE SANTIAGO CALA</t>
  </si>
  <si>
    <t>OCAMONTE4 LOS CHIQUITINES</t>
  </si>
  <si>
    <t>VEREDA AGUA BLANCA CASA DE LA FAMILIA ZARATE</t>
  </si>
  <si>
    <t>OCAMONTE2 LA UNION DE LOS SUEÑOS</t>
  </si>
  <si>
    <t>CALLE 3 NUMERO 4A - 03 LA JABONERA</t>
  </si>
  <si>
    <t>OCAMONTE3 MANITAS CREATIVAS</t>
  </si>
  <si>
    <t>VEREDA OLVIDO MONCHIA CASA JESUS ESTEVEZ</t>
  </si>
  <si>
    <t>OCAMONTE6 MIS PRIMERAS PATADITAS</t>
  </si>
  <si>
    <t>VEREDA AGUA FRIA CASA DEL SR JAIME CASTILLO ARDILA</t>
  </si>
  <si>
    <t xml:space="preserve">PARAMO CENTRO </t>
  </si>
  <si>
    <t>CL 3 8 10 CASA DE LA CULTURA PARAMO</t>
  </si>
  <si>
    <t>SEMILLITAS DE AMOR</t>
  </si>
  <si>
    <t>VEREDA EL BOSQUE, CENTRO EDUCATIVO EL PEDREGAL</t>
  </si>
  <si>
    <t>COLISEO CUBIERTO, VEREDA PALMARITO</t>
  </si>
  <si>
    <t>RAYITOS DE SOL</t>
  </si>
  <si>
    <t>VEREDA EL PALMARITO CENTRO EDUCATIVO EL PEDREGAL CEDE D</t>
  </si>
  <si>
    <t>COPITOS DE AMOR</t>
  </si>
  <si>
    <t>FINCA EL LLANITO VEREDA PALMAR</t>
  </si>
  <si>
    <t>PINCHOTE1 CAJITA DE SUEÑOS</t>
  </si>
  <si>
    <t>VEREDA LLANO GRANDE SALON COMUNAL</t>
  </si>
  <si>
    <t>PINCHOTE5 GRANDES EXPLORADORES</t>
  </si>
  <si>
    <t>ESCUELA EL BOSQUE SEDE K</t>
  </si>
  <si>
    <t>PINCHOTE3 RINCÓN CREATIVO</t>
  </si>
  <si>
    <t>VEREDA LA  GRANJA RESTAURANTE ESCOLAR</t>
  </si>
  <si>
    <t>PINCHOTE 6 DULCE ARMONIA</t>
  </si>
  <si>
    <t>CL 4 4 49 ANTIGUAS INSTALACIONES DEL COLEGIO INTEGRADO PEDRO SANTOS PINCHOTE</t>
  </si>
  <si>
    <t>VALLE DE SAN JOSE1 SEMILLAS DE AMOR</t>
  </si>
  <si>
    <t>CARRERA 7 # 3-46 CASA DE LA CULTURA VALLE DE SAN JOSE</t>
  </si>
  <si>
    <t>VALLE DE SAN JOSE4 GOTICAS DE COLORES</t>
  </si>
  <si>
    <t>VEREDA PIEDRA DE RAYO SALON COMUNAL</t>
  </si>
  <si>
    <t>VALLE DE SAN JOSE2 UNIDOS CON ALEGRIA</t>
  </si>
  <si>
    <t>SALON VIVE DIGITAL CASA DE LA CULTURA</t>
  </si>
  <si>
    <t>VALLE DE SAN JOSE3 DULCE AMOR</t>
  </si>
  <si>
    <t>VEREDA EL MORRO FINCA MARIA Y JESUS</t>
  </si>
  <si>
    <t>VALLE DE SAN JOSE5 CORANZONCITOS FELICES</t>
  </si>
  <si>
    <t>VEREDA CERRO DE MONAS FINCA LA ESPERANZA</t>
  </si>
  <si>
    <t>VILLANUEVA 1 DULCE HOGAR</t>
  </si>
  <si>
    <t>KR 15 A 7 30   BARRIO  NELSON GMEZ</t>
  </si>
  <si>
    <t>VILLANUEVA 4 AVENTURA FELIZ</t>
  </si>
  <si>
    <t>KR 15 A 7 24  BARRIO NELSON GMEZ</t>
  </si>
  <si>
    <t>VILLANUEVA 7 GOTICAS DE COLORES</t>
  </si>
  <si>
    <t>ESCUELA DE LA VEREDA AGUA FRIA</t>
  </si>
  <si>
    <t>VILLANUEVA 8 PARAISO KIDS</t>
  </si>
  <si>
    <t>ESCUELA VEREDA TRIGO</t>
  </si>
  <si>
    <t>VILLANUEVA 2 HUELLAS DEL FUTURO</t>
  </si>
  <si>
    <t>VEREDA EL LIMONCITO ESCUELA</t>
  </si>
  <si>
    <t>VILLANUEVA 3 RAYITOS DE SOL</t>
  </si>
  <si>
    <t>ESCUELA CHORO ALTO</t>
  </si>
  <si>
    <t>VILLANUEVA 10 CHISPITAS</t>
  </si>
  <si>
    <t>VEREDA MACAREGUA HATO ESCUELA</t>
  </si>
  <si>
    <t>CONFINES7 LAS HUELLAS DEL FUTURO</t>
  </si>
  <si>
    <t>VEREDA AGUABUENA ESCUELA SEDE B AGUABUENA</t>
  </si>
  <si>
    <t>CONFINES1 LOS GIRASOLES</t>
  </si>
  <si>
    <t>VEREDA CALDERA /  BIBLIOTECA COMUNAL</t>
  </si>
  <si>
    <t>CONFINES4 LOS PITUFINOS</t>
  </si>
  <si>
    <t>VEREDA SALITRES ESCUELA SALITRE</t>
  </si>
  <si>
    <t>CONFINES2 LOS NIÑOS UNIDOS DEL CENTRO</t>
  </si>
  <si>
    <t>CASCO URBANO / BIBLIOTECA MUNICIPAL</t>
  </si>
  <si>
    <t>CONFINES3 LOS ANGELITOS</t>
  </si>
  <si>
    <t>VEREDA SAN JOAQUIN ESCUELA SAN JOAQUIN</t>
  </si>
  <si>
    <t>CONFINES5 LOS PEQUEÑOS DEL FUTURO</t>
  </si>
  <si>
    <t>CONFINES6 LOS PEQUEÑOS EMPRENDEDORES</t>
  </si>
  <si>
    <t>VEREDA AGUABUENA ESCUELA AGUABUENA</t>
  </si>
  <si>
    <t>CONFINES8 LAS PALMITAS</t>
  </si>
  <si>
    <t>VEREDA PALMARITO / ESCUELAPALMARITO</t>
  </si>
  <si>
    <t>CDI TRIBILIN CONFINES</t>
  </si>
  <si>
    <t>CL 4 3 36 BARRIO CRISTO REY</t>
  </si>
  <si>
    <t>LEOCINTOS</t>
  </si>
  <si>
    <t>SALON ESCUELA VEREDA PARAMO CEDE D</t>
  </si>
  <si>
    <t>HATO 1 LOS PITUFOS / LOS GIGANTES</t>
  </si>
  <si>
    <t>CALLE 4# 2-60 HOGAR DEL ANCIANO- SECTOR CARRACAY</t>
  </si>
  <si>
    <t>CDI TRIBILIN HATO</t>
  </si>
  <si>
    <t>KR 5 2 1</t>
  </si>
  <si>
    <t>HATO 2 / LOS PRINCIPITOS</t>
  </si>
  <si>
    <t>ESCUELA SEDE H VEREDA SANTO DOMINGO</t>
  </si>
  <si>
    <t>CDI TRIBILIN SOCORRO</t>
  </si>
  <si>
    <t>CL 9 8 20</t>
  </si>
  <si>
    <t xml:space="preserve">Se solicita cambio de servicio, debido a que la infraestructura del CDI Tribilin se realizará intervención, por tal motivo no se pueden atender a los niños. El canon de ese arriendo es de 3millones mensuales.
 </t>
  </si>
  <si>
    <t>MIS BEBES</t>
  </si>
  <si>
    <t>KR 20 10 A 17 SALON COMUNAL BARRIO LOS COMUNEROS</t>
  </si>
  <si>
    <t>ARCO IRIS</t>
  </si>
  <si>
    <t>VEREDA BUENAVISTA ESCUELA SEDE D</t>
  </si>
  <si>
    <t>Se redistribuyen los cupos, teniendo en cuenta la cobertura del territorio, se suman 2 cupos a la UDS Arco Irisque se disminuyen de la UDS Mini Aventuras. Se mantiene GT 209 cupos</t>
  </si>
  <si>
    <t>CENTRO DE INTEGRACION CIUDADANA (VEREDA ARBOL SOLO)</t>
  </si>
  <si>
    <t>ANGELITOS</t>
  </si>
  <si>
    <t>CR 20 N 10 A 17   SALON COMUNAL BARRIO COMUNEROS</t>
  </si>
  <si>
    <t>LOS LOBOS</t>
  </si>
  <si>
    <t>SALON ESCUELA HOYA DE SAN JOSE SEBE B</t>
  </si>
  <si>
    <t>Se redistribuyen los cupos, teniendo en cuenta la cobertura del territorio, se suman 1 cupo a la UDS Los Lobos  se disminuyen de la UDS Los Pinos. Se mantiene GT 209 cupos</t>
  </si>
  <si>
    <t>NIÑOS DEL FUTURO</t>
  </si>
  <si>
    <t>CENTRO EDUCATIVO LUCHADERO SEDE A</t>
  </si>
  <si>
    <t>MINI AVENTURAS</t>
  </si>
  <si>
    <t>SALON COMUNAL VEREDA VERDIN ESCUELA VERDIN</t>
  </si>
  <si>
    <t>MUNDO MAGICO</t>
  </si>
  <si>
    <t>CALLE 20 11-28 DIAMANTE</t>
  </si>
  <si>
    <t>DEJANDO HUELLAS</t>
  </si>
  <si>
    <t>LOONEYTUNES</t>
  </si>
  <si>
    <t>CRISTO REY</t>
  </si>
  <si>
    <t>ESCUELA GUILLERMO SUAREZ SEDE E VEREDA ALTO DE CHOCHOS</t>
  </si>
  <si>
    <t>LOS PINOS</t>
  </si>
  <si>
    <t>PEQUEÑOS SONRIENTES</t>
  </si>
  <si>
    <t>CENTRO DE INTEGRACION  VEREDA ARBOL SOLO</t>
  </si>
  <si>
    <t>LA COMUNERA</t>
  </si>
  <si>
    <t>KR 20 N 10 A 17    SALON COMUNAL BARRIO LOS COMUNEROS</t>
  </si>
  <si>
    <t>NUBELUZ</t>
  </si>
  <si>
    <t>KR 20 N 10 A 17   SALON COMUNAL BARRIO COMUNEROS</t>
  </si>
  <si>
    <t>CDI PIEDECUESTA</t>
  </si>
  <si>
    <t>KR 1 20 54  PORTAL DEL VALLE</t>
  </si>
  <si>
    <t>CDI LUZ DEL CIELO</t>
  </si>
  <si>
    <t>CL 12 N A 1 A OCC 23</t>
  </si>
  <si>
    <t>Propiedad infraestructura: Convenio tripartita, Alcaldía-Cajasan-ICBF</t>
  </si>
  <si>
    <t>CDI ZAPAMANGA</t>
  </si>
  <si>
    <t>CL 116 33 86 ZAPAMANGA II</t>
  </si>
  <si>
    <t>CENTRO COMUNITARIO PARA LA I LAS GRANJAS</t>
  </si>
  <si>
    <t>CRA 42 # 56-62 BARRIO VERSALLES</t>
  </si>
  <si>
    <t>Infraestructura de la diocesis de Barrancabermeja con comodato</t>
  </si>
  <si>
    <t>DELICIAS</t>
  </si>
  <si>
    <t>COLEGIO SAN LUIS GONZAGA SEDE  A /CASCO URBANO</t>
  </si>
  <si>
    <t>UDS RANCHO GRANDE</t>
  </si>
  <si>
    <t>RANCHO GRANDE 1 SEDE E</t>
  </si>
  <si>
    <t>PALMA</t>
  </si>
  <si>
    <t>ESCUELA LA PALMA - VEREDA LA PALMA</t>
  </si>
  <si>
    <t>PUERTO AMOR</t>
  </si>
  <si>
    <t>INSTUCION EDUCATIVA CIRALES SEDE K LA SARDINAS VEREDA PUERTO AMOR</t>
  </si>
  <si>
    <t>VERGEL</t>
  </si>
  <si>
    <t>VEREDA EL VERGEL / ESCUELA</t>
  </si>
  <si>
    <t>CAÑO LAJAS</t>
  </si>
  <si>
    <t>FORJADORES DE UN MUNDO NUEVO CAÑO LAJAS</t>
  </si>
  <si>
    <t>PORVENIR</t>
  </si>
  <si>
    <t>VEREDA EL PORVENIR CASA DE LA PRESIDENTA DE LA JUNTA DE ACCIÓN COMUNAL</t>
  </si>
  <si>
    <t>SALINA</t>
  </si>
  <si>
    <t>PUESTO DE SALUD LA SALINA</t>
  </si>
  <si>
    <t>DIVISO</t>
  </si>
  <si>
    <t>SEDE EDUCATIVA DE CIRALES C EL LIMON VEREDA DIVISO</t>
  </si>
  <si>
    <t>VICTORIA</t>
  </si>
  <si>
    <t>CORREGIMIENTO SANTO DOMINGO DEL RAMO / INSTITUCIÓN EDUCATIVA SANTO DOMINGO DEL RAMO</t>
  </si>
  <si>
    <t>ANGOSTURAS</t>
  </si>
  <si>
    <t>CASETA COMUNAL / VEREDA ANGOSTURAS</t>
  </si>
  <si>
    <t>LIBANO</t>
  </si>
  <si>
    <t>ESCUELA EL LIBANO - VEREDA LIBANO</t>
  </si>
  <si>
    <t>CENTENARIO</t>
  </si>
  <si>
    <t>SALON COMUNAL CORREGIMIENTO EL CENTENARIO</t>
  </si>
  <si>
    <t>EL 40</t>
  </si>
  <si>
    <t>VEREDA EL 40 / CASETA COMUNAL</t>
  </si>
  <si>
    <t>CASCO URBANO</t>
  </si>
  <si>
    <t>COLEGIO SAN LUIS GONZAGA SEDE B</t>
  </si>
  <si>
    <t>PUERTO MECHAS</t>
  </si>
  <si>
    <t>CASETA COMUNAL VEREDA  LA LAGUNA</t>
  </si>
  <si>
    <t>LA BODEGA</t>
  </si>
  <si>
    <t>ESCUELA LA  BODEGA SEDE O / COLEGIO SAN LUIS GONZAGA</t>
  </si>
  <si>
    <t>BARRANCO AMARILLO</t>
  </si>
  <si>
    <t>COLEGIO SAN LUIS GONZAGA SEDE K BIRMANIA  VEREDA BARRANCO AMARILLO</t>
  </si>
  <si>
    <t>EL 27</t>
  </si>
  <si>
    <t>VEREDA EL 27 /CASETA COMUNAL</t>
  </si>
  <si>
    <t>EL HOJARASCO</t>
  </si>
  <si>
    <t>ESCUELA EL HOJARASCO SEDE H / COLEGIO SAN LUIS GONZAGA</t>
  </si>
  <si>
    <t>LA PITALA</t>
  </si>
  <si>
    <t>CABECERA DE RIO SUCIO SECTOR EL FILO/ CASA LA ESPERANZA</t>
  </si>
  <si>
    <t>ENANOS VDA STA TERESA</t>
  </si>
  <si>
    <t>ESCUELA SANTA TERESA</t>
  </si>
  <si>
    <t xml:space="preserve">Por mejorar, material pedagogico, mesas y sillas
 </t>
  </si>
  <si>
    <t>MANITAS CREATIVAS</t>
  </si>
  <si>
    <t>ESCUELA RURAL CAMPODURO</t>
  </si>
  <si>
    <t>ARDILLAS</t>
  </si>
  <si>
    <t>ESCUELA 12 DE JUNIO PUENTE SOGAMOSO</t>
  </si>
  <si>
    <t>NUBE LUZ</t>
  </si>
  <si>
    <t>ESCUELA INDUSTRIAL 20 DE JULIO SEDE C</t>
  </si>
  <si>
    <t>OSITOS</t>
  </si>
  <si>
    <t>INSTITUCIÓN EDUCATIVA SAN PEDRO CLAVER K20</t>
  </si>
  <si>
    <t>AVENTURAS EN PAÑALES</t>
  </si>
  <si>
    <t>CL 8 11 41 BARRIO LA CIENEGA</t>
  </si>
  <si>
    <t>ARCOIRIS KM16</t>
  </si>
  <si>
    <t>SALON COMUNAL CON DIRECCIÓN CALLE PRINCIPAL - VEREDA KM16</t>
  </si>
  <si>
    <t>FRESITAS DULCES</t>
  </si>
  <si>
    <t>ESCUELA JUAN PEREZ PASSOS BARRIO ARENAL</t>
  </si>
  <si>
    <t>MUNDO MAGICO PW</t>
  </si>
  <si>
    <t>CALLE 4# 4-03 EL PEDRAL PUESTO DE SALUD.</t>
  </si>
  <si>
    <t>ARCOIRIS KM8</t>
  </si>
  <si>
    <t>ESCUELA LA AURORA KM8</t>
  </si>
  <si>
    <t>CASITA ENCANTADA</t>
  </si>
  <si>
    <t>INSTITUCIÓN EDUCATIVA SAN PEDRO CLAVER SEDE C UBICADA EN LA VEREDA PUERTO CAYUMBA</t>
  </si>
  <si>
    <t>SONREIR ES VIVIR</t>
  </si>
  <si>
    <t>INSTITUCION EDUCATIVA SAN PEDRO CLAVER UBICADA EN LA VEREDA LA CRITALINA</t>
  </si>
  <si>
    <t>MUNDO FELIZ</t>
  </si>
  <si>
    <t>VEREDA LA INDEPENDENCIA.  MANZANA F LOTE 122</t>
  </si>
  <si>
    <t>ANGELES II</t>
  </si>
  <si>
    <t>CARRERA 32  #  16AN-42 LOS ANGELES  SALON COMUNAL / VEREDA BOLARQUÍ COLEGIO</t>
  </si>
  <si>
    <t>Infraestructura son prestadas por juntas de acción comunal y se cobra arriendo. Cz esta en reuniones con la alcaldia para el no cobro de arriendo</t>
  </si>
  <si>
    <t>Por mejorar, falta material pegagoico, sillas para adulto, sillas para niño, mesas</t>
  </si>
  <si>
    <t>ESPERANZA I</t>
  </si>
  <si>
    <t>CALLE  3 #25B-05 COLEGIO ANTIGUO HERMANO ANDRES ESPERANZA 1</t>
  </si>
  <si>
    <t>CLAVERIANOS</t>
  </si>
  <si>
    <t>SALÓN COMUNAL BARRIO VILLA ROSA FRENTE A LA CANCHA COSMOS</t>
  </si>
  <si>
    <t>JUVENTUD</t>
  </si>
  <si>
    <t>CALLE 7 # 19-19 CASA DE JUSTICIA NORTE LA JUVENTUD</t>
  </si>
  <si>
    <t>BOSCONIA</t>
  </si>
  <si>
    <t>SALON COMUNAL NOGAL 1 -  ESCULA VD SANTA RITA</t>
  </si>
  <si>
    <t>Z2 CARRUSEL</t>
  </si>
  <si>
    <t>El Cristal</t>
  </si>
  <si>
    <t>SECTOR 6 MANZANA I CASA 62 CRISTAL BAJO</t>
  </si>
  <si>
    <t>Z2 BURBUJAS DE AMOR</t>
  </si>
  <si>
    <t>AVENIDA PRINCIPAL PEATONAL 4 CASA 2 BARRIO LUZ DE SALVACIÓN 1</t>
  </si>
  <si>
    <t>Z3 RETOÑITOS DE AMOR</t>
  </si>
  <si>
    <t>CRA 14A # 1-24   AGORA NORTE BAJO</t>
  </si>
  <si>
    <t>Z4 CARITAS ALEGRES</t>
  </si>
  <si>
    <t>CARRERA 7 OCC # 36-48 PUNTO DIGITAL BARRIO LA JOYA</t>
  </si>
  <si>
    <t>Z4 FAMILIAS EN PROGRESO</t>
  </si>
  <si>
    <t>CALLE 70 # 8- 125 BARRIO BUCARAMANGA</t>
  </si>
  <si>
    <t>Z3 RAYITOS DE SOL</t>
  </si>
  <si>
    <t>CARRERA 6 NO 24-50 SALON COMUNAL GIRARDOT SEGUNDO PISO</t>
  </si>
  <si>
    <t>Z1 SEMILLITAS DEL FUTURO</t>
  </si>
  <si>
    <t>Héroes</t>
  </si>
  <si>
    <t>CALLE 65 CON CARRERA 6W SALÓN SOCIAL BARRIO LOS HÉROES, VÍA MONTERREDONDO</t>
  </si>
  <si>
    <t>Z5 CARRUSEL</t>
  </si>
  <si>
    <t>CALLE 21 # 51B-29 IGLESIA ADVENTISTA BARRIO MIRAFLORES</t>
  </si>
  <si>
    <t>Z5 MIS ANGELITOS</t>
  </si>
  <si>
    <t>CALLE 20 53-26 SALON COMUNAL MIRAFLORES</t>
  </si>
  <si>
    <t>Z5 LOS PEQUEÑOS GIGANTES</t>
  </si>
  <si>
    <t>CALLE 38 # 7-42 SALON COMUNAL BARRIO VEGAS DE MORRORRICO</t>
  </si>
  <si>
    <t>Z5 MIS PRIMEROS BEBES</t>
  </si>
  <si>
    <t>CL 32 50 48 SALON COMUNAL BARRIO ALBANIA</t>
  </si>
  <si>
    <t>Z5 OSITOS</t>
  </si>
  <si>
    <t>CALLE 20 #66-139 AGORA BUENA BUENAVISTA</t>
  </si>
  <si>
    <t>Z5 HUELLITAS DE AMOR</t>
  </si>
  <si>
    <t>CRA 50 NO 25-77</t>
  </si>
  <si>
    <t>Z5 GOTITAS DE AMOR</t>
  </si>
  <si>
    <t>Miraflores</t>
  </si>
  <si>
    <t>CL 20 53 26 SALON COMUNAL BARRIO MIRAFLORES</t>
  </si>
  <si>
    <t>Z6 CAFÉ MADRID 2</t>
  </si>
  <si>
    <t>VIA PALENQUE CAFÉ MADRID # 44 - 96 CENTROABASTOS</t>
  </si>
  <si>
    <t>Z6 CAFÉ MADRID 1</t>
  </si>
  <si>
    <t>KR 8 B 34 AN  BIS 07 CAFE MADRID</t>
  </si>
  <si>
    <t>Z6 CAFÉ MADRID 4</t>
  </si>
  <si>
    <t>KR 8 34 N 55  CAF MADRID  SECTOR EL PLAN</t>
  </si>
  <si>
    <t>Z6 PRIMANDO EL AMOR</t>
  </si>
  <si>
    <t>CL 10 NC 5 OCCIDENTE  26   ETAPA 6 BAVARIA 2</t>
  </si>
  <si>
    <t>Z6 CAFÉ MADRID 3</t>
  </si>
  <si>
    <t>KR 8 C #34 ANB LOTE 6 LOCAL B CAFE MADRID NORTE</t>
  </si>
  <si>
    <t>Z7  MANITAS DE AMOR</t>
  </si>
  <si>
    <t>ETAPA 11 MANZANA B CASA 64 BARRIO BETANIA</t>
  </si>
  <si>
    <t>VILLA ROSA 2</t>
  </si>
  <si>
    <t>CALLE 15E #26-12 ALTOS DEL PROGRESO</t>
  </si>
  <si>
    <t>Z8 LOS GIRASOLES</t>
  </si>
  <si>
    <t>Las Olas</t>
  </si>
  <si>
    <t>CALLE 24 # 13-23 SALON COMUNAL BARRIOS OLAS BAJAS</t>
  </si>
  <si>
    <t>Z7 MIS CORANZOCITOS</t>
  </si>
  <si>
    <t>SALON COMUNAL MARIA PAZ CARRERA  1 #15N 48 / SALON COMUNAL PUENTE NARIÑO</t>
  </si>
  <si>
    <t>Z7 MANITAS CREATIVAS</t>
  </si>
  <si>
    <t>Z8 GOTITAS DE AMOR</t>
  </si>
  <si>
    <t>CALLE 50N #26-50 CAMPESTRE NORTE COLORADOS</t>
  </si>
  <si>
    <t>Z8  LAS ESTRELLITAS</t>
  </si>
  <si>
    <t>CALLE 65 #11 48 EL PABLON SECTOR VILLA LINA</t>
  </si>
  <si>
    <t>Z8  DEJANDO HUELLA</t>
  </si>
  <si>
    <t>BLOQUE A CASA 48 VILLA CARAMELO</t>
  </si>
  <si>
    <t>Z8  MIS PEQUEÑOS GENIOS</t>
  </si>
  <si>
    <t>Z8  RAYITOS DE LUZ</t>
  </si>
  <si>
    <t>NUEVA COLOMBIA</t>
  </si>
  <si>
    <t>IGLESIA EVANGELICA LUTERANA DE COLOMBIA SECTOR PLAN LOS HEROES</t>
  </si>
  <si>
    <t>HOYO GRANDE</t>
  </si>
  <si>
    <t>CALLE 14 # 4-85 SALON COMUNAL HOYO GRANDE</t>
  </si>
  <si>
    <t>LOS CUROS</t>
  </si>
  <si>
    <t>INSTITUCIÓN EDUCATIVA LOS CUROS</t>
  </si>
  <si>
    <t>REFUGIO 3</t>
  </si>
  <si>
    <t>VEREDA EL DUENDE COLEGIO AGROECOLOGICO HOLANDA SEDE E</t>
  </si>
  <si>
    <t>REFUGIO 1</t>
  </si>
  <si>
    <t>CAPILLA SANTAMARÍA DEL CAMINO SECTOR LA DIVA  BARRIO VILLA</t>
  </si>
  <si>
    <t>CABECERA 2</t>
  </si>
  <si>
    <t>CALLE 9 #16 -01 SALON COMUNAL  LA BELLECERA</t>
  </si>
  <si>
    <t>REFUGIO 2</t>
  </si>
  <si>
    <t>SALON COMUNAL SECTOR EL EDEN VEREDA GUATIGUARA</t>
  </si>
  <si>
    <t>CABECERA 1</t>
  </si>
  <si>
    <t>CARRERA 12 NO 6-91  BR SAN RAFAEL</t>
  </si>
  <si>
    <t xml:space="preserve">El CZ informa que se reconoce un valor por concepto de arrendamiento </t>
  </si>
  <si>
    <t>VILLANUEVA</t>
  </si>
  <si>
    <t>CARRERA 12 NO 6-91 BR SAN RAFAEL</t>
  </si>
  <si>
    <t>SAN RAFAEL</t>
  </si>
  <si>
    <t>KR 12 8 28 BARRIO SAN RAFAEL</t>
  </si>
  <si>
    <t>TABACALERO 1</t>
  </si>
  <si>
    <t>CALLE 11 # 2-39 BR LA FERIA</t>
  </si>
  <si>
    <t>SAN CARLOS</t>
  </si>
  <si>
    <t>ESTADERO LAS FLORES, VEREDA EL GUAMO</t>
  </si>
  <si>
    <t>PORTAL DEL VALLE</t>
  </si>
  <si>
    <t>CL 11 2 39 BARRIO LA FERIA</t>
  </si>
  <si>
    <t>TABACALERO 2</t>
  </si>
  <si>
    <t>CL 14 4 85 BARRIO HOYO GRANDE</t>
  </si>
  <si>
    <t>Z17 AMOR Y HECHOS</t>
  </si>
  <si>
    <t>VEREDA SAN FRANCISCO BAJO SALON PARROQUIAL</t>
  </si>
  <si>
    <t>Z17 MI CASITA DE COLORES</t>
  </si>
  <si>
    <t>SALON COMUNAL LA LOMA, BR SAN CARLOS</t>
  </si>
  <si>
    <t>Z17 PEQUEÑOS EXPLORADORES</t>
  </si>
  <si>
    <t>SALON COMUNAL ELIGUERON -VIA A ALTOS GUATIGUARA</t>
  </si>
  <si>
    <t>Z17 TESORITO DEL SABER</t>
  </si>
  <si>
    <t>INSTITUTO DEL ORIENTE SEDE B, SALON INFANTIL; VEREDA EL POLO</t>
  </si>
  <si>
    <t>Z17 CARIÑOSITOS</t>
  </si>
  <si>
    <t>CALLE 15 NO 4W-01  SALÓN COMUNAL TEJADITOS</t>
  </si>
  <si>
    <t>Z17 LOS ANGELES</t>
  </si>
  <si>
    <t>INSTITUCION EDUCATIVA FALTRIQUERA SEDE B VEREDA GRANADILLO</t>
  </si>
  <si>
    <t>Z17 LOS TESOROS DE LAS AMARILLAS</t>
  </si>
  <si>
    <t>SEDE C COLEGIO CABELLANO VEREDA LAS AMARILLAS</t>
  </si>
  <si>
    <t>SUEÑOS FELICES 1</t>
  </si>
  <si>
    <t>CARRERA 9 NO 8-40 BR EL CENTRO</t>
  </si>
  <si>
    <t>SUEÑOS FELICES 2</t>
  </si>
  <si>
    <t>CL 3 AN 0 W 04 EL REFUGIO</t>
  </si>
  <si>
    <t>SUEÑOS FELICES 3</t>
  </si>
  <si>
    <t>CALLE 15 # 4W SALON COMUNAL TEJADITOS</t>
  </si>
  <si>
    <t>AÑO</t>
  </si>
  <si>
    <t>SMLMV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</si>
</sst>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quot;$&quot;\ * #,##0.00_-;\-&quot;$&quot;\ * #,##0.00_-;_-&quot;$&quot;\ * &quot;-&quot;??_-;_-@_-"/>
    <numFmt numFmtId="165" formatCode="_(* #,##0.00_);_(* \(#,##0.00\);_(* &quot;-&quot;??_);_(@_)"/>
    <numFmt numFmtId="166" formatCode="_(* #,##0_);_(* \(#,##0\);_(* &quot;-&quot;??_);_(@_)"/>
    <numFmt numFmtId="167" formatCode="_(&quot;$&quot;* #,##0.00_);_(&quot;$&quot;* \(#,##0.00\);_(&quot;$&quot;* &quot;-&quot;??_);_(@_)"/>
    <numFmt numFmtId="168" formatCode="_(&quot;$&quot;* #,##0_);_(&quot;$&quot;* \(#,##0\);_(&quot;$&quot;* &quot;-&quot;??_);_(@_)"/>
  </numFmts>
  <fonts count="20">
    <font>
      <sz val="11"/>
      <color theme="1"/>
      <name val="Aptos Narrow"/>
      <family val="2"/>
      <scheme val="minor"/>
    </font>
    <font>
      <sz val="11"/>
      <color theme="1"/>
      <name val="Aptos Narrow"/>
      <family val="2"/>
      <scheme val="minor"/>
    </font>
    <font>
      <b/>
      <sz val="11"/>
      <color theme="0"/>
      <name val="Aptos Narrow"/>
      <family val="2"/>
      <scheme val="minor"/>
    </font>
    <font>
      <b/>
      <sz val="11"/>
      <color theme="1"/>
      <name val="Aptos Narrow"/>
      <family val="2"/>
      <scheme val="minor"/>
    </font>
    <font>
      <sz val="11"/>
      <color theme="0"/>
      <name val="Aptos Narrow"/>
      <family val="2"/>
      <scheme val="minor"/>
    </font>
    <font>
      <sz val="11"/>
      <color rgb="FF000000"/>
      <name val="Aptos Narrow"/>
      <family val="2"/>
      <scheme val="minor"/>
    </font>
    <font>
      <b/>
      <sz val="10"/>
      <color theme="0"/>
      <name val="Aptos Narrow"/>
      <family val="2"/>
      <scheme val="minor"/>
    </font>
    <font>
      <b/>
      <sz val="10"/>
      <color rgb="FFFF0000"/>
      <name val="Aptos Narrow"/>
      <family val="2"/>
      <scheme val="minor"/>
    </font>
    <font>
      <b/>
      <sz val="14"/>
      <name val="Aptos Narrow"/>
      <family val="2"/>
      <scheme val="minor"/>
    </font>
    <font>
      <b/>
      <sz val="10"/>
      <color theme="9" tint="-0.499984740745262"/>
      <name val="Aptos Narrow"/>
      <family val="2"/>
      <scheme val="minor"/>
    </font>
    <font>
      <b/>
      <sz val="14"/>
      <color theme="0"/>
      <name val="Aptos Narrow"/>
      <family val="2"/>
      <scheme val="minor"/>
    </font>
    <font>
      <b/>
      <sz val="9"/>
      <color theme="0"/>
      <name val="Aptos Narrow"/>
      <family val="2"/>
      <scheme val="minor"/>
    </font>
    <font>
      <b/>
      <sz val="9"/>
      <color rgb="FFFF0000"/>
      <name val="Aptos Narrow"/>
      <family val="2"/>
      <scheme val="minor"/>
    </font>
    <font>
      <sz val="11"/>
      <name val="Aptos Narrow"/>
      <family val="2"/>
      <scheme val="minor"/>
    </font>
    <font>
      <i/>
      <sz val="11"/>
      <color theme="0" tint="-0.499984740745262"/>
      <name val="Aptos Narrow"/>
      <family val="2"/>
      <scheme val="minor"/>
    </font>
    <font>
      <b/>
      <sz val="10"/>
      <color theme="1"/>
      <name val="Aptos Narrow"/>
      <family val="2"/>
      <scheme val="minor"/>
    </font>
    <font>
      <sz val="12"/>
      <color theme="1"/>
      <name val="Aptos"/>
      <family val="2"/>
    </font>
    <font>
      <b/>
      <sz val="9"/>
      <color theme="1" tint="0.34998626667073579"/>
      <name val="Aptos Narrow"/>
      <family val="2"/>
    </font>
    <font>
      <b/>
      <sz val="9"/>
      <color theme="0"/>
      <name val="Aptos Narrow"/>
      <family val="2"/>
    </font>
    <font>
      <sz val="11"/>
      <color rgb="FF000000"/>
      <name val="Calibri"/>
      <family val="2"/>
    </font>
  </fonts>
  <fills count="37">
    <fill>
      <patternFill patternType="none"/>
    </fill>
    <fill>
      <patternFill patternType="gray125"/>
    </fill>
    <fill>
      <patternFill patternType="solid">
        <fgColor theme="4"/>
      </patternFill>
    </fill>
    <fill>
      <patternFill patternType="solid">
        <fgColor theme="6"/>
      </patternFill>
    </fill>
    <fill>
      <patternFill patternType="solid">
        <fgColor theme="6" tint="0.59999389629810485"/>
        <bgColor indexed="65"/>
      </patternFill>
    </fill>
    <fill>
      <patternFill patternType="solid">
        <fgColor theme="9"/>
      </patternFill>
    </fill>
    <fill>
      <patternFill patternType="solid">
        <fgColor rgb="FF009999"/>
        <bgColor indexed="64"/>
      </patternFill>
    </fill>
    <fill>
      <patternFill patternType="solid">
        <fgColor theme="6" tint="0.79998168889431442"/>
        <bgColor indexed="64"/>
      </patternFill>
    </fill>
    <fill>
      <patternFill patternType="solid">
        <fgColor theme="0" tint="-0.34998626667073579"/>
        <bgColor indexed="64"/>
      </patternFill>
    </fill>
    <fill>
      <patternFill patternType="solid">
        <fgColor rgb="FF00CC99"/>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249977111117893"/>
        <bgColor indexed="64"/>
      </patternFill>
    </fill>
    <fill>
      <patternFill patternType="solid">
        <fgColor theme="8" tint="-0.249977111117893"/>
        <bgColor indexed="64"/>
      </patternFill>
    </fill>
    <fill>
      <patternFill patternType="solid">
        <fgColor theme="6" tint="-0.499984740745262"/>
        <bgColor indexed="64"/>
      </patternFill>
    </fill>
    <fill>
      <patternFill patternType="solid">
        <fgColor theme="0" tint="-0.499984740745262"/>
        <bgColor indexed="64"/>
      </patternFill>
    </fill>
    <fill>
      <patternFill patternType="solid">
        <fgColor theme="4" tint="0.59999389629810485"/>
        <bgColor indexed="64"/>
      </patternFill>
    </fill>
    <fill>
      <patternFill patternType="solid">
        <fgColor theme="7" tint="-0.249977111117893"/>
        <bgColor indexed="64"/>
      </patternFill>
    </fill>
    <fill>
      <patternFill patternType="solid">
        <fgColor theme="1"/>
        <bgColor indexed="64"/>
      </patternFill>
    </fill>
    <fill>
      <patternFill patternType="solid">
        <fgColor theme="5"/>
        <bgColor indexed="64"/>
      </patternFill>
    </fill>
    <fill>
      <patternFill patternType="solid">
        <fgColor theme="9"/>
        <bgColor indexed="64"/>
      </patternFill>
    </fill>
    <fill>
      <patternFill patternType="solid">
        <fgColor theme="3" tint="-0.249977111117893"/>
        <bgColor indexed="64"/>
      </patternFill>
    </fill>
    <fill>
      <patternFill patternType="solid">
        <fgColor rgb="FF00B0F0"/>
        <bgColor indexed="64"/>
      </patternFill>
    </fill>
    <fill>
      <patternFill patternType="solid">
        <fgColor rgb="FFFF0000"/>
        <bgColor indexed="64"/>
      </patternFill>
    </fill>
    <fill>
      <patternFill patternType="solid">
        <fgColor rgb="FFFFFFCC"/>
        <bgColor indexed="64"/>
      </patternFill>
    </fill>
    <fill>
      <patternFill patternType="solid">
        <fgColor theme="0" tint="-0.14999847407452621"/>
        <bgColor indexed="64"/>
      </patternFill>
    </fill>
    <fill>
      <patternFill patternType="solid">
        <fgColor theme="4"/>
        <bgColor theme="9"/>
      </patternFill>
    </fill>
    <fill>
      <patternFill patternType="solid">
        <fgColor rgb="FFBFBFBF"/>
        <bgColor rgb="FF000000"/>
      </patternFill>
    </fill>
    <fill>
      <patternFill patternType="solid">
        <fgColor theme="3"/>
        <bgColor theme="9"/>
      </patternFill>
    </fill>
    <fill>
      <patternFill patternType="solid">
        <fgColor theme="3"/>
        <bgColor rgb="FF000000"/>
      </patternFill>
    </fill>
    <fill>
      <patternFill patternType="solid">
        <fgColor rgb="FF002060"/>
        <bgColor rgb="FF000000"/>
      </patternFill>
    </fill>
    <fill>
      <patternFill patternType="solid">
        <fgColor theme="5"/>
        <bgColor rgb="FF000000"/>
      </patternFill>
    </fill>
    <fill>
      <patternFill patternType="solid">
        <fgColor rgb="FF4EA72E"/>
        <bgColor rgb="FF000000"/>
      </patternFill>
    </fill>
    <fill>
      <patternFill patternType="solid">
        <fgColor theme="6"/>
        <bgColor theme="9"/>
      </patternFill>
    </fill>
    <fill>
      <patternFill patternType="solid">
        <fgColor rgb="FF92D050"/>
        <bgColor indexed="64"/>
      </patternFill>
    </fill>
    <fill>
      <patternFill patternType="solid">
        <fgColor rgb="FFFFFFCC"/>
        <bgColor rgb="FF000000"/>
      </patternFill>
    </fill>
    <fill>
      <patternFill patternType="solid">
        <fgColor rgb="FFF9FCB6"/>
        <bgColor indexed="64"/>
      </patternFill>
    </fill>
  </fills>
  <borders count="13">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theme="3" tint="-0.249977111117893"/>
      </left>
      <right/>
      <top style="thin">
        <color theme="3" tint="-0.249977111117893"/>
      </top>
      <bottom/>
      <diagonal/>
    </border>
    <border>
      <left style="thin">
        <color theme="3" tint="-0.249977111117893"/>
      </left>
      <right style="thin">
        <color theme="3" tint="-0.249977111117893"/>
      </right>
      <top style="thin">
        <color theme="3" tint="-0.249977111117893"/>
      </top>
      <bottom/>
      <diagonal/>
    </border>
    <border>
      <left style="thin">
        <color theme="9"/>
      </left>
      <right/>
      <top style="thin">
        <color theme="9"/>
      </top>
      <bottom/>
      <diagonal/>
    </border>
    <border>
      <left/>
      <right/>
      <top style="thin">
        <color theme="9"/>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bottom/>
      <diagonal/>
    </border>
    <border>
      <left style="hair">
        <color indexed="64"/>
      </left>
      <right style="hair">
        <color indexed="64"/>
      </right>
      <top style="hair">
        <color indexed="64"/>
      </top>
      <bottom style="hair">
        <color indexed="64"/>
      </bottom>
      <diagonal/>
    </border>
    <border>
      <left style="thin">
        <color rgb="FF333F4F"/>
      </left>
      <right/>
      <top style="thin">
        <color rgb="FF333F4F"/>
      </top>
      <bottom/>
      <diagonal/>
    </border>
  </borders>
  <cellStyleXfs count="12">
    <xf numFmtId="0" fontId="0" fillId="0" borderId="0"/>
    <xf numFmtId="0" fontId="4" fillId="2" borderId="0" applyNumberFormat="0" applyBorder="0" applyAlignment="0" applyProtection="0"/>
    <xf numFmtId="0" fontId="4" fillId="3" borderId="0" applyNumberFormat="0" applyBorder="0" applyAlignment="0" applyProtection="0"/>
    <xf numFmtId="0" fontId="1" fillId="4" borderId="0" applyNumberFormat="0" applyBorder="0" applyAlignment="0" applyProtection="0"/>
    <xf numFmtId="0" fontId="4" fillId="5" borderId="0" applyNumberFormat="0" applyBorder="0" applyAlignment="0" applyProtection="0"/>
    <xf numFmtId="0" fontId="5" fillId="0" borderId="0"/>
    <xf numFmtId="165" fontId="5" fillId="0" borderId="0" applyFont="0" applyFill="0" applyBorder="0" applyAlignment="0" applyProtection="0"/>
    <xf numFmtId="167" fontId="5" fillId="0" borderId="0" applyFont="0" applyFill="0" applyBorder="0" applyAlignment="0" applyProtection="0"/>
    <xf numFmtId="9" fontId="5"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cellStyleXfs>
  <cellXfs count="93">
    <xf numFmtId="0" fontId="0" fillId="0" borderId="0" xfId="0"/>
    <xf numFmtId="0" fontId="6" fillId="6" borderId="1" xfId="5" applyFont="1" applyFill="1" applyBorder="1" applyAlignment="1">
      <alignment horizontal="center" vertical="center"/>
    </xf>
    <xf numFmtId="166" fontId="7" fillId="7" borderId="1" xfId="6" applyNumberFormat="1" applyFont="1" applyFill="1" applyBorder="1" applyAlignment="1">
      <alignment horizontal="center" vertical="center"/>
    </xf>
    <xf numFmtId="0" fontId="6" fillId="6" borderId="2" xfId="5" applyFont="1" applyFill="1" applyBorder="1" applyAlignment="1">
      <alignment horizontal="center" vertical="center"/>
    </xf>
    <xf numFmtId="0" fontId="6" fillId="6" borderId="3" xfId="5" applyFont="1" applyFill="1" applyBorder="1" applyAlignment="1">
      <alignment horizontal="right" vertical="center"/>
    </xf>
    <xf numFmtId="166" fontId="7" fillId="7" borderId="1" xfId="6" applyNumberFormat="1" applyFont="1" applyFill="1" applyBorder="1" applyAlignment="1">
      <alignment vertical="center"/>
    </xf>
    <xf numFmtId="0" fontId="8" fillId="8" borderId="1" xfId="5" applyFont="1" applyFill="1" applyBorder="1" applyAlignment="1">
      <alignment vertical="center"/>
    </xf>
    <xf numFmtId="168" fontId="9" fillId="10" borderId="1" xfId="7" applyNumberFormat="1" applyFont="1" applyFill="1" applyBorder="1" applyAlignment="1">
      <alignment vertical="center"/>
    </xf>
    <xf numFmtId="168" fontId="7" fillId="7" borderId="1" xfId="7" applyNumberFormat="1" applyFont="1" applyFill="1" applyBorder="1" applyAlignment="1">
      <alignment vertical="center"/>
    </xf>
    <xf numFmtId="168" fontId="7" fillId="7" borderId="2" xfId="7" applyNumberFormat="1" applyFont="1" applyFill="1" applyBorder="1" applyAlignment="1">
      <alignment vertical="center"/>
    </xf>
    <xf numFmtId="168" fontId="7" fillId="7" borderId="0" xfId="7" applyNumberFormat="1" applyFont="1" applyFill="1" applyBorder="1" applyAlignment="1">
      <alignment horizontal="center" vertical="center"/>
    </xf>
    <xf numFmtId="0" fontId="5" fillId="0" borderId="0" xfId="5"/>
    <xf numFmtId="0" fontId="6" fillId="12" borderId="5" xfId="5" applyFont="1" applyFill="1" applyBorder="1" applyAlignment="1">
      <alignment horizontal="center" vertical="center" wrapText="1"/>
    </xf>
    <xf numFmtId="0" fontId="6" fillId="12" borderId="5" xfId="5" applyFont="1" applyFill="1" applyBorder="1" applyAlignment="1">
      <alignment horizontal="left" vertical="center" wrapText="1"/>
    </xf>
    <xf numFmtId="0" fontId="6" fillId="13" borderId="5" xfId="5" applyFont="1" applyFill="1" applyBorder="1" applyAlignment="1">
      <alignment horizontal="center" vertical="center" wrapText="1"/>
    </xf>
    <xf numFmtId="168" fontId="6" fillId="13" borderId="5" xfId="7" applyNumberFormat="1" applyFont="1" applyFill="1" applyBorder="1" applyAlignment="1">
      <alignment horizontal="center" vertical="center" wrapText="1"/>
    </xf>
    <xf numFmtId="0" fontId="2" fillId="2" borderId="5" xfId="1" applyFont="1" applyBorder="1" applyAlignment="1">
      <alignment horizontal="center" vertical="center" wrapText="1"/>
    </xf>
    <xf numFmtId="14" fontId="2" fillId="2" borderId="5" xfId="1" applyNumberFormat="1" applyFont="1" applyBorder="1" applyAlignment="1">
      <alignment horizontal="center" vertical="center" wrapText="1"/>
    </xf>
    <xf numFmtId="168" fontId="3" fillId="4" borderId="5" xfId="3" applyNumberFormat="1" applyFont="1" applyBorder="1" applyAlignment="1">
      <alignment horizontal="center" vertical="center" wrapText="1"/>
    </xf>
    <xf numFmtId="168" fontId="11" fillId="14" borderId="5" xfId="7" applyNumberFormat="1" applyFont="1" applyFill="1" applyBorder="1" applyAlignment="1">
      <alignment horizontal="center" vertical="center" wrapText="1"/>
    </xf>
    <xf numFmtId="168" fontId="11" fillId="15" borderId="5" xfId="7" applyNumberFormat="1" applyFont="1" applyFill="1" applyBorder="1" applyAlignment="1">
      <alignment horizontal="center" vertical="center" wrapText="1"/>
    </xf>
    <xf numFmtId="168" fontId="2" fillId="3" borderId="5" xfId="2" applyNumberFormat="1" applyFont="1" applyBorder="1" applyAlignment="1">
      <alignment horizontal="center" vertical="center" wrapText="1"/>
    </xf>
    <xf numFmtId="168" fontId="2" fillId="2" borderId="5" xfId="1" applyNumberFormat="1" applyFont="1" applyBorder="1" applyAlignment="1">
      <alignment horizontal="center" vertical="center" wrapText="1"/>
    </xf>
    <xf numFmtId="0" fontId="6" fillId="16" borderId="5" xfId="5" applyFont="1" applyFill="1" applyBorder="1" applyAlignment="1">
      <alignment horizontal="center" vertical="center" wrapText="1"/>
    </xf>
    <xf numFmtId="168" fontId="2" fillId="5" borderId="5" xfId="4" applyNumberFormat="1" applyFont="1" applyBorder="1" applyAlignment="1">
      <alignment horizontal="center" vertical="center" wrapText="1"/>
    </xf>
    <xf numFmtId="168" fontId="2" fillId="17" borderId="5" xfId="4" applyNumberFormat="1" applyFont="1" applyFill="1" applyBorder="1" applyAlignment="1">
      <alignment horizontal="center" vertical="center" wrapText="1"/>
    </xf>
    <xf numFmtId="168" fontId="2" fillId="12" borderId="5" xfId="4" applyNumberFormat="1" applyFont="1" applyFill="1" applyBorder="1" applyAlignment="1">
      <alignment horizontal="center" vertical="center" wrapText="1"/>
    </xf>
    <xf numFmtId="168" fontId="11" fillId="19" borderId="5" xfId="7" applyNumberFormat="1" applyFont="1" applyFill="1" applyBorder="1" applyAlignment="1">
      <alignment horizontal="center" vertical="center" wrapText="1"/>
    </xf>
    <xf numFmtId="168" fontId="11" fillId="20" borderId="5" xfId="7" applyNumberFormat="1" applyFont="1" applyFill="1" applyBorder="1" applyAlignment="1">
      <alignment horizontal="center" vertical="center" wrapText="1"/>
    </xf>
    <xf numFmtId="168" fontId="11" fillId="21" borderId="5" xfId="7" applyNumberFormat="1" applyFont="1" applyFill="1" applyBorder="1" applyAlignment="1">
      <alignment horizontal="center" vertical="center" wrapText="1"/>
    </xf>
    <xf numFmtId="0" fontId="11" fillId="22" borderId="5" xfId="5" applyFont="1" applyFill="1" applyBorder="1" applyAlignment="1">
      <alignment horizontal="center" vertical="center" wrapText="1"/>
    </xf>
    <xf numFmtId="168" fontId="11" fillId="22" borderId="5" xfId="7" applyNumberFormat="1" applyFont="1" applyFill="1" applyBorder="1" applyAlignment="1">
      <alignment horizontal="center" vertical="center" wrapText="1"/>
    </xf>
    <xf numFmtId="168" fontId="11" fillId="23" borderId="5" xfId="7" applyNumberFormat="1" applyFont="1" applyFill="1" applyBorder="1" applyAlignment="1">
      <alignment horizontal="center" vertical="center" wrapText="1"/>
    </xf>
    <xf numFmtId="166" fontId="11" fillId="21" borderId="5" xfId="6" applyNumberFormat="1" applyFont="1" applyFill="1" applyBorder="1" applyAlignment="1">
      <alignment horizontal="center" vertical="center" wrapText="1"/>
    </xf>
    <xf numFmtId="168" fontId="12" fillId="7" borderId="5" xfId="7" applyNumberFormat="1" applyFont="1" applyFill="1" applyBorder="1" applyAlignment="1">
      <alignment horizontal="center" vertical="center" wrapText="1"/>
    </xf>
    <xf numFmtId="168" fontId="11" fillId="18" borderId="5" xfId="7" applyNumberFormat="1" applyFont="1" applyFill="1" applyBorder="1" applyAlignment="1">
      <alignment horizontal="center" vertical="center" wrapText="1"/>
    </xf>
    <xf numFmtId="166" fontId="11" fillId="22" borderId="5" xfId="6" applyNumberFormat="1" applyFont="1" applyFill="1" applyBorder="1" applyAlignment="1">
      <alignment horizontal="center" vertical="center" wrapText="1"/>
    </xf>
    <xf numFmtId="0" fontId="6" fillId="11" borderId="6" xfId="5" applyFont="1" applyFill="1" applyBorder="1" applyAlignment="1">
      <alignment horizontal="center" vertical="center" wrapText="1"/>
    </xf>
    <xf numFmtId="0" fontId="1" fillId="25" borderId="5" xfId="5" applyFont="1" applyFill="1" applyBorder="1"/>
    <xf numFmtId="1" fontId="1" fillId="25" borderId="5" xfId="5" applyNumberFormat="1" applyFont="1" applyFill="1" applyBorder="1"/>
    <xf numFmtId="166" fontId="13" fillId="25" borderId="5" xfId="6" applyNumberFormat="1" applyFont="1" applyFill="1" applyBorder="1"/>
    <xf numFmtId="168" fontId="1" fillId="25" borderId="5" xfId="7" applyNumberFormat="1" applyFont="1" applyFill="1" applyBorder="1"/>
    <xf numFmtId="165" fontId="4" fillId="15" borderId="5" xfId="6" applyFont="1" applyFill="1" applyBorder="1"/>
    <xf numFmtId="168" fontId="1" fillId="25" borderId="5" xfId="5" applyNumberFormat="1" applyFont="1" applyFill="1" applyBorder="1"/>
    <xf numFmtId="166" fontId="1" fillId="25" borderId="5" xfId="6" applyNumberFormat="1" applyFont="1" applyFill="1" applyBorder="1"/>
    <xf numFmtId="166" fontId="1" fillId="25" borderId="6" xfId="6" applyNumberFormat="1" applyFont="1" applyFill="1" applyBorder="1"/>
    <xf numFmtId="0" fontId="0" fillId="0" borderId="0" xfId="0" pivotButton="1"/>
    <xf numFmtId="4" fontId="0" fillId="0" borderId="0" xfId="0" applyNumberFormat="1"/>
    <xf numFmtId="1" fontId="1" fillId="25" borderId="5" xfId="10" applyNumberFormat="1" applyFont="1" applyFill="1" applyBorder="1"/>
    <xf numFmtId="0" fontId="6" fillId="18" borderId="7" xfId="0" applyFont="1" applyFill="1" applyBorder="1" applyAlignment="1">
      <alignment horizontal="center" vertical="center"/>
    </xf>
    <xf numFmtId="0" fontId="6" fillId="18" borderId="8" xfId="0" applyFont="1" applyFill="1" applyBorder="1" applyAlignment="1">
      <alignment horizontal="center" vertical="center"/>
    </xf>
    <xf numFmtId="14" fontId="6" fillId="18" borderId="8" xfId="0" applyNumberFormat="1" applyFont="1" applyFill="1" applyBorder="1" applyAlignment="1">
      <alignment horizontal="center" vertical="center" wrapText="1"/>
    </xf>
    <xf numFmtId="166" fontId="6" fillId="26" borderId="9" xfId="11" applyNumberFormat="1" applyFont="1" applyFill="1" applyBorder="1" applyAlignment="1">
      <alignment horizontal="center" vertical="center"/>
    </xf>
    <xf numFmtId="14" fontId="0" fillId="0" borderId="0" xfId="0" applyNumberFormat="1"/>
    <xf numFmtId="166" fontId="6" fillId="26" borderId="10" xfId="11" applyNumberFormat="1" applyFont="1" applyFill="1" applyBorder="1" applyAlignment="1">
      <alignment horizontal="center" vertical="center"/>
    </xf>
    <xf numFmtId="43" fontId="6" fillId="18" borderId="0" xfId="9" applyFont="1" applyFill="1" applyBorder="1" applyAlignment="1">
      <alignment horizontal="center" vertical="center" wrapText="1"/>
    </xf>
    <xf numFmtId="43" fontId="0" fillId="0" borderId="0" xfId="9" applyFont="1"/>
    <xf numFmtId="168" fontId="11" fillId="13" borderId="5" xfId="7" applyNumberFormat="1" applyFont="1" applyFill="1" applyBorder="1" applyAlignment="1">
      <alignment horizontal="center" vertical="center" wrapText="1"/>
    </xf>
    <xf numFmtId="0" fontId="10" fillId="11" borderId="0" xfId="5" applyFont="1" applyFill="1" applyAlignment="1">
      <alignment horizontal="center" vertical="center"/>
    </xf>
    <xf numFmtId="1" fontId="1" fillId="25" borderId="5" xfId="7" applyNumberFormat="1" applyFont="1" applyFill="1" applyBorder="1"/>
    <xf numFmtId="0" fontId="15" fillId="10" borderId="5" xfId="5" applyFont="1" applyFill="1" applyBorder="1" applyAlignment="1">
      <alignment horizontal="center" vertical="center" wrapText="1"/>
    </xf>
    <xf numFmtId="0" fontId="16" fillId="0" borderId="0" xfId="0" applyFont="1" applyAlignment="1">
      <alignment vertical="center"/>
    </xf>
    <xf numFmtId="0" fontId="1" fillId="24" borderId="5" xfId="5" applyFont="1" applyFill="1" applyBorder="1" applyProtection="1">
      <protection locked="0"/>
    </xf>
    <xf numFmtId="168" fontId="14" fillId="24" borderId="5" xfId="7" applyNumberFormat="1" applyFont="1" applyFill="1" applyBorder="1" applyProtection="1">
      <protection locked="0"/>
    </xf>
    <xf numFmtId="168" fontId="1" fillId="24" borderId="5" xfId="7" applyNumberFormat="1" applyFont="1" applyFill="1" applyBorder="1" applyProtection="1">
      <protection locked="0"/>
    </xf>
    <xf numFmtId="166" fontId="1" fillId="24" borderId="5" xfId="6" applyNumberFormat="1" applyFont="1" applyFill="1" applyBorder="1" applyProtection="1">
      <protection locked="0"/>
    </xf>
    <xf numFmtId="0" fontId="17" fillId="27" borderId="11" xfId="0" applyFont="1" applyFill="1" applyBorder="1" applyAlignment="1" applyProtection="1">
      <alignment horizontal="center" vertical="center" wrapText="1"/>
      <protection locked="0"/>
    </xf>
    <xf numFmtId="0" fontId="17" fillId="27" borderId="11" xfId="0" applyFont="1" applyFill="1" applyBorder="1" applyAlignment="1">
      <alignment horizontal="center" vertical="center" wrapText="1"/>
    </xf>
    <xf numFmtId="0" fontId="17" fillId="27" borderId="11" xfId="0" applyFont="1" applyFill="1" applyBorder="1" applyAlignment="1">
      <alignment horizontal="center" vertical="center"/>
    </xf>
    <xf numFmtId="1" fontId="17" fillId="27" borderId="11" xfId="0" applyNumberFormat="1" applyFont="1" applyFill="1" applyBorder="1" applyAlignment="1">
      <alignment horizontal="center" vertical="center" wrapText="1"/>
    </xf>
    <xf numFmtId="0" fontId="18" fillId="28" borderId="11" xfId="0" applyFont="1" applyFill="1" applyBorder="1" applyAlignment="1">
      <alignment horizontal="center" vertical="center" wrapText="1"/>
    </xf>
    <xf numFmtId="0" fontId="18" fillId="28" borderId="11" xfId="0" applyFont="1" applyFill="1" applyBorder="1" applyAlignment="1" applyProtection="1">
      <alignment horizontal="center" vertical="center" wrapText="1"/>
      <protection locked="0"/>
    </xf>
    <xf numFmtId="0" fontId="18" fillId="29" borderId="11" xfId="0" applyFont="1" applyFill="1" applyBorder="1" applyAlignment="1" applyProtection="1">
      <alignment horizontal="center" vertical="center" textRotation="90" wrapText="1"/>
      <protection locked="0"/>
    </xf>
    <xf numFmtId="0" fontId="18" fillId="29" borderId="11" xfId="0" applyFont="1" applyFill="1" applyBorder="1" applyAlignment="1" applyProtection="1">
      <alignment horizontal="center" vertical="center" textRotation="90" wrapText="1"/>
      <protection locked="0" hidden="1"/>
    </xf>
    <xf numFmtId="0" fontId="18" fillId="30" borderId="11" xfId="0" applyFont="1" applyFill="1" applyBorder="1" applyAlignment="1" applyProtection="1">
      <alignment horizontal="center" vertical="center" textRotation="90" wrapText="1"/>
      <protection hidden="1"/>
    </xf>
    <xf numFmtId="0" fontId="18" fillId="31" borderId="11" xfId="0" applyFont="1" applyFill="1" applyBorder="1" applyAlignment="1" applyProtection="1">
      <alignment horizontal="center" vertical="center" textRotation="90" wrapText="1"/>
      <protection hidden="1"/>
    </xf>
    <xf numFmtId="3" fontId="18" fillId="29" borderId="11" xfId="0" applyNumberFormat="1" applyFont="1" applyFill="1" applyBorder="1" applyAlignment="1" applyProtection="1">
      <alignment horizontal="center" vertical="center" textRotation="90" wrapText="1"/>
      <protection locked="0"/>
    </xf>
    <xf numFmtId="3" fontId="18" fillId="30" borderId="11" xfId="0" applyNumberFormat="1" applyFont="1" applyFill="1" applyBorder="1" applyAlignment="1" applyProtection="1">
      <alignment horizontal="center" vertical="center" textRotation="90" wrapText="1"/>
      <protection hidden="1"/>
    </xf>
    <xf numFmtId="0" fontId="18" fillId="32" borderId="11" xfId="0" applyFont="1" applyFill="1" applyBorder="1" applyAlignment="1" applyProtection="1">
      <alignment horizontal="center" vertical="center" wrapText="1"/>
      <protection locked="0"/>
    </xf>
    <xf numFmtId="0" fontId="18" fillId="33" borderId="11" xfId="0" applyFont="1" applyFill="1" applyBorder="1" applyAlignment="1">
      <alignment horizontal="center" vertical="center" textRotation="90" wrapText="1"/>
    </xf>
    <xf numFmtId="0" fontId="18" fillId="33" borderId="11" xfId="0" applyFont="1" applyFill="1" applyBorder="1" applyAlignment="1" applyProtection="1">
      <alignment horizontal="center" vertical="center" wrapText="1"/>
      <protection locked="0"/>
    </xf>
    <xf numFmtId="0" fontId="18" fillId="33" borderId="8" xfId="0" applyFont="1" applyFill="1" applyBorder="1" applyAlignment="1" applyProtection="1">
      <alignment horizontal="center" vertical="center" wrapText="1"/>
      <protection locked="0"/>
    </xf>
    <xf numFmtId="0" fontId="0" fillId="34" borderId="0" xfId="0" applyFill="1"/>
    <xf numFmtId="0" fontId="1" fillId="24" borderId="5" xfId="5" applyFont="1" applyFill="1" applyBorder="1"/>
    <xf numFmtId="2" fontId="0" fillId="0" borderId="0" xfId="0" applyNumberFormat="1" applyAlignment="1">
      <alignment horizontal="left" indent="2"/>
    </xf>
    <xf numFmtId="14" fontId="14" fillId="24" borderId="5" xfId="7" applyNumberFormat="1" applyFont="1" applyFill="1" applyBorder="1" applyProtection="1">
      <protection locked="0"/>
    </xf>
    <xf numFmtId="9" fontId="19" fillId="35" borderId="12" xfId="8" applyFont="1" applyFill="1" applyBorder="1" applyAlignment="1" applyProtection="1">
      <protection locked="0"/>
    </xf>
    <xf numFmtId="0" fontId="1" fillId="36" borderId="5" xfId="5" applyFont="1" applyFill="1" applyBorder="1" applyProtection="1">
      <protection locked="0"/>
    </xf>
    <xf numFmtId="0" fontId="6" fillId="6" borderId="0" xfId="5" applyFont="1" applyFill="1" applyAlignment="1">
      <alignment horizontal="center" vertical="center" wrapText="1"/>
    </xf>
    <xf numFmtId="0" fontId="6" fillId="9" borderId="1" xfId="5" applyFont="1" applyFill="1" applyBorder="1" applyAlignment="1">
      <alignment horizontal="center" vertical="center"/>
    </xf>
    <xf numFmtId="0" fontId="9" fillId="10" borderId="1" xfId="5" applyFont="1" applyFill="1" applyBorder="1" applyAlignment="1">
      <alignment horizontal="center" vertical="center"/>
    </xf>
    <xf numFmtId="168" fontId="7" fillId="7" borderId="4" xfId="7" applyNumberFormat="1" applyFont="1" applyFill="1" applyBorder="1" applyAlignment="1">
      <alignment horizontal="center" vertical="center"/>
    </xf>
    <xf numFmtId="168" fontId="7" fillId="7" borderId="3" xfId="7" applyNumberFormat="1" applyFont="1" applyFill="1" applyBorder="1" applyAlignment="1">
      <alignment horizontal="center" vertical="center"/>
    </xf>
  </cellXfs>
  <cellStyles count="12">
    <cellStyle name="40% - Énfasis3" xfId="3" builtinId="39"/>
    <cellStyle name="Énfasis1" xfId="1" builtinId="29"/>
    <cellStyle name="Énfasis3" xfId="2" builtinId="37"/>
    <cellStyle name="Énfasis6" xfId="4" builtinId="49"/>
    <cellStyle name="Millares" xfId="9" builtinId="3"/>
    <cellStyle name="Millares 2" xfId="6" xr:uid="{95816386-EE1D-42D7-9939-DC777A49DD89}"/>
    <cellStyle name="Millares 3" xfId="11" xr:uid="{604334B8-A631-43A1-9280-F45F5CAF8ED6}"/>
    <cellStyle name="Moneda" xfId="10" builtinId="4"/>
    <cellStyle name="Moneda 2" xfId="7" xr:uid="{A0B8AAA2-00CD-4D78-882D-7673CAF0314A}"/>
    <cellStyle name="Normal" xfId="0" builtinId="0"/>
    <cellStyle name="Normal 2" xfId="5" xr:uid="{4525BBD7-7D74-44C3-8F4C-5B996793F7FB}"/>
    <cellStyle name="Porcentaje 2" xfId="8" xr:uid="{6C81F796-7A06-4DE9-98B2-2ADF99B14D4F}"/>
  </cellStyles>
  <dxfs count="8">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92D050"/>
        </patternFill>
      </fill>
    </dxf>
    <dxf>
      <fill>
        <patternFill>
          <bgColor rgb="FFFF0000"/>
        </patternFill>
      </fill>
    </dxf>
    <dxf>
      <font>
        <color rgb="FFFF0000"/>
      </font>
    </dxf>
    <dxf>
      <font>
        <b/>
        <i val="0"/>
        <color rgb="FFFF0000"/>
      </font>
      <fill>
        <patternFill>
          <bgColor theme="0"/>
        </patternFill>
      </fill>
    </dxf>
    <dxf>
      <font>
        <color rgb="FFFF0000"/>
      </font>
    </dxf>
  </dxfs>
  <tableStyles count="0" defaultTableStyle="TableStyleMedium2" defaultPivotStyle="PivotStyleLight16"/>
  <colors>
    <mruColors>
      <color rgb="FFF9FCB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Users/roygo/Downloads/20260707_Calculadora_por%20Cupos_Combinaciones.xlsm" TargetMode="External"/><Relationship Id="rId2" Type="http://schemas.openxmlformats.org/officeDocument/2006/relationships/externalLinkPath" Target="file:///C:\Users\roygo\Downloads\20260707_Calculadora_por%20Cupos_Combinaciones.xlsm" TargetMode="External"/><Relationship Id="rId1" Type="http://schemas.openxmlformats.org/officeDocument/2006/relationships/externalLinkPath" Target="/Users/roygo/Downloads/20260707_Calculadora_por%20Cupos_Combinaciones.xlsm"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Users/roygo/Downloads/MATRIZ_ANTIOQUIA.xlsx" TargetMode="External"/><Relationship Id="rId2" Type="http://schemas.openxmlformats.org/officeDocument/2006/relationships/externalLinkPath" Target="file:///C:\Users\JOHAM1\Downloads\MATRIZ_ANTIOQUIA.xlsx" TargetMode="External"/><Relationship Id="rId1" Type="http://schemas.openxmlformats.org/officeDocument/2006/relationships/externalLinkPath" Target="/Users/roygo/Downloads/MATRIZ_ANTIOQU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arametros"/>
      <sheetName val="Calculadora"/>
      <sheetName val="Combinaciones"/>
      <sheetName val="VIVANTO"/>
    </sheetNames>
    <sheetDataSet>
      <sheetData sheetId="0"/>
      <sheetData sheetId="1"/>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MATRIZ"/>
      <sheetName val="rp"/>
      <sheetName val="Hoja5"/>
      <sheetName val="COSTEO"/>
      <sheetName val="servicios homologados"/>
      <sheetName val="INTEGRALIDAD"/>
      <sheetName val="LISTAS"/>
      <sheetName val="CONSULTAS EAS"/>
      <sheetName val="MATRIZ_ANTIOQUIA"/>
    </sheetNames>
    <sheetDataSet>
      <sheetData sheetId="0" refreshError="1"/>
      <sheetData sheetId="1" refreshError="1"/>
      <sheetData sheetId="2" refreshError="1">
        <row r="2">
          <cell r="E2">
            <v>2024</v>
          </cell>
          <cell r="F2">
            <v>1300000</v>
          </cell>
        </row>
        <row r="3">
          <cell r="E3">
            <v>2025</v>
          </cell>
          <cell r="F3">
            <v>1423500</v>
          </cell>
        </row>
        <row r="4">
          <cell r="E4">
            <v>2026</v>
          </cell>
          <cell r="F4">
            <v>1750905</v>
          </cell>
        </row>
      </sheetData>
      <sheetData sheetId="3" refreshError="1"/>
      <sheetData sheetId="4" refreshError="1"/>
      <sheetData sheetId="5" refreshError="1"/>
      <sheetData sheetId="6" refreshError="1"/>
      <sheetData sheetId="7" refreshError="1"/>
      <sheetData sheetId="8"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hoham Mauricio Garzon Diaz" refreshedDate="46211.705246527781" createdVersion="8" refreshedVersion="8" minRefreshableVersion="3" recordCount="68" xr:uid="{F5F5ED00-AE5B-4B4A-9CE7-90460E86192F}">
  <cacheSource type="worksheet">
    <worksheetSource ref="A1:AS69" sheet="zonificación"/>
  </cacheSource>
  <cacheFields count="45">
    <cacheField name="Número de Zona" numFmtId="0">
      <sharedItems containsSemiMixedTypes="0" containsString="0" containsNumber="1" containsInteger="1" minValue="1761" maxValue="1781" count="16">
        <n v="1781"/>
        <n v="1779"/>
        <n v="1777"/>
        <n v="1775"/>
        <n v="1764"/>
        <n v="1762"/>
        <n v="1773"/>
        <n v="1770"/>
        <n v="1765"/>
        <n v="1778"/>
        <n v="1768"/>
        <n v="1766"/>
        <n v="1761"/>
        <n v="1763"/>
        <n v="1769"/>
        <n v="1767"/>
      </sharedItems>
    </cacheField>
    <cacheField name="Número de contrato " numFmtId="0">
      <sharedItems containsSemiMixedTypes="0" containsString="0" containsNumber="1" containsInteger="1" minValue="63003412025" maxValue="63003832026" count="16">
        <n v="63003462025"/>
        <n v="63003802026"/>
        <n v="63003812026"/>
        <n v="63003412025"/>
        <n v="63003512025"/>
        <n v="63003492025"/>
        <n v="63003472025"/>
        <n v="63003832026"/>
        <n v="63003432025"/>
        <n v="63003792026"/>
        <n v="63003422025"/>
        <n v="63003502025"/>
        <n v="63003452025"/>
        <n v="63003442025"/>
        <n v="63003522025"/>
        <n v="63003822026"/>
      </sharedItems>
    </cacheField>
    <cacheField name="NIT_EntidadContratista" numFmtId="0">
      <sharedItems containsSemiMixedTypes="0" containsString="0" containsNumber="1" containsInteger="1" minValue="800087449" maxValue="901379357" count="11">
        <n v="801001664"/>
        <n v="890002479"/>
        <n v="890002166"/>
        <n v="900642462"/>
        <n v="801000518"/>
        <n v="901379357"/>
        <n v="890001233"/>
        <n v="800087449"/>
        <n v="890002477"/>
        <n v="801000102"/>
        <n v="800180234"/>
      </sharedItems>
    </cacheField>
    <cacheField name="Entidad Contratista_x000a_2026" numFmtId="0">
      <sharedItems count="11">
        <s v="FUNDACION PARA EL FOMENTO DE LA EDUCACION LA SALUD LA ALIMENTACION Y LA NUTRICION DE COLOMBIA"/>
        <s v="ASOCIACION DE  PADRES DE FLIA DEL HOGAR INFANTIL BELEN VEC O COM"/>
        <s v="ASOCIACION DE PADRES DE FAMILIA Y VEC DEL HOGAR INFANTIL LAS ABEJITAS"/>
        <s v="FUNDACIÓN VIVIR POR SIEMPRE"/>
        <s v="ASOCIACIÓN CLUB ACTIVO 2030 DE ARMENIA"/>
        <s v="ASOCIACION DE MADRES COMUNITARIAS  ASOINFANCIA"/>
        <s v="JARDIN INFANTIL NIÑO JESUS"/>
        <s v="ASOCIACIÓN DE PADRES DE FAMILIA DEL HOGAR INFANTIL LA MILAGROSA"/>
        <s v="ASOCIACION DE PADRES DE FAMILIA Y VECINOS DEL HOGAR INFANTIL PILATUNAS"/>
        <s v="COOPERATIVA MULTIACTIVA DE HOGARES DE BIENESTAR"/>
        <s v="CENTRO DE DESARROLLO COMUNITARIO VERSALLES"/>
      </sharedItems>
    </cacheField>
    <cacheField name="Modalidad_x000a_2026" numFmtId="0">
      <sharedItems/>
    </cacheField>
    <cacheField name="Servicio 2026" numFmtId="0">
      <sharedItems count="4">
        <s v="CENTRO DE DESARROLLO INFANTIL - SIN ARRIENDO - INSTITUCIONAL"/>
        <s v="CENTRO DE DESARROLLO INFANTIL - CON ARRIENDO - INSTITUCIONAL"/>
        <s v="EDUCACIÓN INICIAL EN EL HOGAR - FAMILIAR Y COMUNITARIA"/>
        <s v="HOGAR INFANTIL – INSTITUCIONAL"/>
      </sharedItems>
    </cacheField>
    <cacheField name="Regional UDS" numFmtId="0">
      <sharedItems count="1">
        <s v="QUINDIO"/>
      </sharedItems>
    </cacheField>
    <cacheField name="Departamento UDS" numFmtId="0">
      <sharedItems/>
    </cacheField>
    <cacheField name="Municipio UDS" numFmtId="0">
      <sharedItems count="12">
        <s v="Montenegro "/>
        <s v="Armenia"/>
        <s v="Filandia "/>
        <s v="La Tebaida "/>
        <s v="Buenavista "/>
        <s v="Cordoba"/>
        <s v="Genova "/>
        <s v="Circasia "/>
        <s v="Quimbaya "/>
        <s v="Salento"/>
        <s v="Pijao"/>
        <s v="Calarca"/>
      </sharedItems>
    </cacheField>
    <cacheField name="Divipola" numFmtId="0">
      <sharedItems containsSemiMixedTypes="0" containsString="0" containsNumber="1" containsInteger="1" minValue="63001" maxValue="63690"/>
    </cacheField>
    <cacheField name="Centro Zonal UDS" numFmtId="0">
      <sharedItems count="2">
        <s v="CZ ARMENIA NORTE"/>
        <s v="CZ CALARCA"/>
      </sharedItems>
    </cacheField>
    <cacheField name="Cod CZ" numFmtId="0">
      <sharedItems containsSemiMixedTypes="0" containsString="0" containsNumber="1" containsInteger="1" minValue="6302" maxValue="6303"/>
    </cacheField>
    <cacheField name="Codigo Unidad Servicio UDS" numFmtId="0">
      <sharedItems containsSemiMixedTypes="0" containsString="0" containsNumber="1" containsInteger="1" minValue="633021140008" maxValue="6369000074127"/>
    </cacheField>
    <cacheField name="Unidad Servicio UDS" numFmtId="0">
      <sharedItems/>
    </cacheField>
    <cacheField name="Barrio UDS" numFmtId="0">
      <sharedItems/>
    </cacheField>
    <cacheField name="Direccion UDS" numFmtId="0">
      <sharedItems/>
    </cacheField>
    <cacheField name="Estado UDS" numFmtId="0">
      <sharedItems/>
    </cacheField>
    <cacheField name="Vigencia UDS" numFmtId="0">
      <sharedItems containsSemiMixedTypes="0" containsString="0" containsNumber="1" containsInteger="1" minValue="2026" maxValue="2026"/>
    </cacheField>
    <cacheField name="Cupos UDS _x000a_ofertados 2026" numFmtId="0">
      <sharedItems containsSemiMixedTypes="0" containsString="0" containsNumber="1" containsInteger="1" minValue="13" maxValue="210"/>
    </cacheField>
    <cacheField name="Componente 2026 _x000a_I Semestre" numFmtId="0">
      <sharedItems/>
    </cacheField>
    <cacheField name="UDS a programar en 2026 (SI/NO)" numFmtId="0">
      <sharedItems count="2">
        <s v="Si"/>
        <s v="No"/>
      </sharedItems>
    </cacheField>
    <cacheField name="Concepto de No programación" numFmtId="0">
      <sharedItems/>
    </cacheField>
    <cacheField name="SERVICIO _x000a_2026_x000a_II Semestre" numFmtId="0">
      <sharedItems/>
    </cacheField>
    <cacheField name="Modalidad 2026_x000a_II Semestre" numFmtId="0">
      <sharedItems count="2">
        <s v="Institucional"/>
        <s v="Familiar y Comunitaria"/>
      </sharedItems>
    </cacheField>
    <cacheField name="CAMBIO SERVICIO " numFmtId="0">
      <sharedItems/>
    </cacheField>
    <cacheField name="CONCEPTO_x000a_ DPI" numFmtId="0">
      <sharedItems containsNonDate="0" containsString="0" containsBlank="1"/>
    </cacheField>
    <cacheField name="Cupos a Programar 2026_x000a_II Semestre" numFmtId="0">
      <sharedItems containsSemiMixedTypes="0" containsString="0" containsNumber="1" containsInteger="1" minValue="0" maxValue="210"/>
    </cacheField>
    <cacheField name="CAMBIO DE N. CUPOS" numFmtId="0">
      <sharedItems/>
    </cacheField>
    <cacheField name="CONCEPTO_x000a_ DPI2" numFmtId="0">
      <sharedItems containsBlank="1"/>
    </cacheField>
    <cacheField name="Concepto de cambio de cupos" numFmtId="0">
      <sharedItems containsBlank="1"/>
    </cacheField>
    <cacheField name="Propiedad de _x000a_la infraestructura " numFmtId="0">
      <sharedItems/>
    </cacheField>
    <cacheField name="UDS en territorio étnico _x000a_(SI /NO)" numFmtId="0">
      <sharedItems/>
    </cacheField>
    <cacheField name="Cantidad Madres _x000a_Laboralizadas en la UDS" numFmtId="0">
      <sharedItems containsSemiMixedTypes="0" containsString="0" containsNumber="1" containsInteger="1" minValue="0" maxValue="0"/>
    </cacheField>
    <cacheField name="Cantidad Madres_x000a_ Tránsito en la UDS" numFmtId="0">
      <sharedItems containsString="0" containsBlank="1" containsNumber="1" containsInteger="1" minValue="0" maxValue="3"/>
    </cacheField>
    <cacheField name="Observaciones _x000a_(Alertas de infraestructuras, de coberturas, etc)" numFmtId="0">
      <sharedItems containsBlank="1"/>
    </cacheField>
    <cacheField name="Observaciones Dotación" numFmtId="0">
      <sharedItems containsBlank="1"/>
    </cacheField>
    <cacheField name="Componente 2026 _x000a_II Semestre" numFmtId="0">
      <sharedItems count="2">
        <s v="OPERADOR COMPONENTE PEDAGOGICO CON ALIMENTOS"/>
        <s v="OPERADOR SOLO COMPONENTE PEDAGOGICO"/>
      </sharedItems>
    </cacheField>
    <cacheField name="CAMBIO DE COMPONENTE" numFmtId="0">
      <sharedItems/>
    </cacheField>
    <cacheField name="CONCEPTO_x000a_ DPI3" numFmtId="0">
      <sharedItems containsNonDate="0" containsString="0" containsBlank="1"/>
    </cacheField>
    <cacheField name="Observaciones del cambio de componente " numFmtId="0">
      <sharedItems/>
    </cacheField>
    <cacheField name="¿Cuenta con la Valoración de la familia?" numFmtId="0">
      <sharedItems/>
    </cacheField>
    <cacheField name="Concepto de continuidad de la EAS por el supervisor" numFmtId="0">
      <sharedItems/>
    </cacheField>
    <cacheField name="Concepto Final" numFmtId="0">
      <sharedItems/>
    </cacheField>
    <cacheField name="Literal de contratación " numFmtId="0">
      <sharedItems containsBlank="1" count="3">
        <s v="Articulo 35 invitación cerrada – literal m"/>
        <s v="Articulo 35 invitación cerrada – literal h"/>
        <m/>
      </sharedItems>
    </cacheField>
    <cacheField name="Procedimiento para contratar"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68">
  <r>
    <x v="0"/>
    <x v="0"/>
    <x v="0"/>
    <x v="0"/>
    <s v="Institucional"/>
    <x v="0"/>
    <x v="0"/>
    <s v="Quindio"/>
    <x v="0"/>
    <n v="63470"/>
    <x v="0"/>
    <n v="6302"/>
    <n v="6347000023715"/>
    <s v="CDI CRECIENDO CON MEJORES OPORTUNIDADES"/>
    <s v="Sin Informacion"/>
    <s v="KR 7 CALLE 12 0"/>
    <s v="ACTIVA"/>
    <n v="2026"/>
    <n v="56"/>
    <s v="OPERADOR COMPONENTE PEDAGOGICO CON ALIMENTOS"/>
    <x v="0"/>
    <s v="No Aplica"/>
    <s v="CENTRO DE DESARROLLO INFANTIL - SIN ARRIENDO - INSTITUCIONAL"/>
    <x v="0"/>
    <s v=""/>
    <m/>
    <n v="56"/>
    <s v=""/>
    <m/>
    <m/>
    <s v="Municipio"/>
    <s v="No"/>
    <n v="0"/>
    <n v="0"/>
    <s v="GOTERAS"/>
    <s v="ADECUADA"/>
    <x v="0"/>
    <s v=""/>
    <m/>
    <s v="NO APLICA"/>
    <s v="Si"/>
    <s v="Si"/>
    <s v="Continuidad con el mismo operador"/>
    <x v="0"/>
    <s v="Adición y Prórroga "/>
  </r>
  <r>
    <x v="0"/>
    <x v="0"/>
    <x v="0"/>
    <x v="0"/>
    <s v="Institucional"/>
    <x v="0"/>
    <x v="0"/>
    <s v="Quindio"/>
    <x v="0"/>
    <n v="63470"/>
    <x v="0"/>
    <n v="6302"/>
    <n v="6347000023726"/>
    <s v="CDI LA ESPERANZA"/>
    <s v="Sin Informacion"/>
    <s v="MZ C CS 2 ENSEGUIDA DEL COLEGIO GORETTI"/>
    <s v="ACTIVA"/>
    <n v="2026"/>
    <n v="104"/>
    <s v="OPERADOR COMPONENTE PEDAGOGICO CON ALIMENTOS"/>
    <x v="0"/>
    <s v="No Aplica"/>
    <s v="CENTRO DE DESARROLLO INFANTIL - SIN ARRIENDO - INSTITUCIONAL"/>
    <x v="0"/>
    <s v=""/>
    <m/>
    <n v="104"/>
    <s v=""/>
    <m/>
    <m/>
    <s v="Municipio"/>
    <s v="No"/>
    <n v="0"/>
    <n v="0"/>
    <s v="CAMBIO DE CUBIERTA - DETERIORO POR HUMEDADES - GOTERAS"/>
    <s v="ADECUADA"/>
    <x v="0"/>
    <s v=""/>
    <m/>
    <s v="NO APLICA"/>
    <s v="Si"/>
    <s v="Si"/>
    <s v="Continuidad con el mismo operador"/>
    <x v="0"/>
    <s v="Adición y Prórroga "/>
  </r>
  <r>
    <x v="0"/>
    <x v="0"/>
    <x v="0"/>
    <x v="0"/>
    <s v="Institucional"/>
    <x v="1"/>
    <x v="0"/>
    <s v="Quindio"/>
    <x v="0"/>
    <n v="63470"/>
    <x v="0"/>
    <n v="6302"/>
    <n v="6347000041986"/>
    <s v="MONTENEGRO"/>
    <s v="Sin Informacion"/>
    <s v="MZ 2 CS 10 BARRIO SOLEDAD"/>
    <s v="ACTIVA"/>
    <n v="2026"/>
    <n v="41"/>
    <s v="OPERADOR COMPONENTE PEDAGOGICO CON ALIMENTOS"/>
    <x v="0"/>
    <s v="No Aplica"/>
    <s v="CENTRO DE DESARROLLO INFANTIL - CON ARRIENDO - INSTITUCIONAL"/>
    <x v="0"/>
    <s v=""/>
    <m/>
    <n v="41"/>
    <s v=""/>
    <m/>
    <m/>
    <s v="En Arriendo"/>
    <s v="No"/>
    <n v="0"/>
    <n v="0"/>
    <s v="ADECUADA"/>
    <s v="ADECUADA"/>
    <x v="0"/>
    <s v=""/>
    <m/>
    <s v="NO APLICA"/>
    <s v="Si"/>
    <s v="Si"/>
    <s v="Continuidad con el mismo operador"/>
    <x v="0"/>
    <s v="Adición y Prórroga "/>
  </r>
  <r>
    <x v="0"/>
    <x v="0"/>
    <x v="0"/>
    <x v="0"/>
    <s v="Institucional"/>
    <x v="0"/>
    <x v="0"/>
    <s v="Quindio"/>
    <x v="0"/>
    <n v="63470"/>
    <x v="0"/>
    <n v="6302"/>
    <n v="6347000113085"/>
    <s v="CDI PUEBLO TAPAO"/>
    <s v="Sin Informacion"/>
    <s v="VI VEREDA  1 1 CASAS CONTIGUO AL COLICEO CUBIERTO"/>
    <s v="ACTIVA"/>
    <n v="2026"/>
    <n v="24"/>
    <s v="OPERADOR COMPONENTE PEDAGOGICO CON ALIMENTOS"/>
    <x v="0"/>
    <s v="No Aplica"/>
    <s v="CENTRO DE DESARROLLO INFANTIL - SIN ARRIENDO - INSTITUCIONAL"/>
    <x v="0"/>
    <s v=""/>
    <m/>
    <n v="30"/>
    <s v="POR VALIDAR"/>
    <s v="APROBADO"/>
    <s v="Por Ajuste de Cobertura"/>
    <s v="Municipio"/>
    <s v="No"/>
    <n v="0"/>
    <n v="0"/>
    <s v="HUMEDADES"/>
    <s v="ADECUADA"/>
    <x v="0"/>
    <s v=""/>
    <m/>
    <s v="NO APLICA"/>
    <s v="Si"/>
    <s v="Si"/>
    <s v="Continuidad con el mismo operador"/>
    <x v="0"/>
    <s v="Adición y Prórroga "/>
  </r>
  <r>
    <x v="0"/>
    <x v="0"/>
    <x v="0"/>
    <x v="0"/>
    <s v="Familiar y Comunitaria"/>
    <x v="2"/>
    <x v="0"/>
    <s v="Quindio"/>
    <x v="0"/>
    <n v="63470"/>
    <x v="0"/>
    <n v="6302"/>
    <n v="6347000132054"/>
    <s v="ANGELITOS"/>
    <s v="Sin Información"/>
    <s v="AV 30 DE NOVIEMBRE  10  40"/>
    <s v="ACTIVA"/>
    <n v="2026"/>
    <n v="38"/>
    <s v="OPERADOR COMPONENTE PEDAGOGICO CON ALIMENTOS"/>
    <x v="0"/>
    <s v="No Aplica"/>
    <s v="EDUCACIÓN INICIAL EN EL HOGAR - FAMILIAR Y COMUNITARIA"/>
    <x v="1"/>
    <s v=""/>
    <m/>
    <n v="40"/>
    <s v="POR VALIDAR"/>
    <s v="APROBADO"/>
    <s v="Por Ajuste de Cobertura"/>
    <s v="Espacio comunitario"/>
    <s v="No"/>
    <n v="0"/>
    <n v="0"/>
    <s v="ADECUADA"/>
    <s v="ADECUADA"/>
    <x v="0"/>
    <s v=""/>
    <m/>
    <s v="NO APLICA"/>
    <s v="Si"/>
    <s v="Si"/>
    <s v="Continuidad con el mismo operador"/>
    <x v="0"/>
    <s v="Adición y Prórroga "/>
  </r>
  <r>
    <x v="0"/>
    <x v="0"/>
    <x v="0"/>
    <x v="0"/>
    <s v="Familiar y Comunitaria"/>
    <x v="2"/>
    <x v="0"/>
    <s v="Quindio"/>
    <x v="0"/>
    <n v="63470"/>
    <x v="0"/>
    <n v="6302"/>
    <n v="6347000132070"/>
    <s v="MIS HUELLITAS"/>
    <s v="OTRO"/>
    <s v="IN CASETA COMUNAL   BARRIO LA ISABELA  CRA 4   VIA CIRCASIA"/>
    <s v="ACTIVA"/>
    <n v="2026"/>
    <n v="38"/>
    <s v="OPERADOR COMPONENTE PEDAGOGICO CON ALIMENTOS"/>
    <x v="0"/>
    <s v="No Aplica"/>
    <s v="EDUCACIÓN INICIAL EN EL HOGAR - FAMILIAR Y COMUNITARIA"/>
    <x v="1"/>
    <s v=""/>
    <m/>
    <n v="40"/>
    <s v="POR VALIDAR"/>
    <s v="APROBADO"/>
    <s v="Por Ajuste de Cobertura"/>
    <s v="Espacio comunitario"/>
    <s v="No"/>
    <n v="0"/>
    <m/>
    <m/>
    <m/>
    <x v="0"/>
    <s v=""/>
    <m/>
    <s v="NO APLICA"/>
    <s v="Si"/>
    <s v="Si"/>
    <s v="Continuidad con el mismo operador"/>
    <x v="0"/>
    <s v="Adición y Prórroga "/>
  </r>
  <r>
    <x v="0"/>
    <x v="0"/>
    <x v="0"/>
    <x v="0"/>
    <s v="Familiar y Comunitaria"/>
    <x v="2"/>
    <x v="0"/>
    <s v="Quindio"/>
    <x v="0"/>
    <n v="63470"/>
    <x v="0"/>
    <n v="6302"/>
    <n v="6347000132072"/>
    <s v="GOTICAS DE AMOR"/>
    <s v="OTRO"/>
    <s v="IN CASETA COMUNAL  BARRIO  LA ALASKA"/>
    <s v="ACTIVA"/>
    <n v="2026"/>
    <n v="39"/>
    <s v="OPERADOR COMPONENTE PEDAGOGICO CON ALIMENTOS"/>
    <x v="0"/>
    <s v="No Aplica"/>
    <s v="EDUCACIÓN INICIAL EN EL HOGAR - FAMILIAR Y COMUNITARIA"/>
    <x v="1"/>
    <s v=""/>
    <m/>
    <n v="40"/>
    <s v="POR VALIDAR"/>
    <s v="APROBADO"/>
    <s v="Por Ajuste de Cobertura"/>
    <s v="Espacio comunitario"/>
    <s v="No"/>
    <n v="0"/>
    <m/>
    <m/>
    <m/>
    <x v="0"/>
    <s v=""/>
    <m/>
    <s v="NO APLICA"/>
    <s v="Si"/>
    <s v="Si"/>
    <s v="Continuidad con el mismo operador"/>
    <x v="0"/>
    <s v="Adición y Prórroga "/>
  </r>
  <r>
    <x v="0"/>
    <x v="0"/>
    <x v="0"/>
    <x v="0"/>
    <s v="Familiar y Comunitaria"/>
    <x v="2"/>
    <x v="0"/>
    <s v="Quindio"/>
    <x v="0"/>
    <n v="63470"/>
    <x v="0"/>
    <n v="6302"/>
    <n v="634701139870"/>
    <s v="SEMILLAS DE AMOR"/>
    <s v="Sin Informacion"/>
    <s v="MZ 4 CS 8 CASETA COMUNAL EL TURBAY  BARRIO EL TURBAY"/>
    <s v="ACTIVA"/>
    <n v="2026"/>
    <n v="39"/>
    <s v="OPERADOR COMPONENTE PEDAGOGICO CON ALIMENTOS"/>
    <x v="0"/>
    <s v="No Aplica"/>
    <s v="EDUCACIÓN INICIAL EN EL HOGAR - FAMILIAR Y COMUNITARIA"/>
    <x v="1"/>
    <s v=""/>
    <m/>
    <n v="40"/>
    <s v="POR VALIDAR"/>
    <s v="APROBADO"/>
    <s v="Por Ajuste de Cobertura"/>
    <s v="Espacio comunitario"/>
    <s v="No"/>
    <n v="0"/>
    <m/>
    <m/>
    <m/>
    <x v="0"/>
    <s v=""/>
    <m/>
    <s v="NO APLICA"/>
    <s v="Si"/>
    <s v="Si"/>
    <s v="Continuidad con el mismo operador"/>
    <x v="0"/>
    <s v="Adición y Prórroga "/>
  </r>
  <r>
    <x v="1"/>
    <x v="1"/>
    <x v="0"/>
    <x v="0"/>
    <s v="Institucional"/>
    <x v="3"/>
    <x v="0"/>
    <s v="Quindio"/>
    <x v="1"/>
    <n v="63001"/>
    <x v="0"/>
    <n v="6302"/>
    <n v="6300100015377"/>
    <s v="HOGAR INFANTIL SANTANDER"/>
    <s v="Santander"/>
    <s v="CL 34 25 34 SANTANDER"/>
    <s v="ACTIVA"/>
    <n v="2026"/>
    <n v="73"/>
    <s v="OPERADOR COMPONENTE PEDAGOGICO CON ALIMENTOS"/>
    <x v="0"/>
    <s v="No Aplica"/>
    <s v="HOGAR INFANTIL – INSTITUCIONAL"/>
    <x v="0"/>
    <s v=""/>
    <m/>
    <n v="73"/>
    <s v=""/>
    <m/>
    <m/>
    <s v="Municipio"/>
    <s v="No"/>
    <n v="0"/>
    <n v="0"/>
    <s v="ADECUADA"/>
    <s v="ADECUADA"/>
    <x v="0"/>
    <s v=""/>
    <m/>
    <s v="NO APLICA"/>
    <s v="Si"/>
    <s v="Si"/>
    <s v="Continuidad con el mismo operador"/>
    <x v="0"/>
    <s v="Adición y Prórroga "/>
  </r>
  <r>
    <x v="1"/>
    <x v="1"/>
    <x v="0"/>
    <x v="0"/>
    <s v="Institucional"/>
    <x v="3"/>
    <x v="0"/>
    <s v="Quindio"/>
    <x v="1"/>
    <n v="63001"/>
    <x v="0"/>
    <n v="6302"/>
    <n v="6300100015385"/>
    <s v="HOGAR INFANTIL ANGELITOS "/>
    <s v="Nueva Cecilia"/>
    <s v="CL 1 NORTE N 16 69  LA NUEVA CECILIA"/>
    <s v="ACTIVA"/>
    <n v="2026"/>
    <n v="41"/>
    <s v="OPERADOR COMPONENTE PEDAGOGICO CON ALIMENTOS"/>
    <x v="0"/>
    <s v="No Aplica"/>
    <s v="HOGAR INFANTIL – INSTITUCIONAL"/>
    <x v="0"/>
    <s v=""/>
    <m/>
    <n v="41"/>
    <s v=""/>
    <m/>
    <m/>
    <s v="En Arriendo"/>
    <s v="No"/>
    <n v="0"/>
    <n v="0"/>
    <s v="ADECUADA"/>
    <s v="ADECUADA"/>
    <x v="0"/>
    <s v=""/>
    <m/>
    <s v="NO APLICA"/>
    <s v="Si"/>
    <s v="Si"/>
    <s v="Continuidad con el mismo operador"/>
    <x v="0"/>
    <s v="Adición y Prórroga "/>
  </r>
  <r>
    <x v="1"/>
    <x v="1"/>
    <x v="0"/>
    <x v="0"/>
    <s v="Institucional"/>
    <x v="3"/>
    <x v="0"/>
    <s v="Quindio"/>
    <x v="2"/>
    <n v="63272"/>
    <x v="0"/>
    <n v="6302"/>
    <n v="6327200000374"/>
    <s v="HOGAR INFANTIL NIÑO DE PRAGA"/>
    <s v="Sin Informacion"/>
    <s v="CL 5 N 3 41 PRIMER PISO CENTRO FILANDIA"/>
    <s v="ACTIVA"/>
    <n v="2026"/>
    <n v="55"/>
    <s v="OPERADOR COMPONENTE PEDAGOGICO CON ALIMENTOS"/>
    <x v="0"/>
    <s v="No Aplica"/>
    <s v="HOGAR INFANTIL – INSTITUCIONAL"/>
    <x v="0"/>
    <s v=""/>
    <m/>
    <n v="55"/>
    <s v=""/>
    <m/>
    <m/>
    <s v="En Arriendo"/>
    <s v="No"/>
    <n v="0"/>
    <n v="0"/>
    <s v="ADECUADA"/>
    <s v="ADECUADA"/>
    <x v="0"/>
    <s v=""/>
    <m/>
    <s v="NO APLICA"/>
    <s v="Si"/>
    <s v="Si"/>
    <s v="Continuidad con el mismo operador"/>
    <x v="0"/>
    <s v="Adición y Prórroga "/>
  </r>
  <r>
    <x v="1"/>
    <x v="1"/>
    <x v="0"/>
    <x v="0"/>
    <s v="Institucional"/>
    <x v="3"/>
    <x v="0"/>
    <s v="Quindio"/>
    <x v="3"/>
    <n v="63401"/>
    <x v="0"/>
    <n v="6302"/>
    <n v="6340100039977"/>
    <s v="HOGAR INFANTIL CELMIRA MEJIA"/>
    <s v="Sin Informacion"/>
    <s v="KR 9 CALLE 4 Y 5 ESQUINA BARRIO MONTERREY"/>
    <s v="ACTIVA"/>
    <n v="2026"/>
    <n v="177"/>
    <s v="OPERADOR COMPONENTE PEDAGOGICO CON ALIMENTOS"/>
    <x v="0"/>
    <s v="No Aplica"/>
    <s v="HOGAR INFANTIL – INSTITUCIONAL"/>
    <x v="0"/>
    <s v=""/>
    <m/>
    <n v="177"/>
    <s v=""/>
    <m/>
    <m/>
    <s v="ICBF"/>
    <s v="No"/>
    <n v="0"/>
    <n v="2"/>
    <s v="ADECUADA"/>
    <s v="ADECUADA"/>
    <x v="0"/>
    <s v=""/>
    <m/>
    <s v="NO APLICA"/>
    <s v="Si"/>
    <s v="Si"/>
    <s v="Continuidad con el mismo operador"/>
    <x v="0"/>
    <s v="Adición y Prórroga "/>
  </r>
  <r>
    <x v="2"/>
    <x v="2"/>
    <x v="0"/>
    <x v="0"/>
    <s v="Familiar y Comunitaria"/>
    <x v="2"/>
    <x v="0"/>
    <s v="Quindio"/>
    <x v="4"/>
    <n v="63111"/>
    <x v="1"/>
    <n v="6303"/>
    <n v="6311100074117"/>
    <s v="APRENDIENDO JUNTOS"/>
    <s v="Sin Informacion"/>
    <s v="CL 3 N 8 36"/>
    <s v="ACTIVA"/>
    <n v="2026"/>
    <n v="22"/>
    <s v="OPERADOR COMPONENTE PEDAGOGICO CON ALIMENTOS"/>
    <x v="0"/>
    <s v="No Aplica"/>
    <s v="EDUCACIÓN INICIAL EN EL HOGAR - FAMILIAR Y COMUNITARIA"/>
    <x v="1"/>
    <s v=""/>
    <m/>
    <n v="22"/>
    <s v=""/>
    <m/>
    <m/>
    <s v="Municipio"/>
    <s v="No"/>
    <n v="0"/>
    <n v="0"/>
    <s v="PINTURA, MANTENIMIENTO BATERIA SANITARIA, SEGURIDAD EN VENTANAS, REPARACION TECHO"/>
    <s v="ADECUADA"/>
    <x v="0"/>
    <s v=""/>
    <m/>
    <s v="NO APLICA"/>
    <s v="Si"/>
    <s v="Si"/>
    <s v="Continuidad con el mismo operador"/>
    <x v="0"/>
    <s v="Nuevo contrato "/>
  </r>
  <r>
    <x v="2"/>
    <x v="2"/>
    <x v="0"/>
    <x v="0"/>
    <s v="Institucional"/>
    <x v="3"/>
    <x v="0"/>
    <s v="Quindio"/>
    <x v="5"/>
    <n v="63212"/>
    <x v="1"/>
    <n v="6303"/>
    <n v="6321200020220"/>
    <s v="HOGAR INFANTIL LOS PEQUEÑINES"/>
    <s v="Sin Información"/>
    <s v="KR 11 CALLE 15 0 ESQUINA BARRIO BERLIN"/>
    <s v="ACTIVA"/>
    <n v="2026"/>
    <n v="60"/>
    <s v="OPERADOR COMPONENTE PEDAGOGICO CON ALIMENTOS"/>
    <x v="0"/>
    <s v="No Aplica"/>
    <s v="HOGAR INFANTIL – INSTITUCIONAL"/>
    <x v="0"/>
    <s v=""/>
    <m/>
    <n v="60"/>
    <s v=""/>
    <m/>
    <m/>
    <s v="Municipio"/>
    <s v="No"/>
    <n v="0"/>
    <n v="0"/>
    <s v="PINTURA, PODA, CIRCUITO CERRADO DE VIGILANCIA,  MANTENIMIENTO DE BATERIA SANITARIAS, "/>
    <s v="ADECUADA"/>
    <x v="0"/>
    <s v=""/>
    <m/>
    <s v="NO APLICA"/>
    <s v="Si"/>
    <s v="Si"/>
    <s v="Continuidad con el mismo operador"/>
    <x v="0"/>
    <s v="Nuevo contrato "/>
  </r>
  <r>
    <x v="2"/>
    <x v="2"/>
    <x v="0"/>
    <x v="0"/>
    <s v="Familiar y Comunitaria"/>
    <x v="2"/>
    <x v="0"/>
    <s v="Quindio"/>
    <x v="5"/>
    <n v="63212"/>
    <x v="1"/>
    <n v="6303"/>
    <n v="6321200074115"/>
    <s v="SAN ROQUE"/>
    <s v="Sin Información"/>
    <s v="KR 12 N 12 HOSPITAL SAN ROQUE 2 PISO"/>
    <s v="ACTIVA"/>
    <n v="2026"/>
    <n v="64"/>
    <s v="OPERADOR COMPONENTE PEDAGOGICO CON ALIMENTOS"/>
    <x v="0"/>
    <s v="No Aplica"/>
    <s v="EDUCACIÓN INICIAL EN EL HOGAR - FAMILIAR Y COMUNITARIA"/>
    <x v="1"/>
    <s v=""/>
    <m/>
    <n v="64"/>
    <s v=""/>
    <m/>
    <m/>
    <s v="Municipio"/>
    <s v="No"/>
    <n v="0"/>
    <n v="1"/>
    <s v="EGURIDAD EN VENTANAS,    SOLDADURA EN MARCOS DE VENTANAS Y PUERTAS, "/>
    <s v="ADECUADA"/>
    <x v="0"/>
    <s v=""/>
    <m/>
    <s v="NO APLICA"/>
    <s v="Si"/>
    <s v="Si"/>
    <s v="Continuidad con el mismo operador"/>
    <x v="0"/>
    <s v="Nuevo contrato "/>
  </r>
  <r>
    <x v="2"/>
    <x v="2"/>
    <x v="0"/>
    <x v="0"/>
    <s v="Institucional"/>
    <x v="3"/>
    <x v="0"/>
    <s v="Quindio"/>
    <x v="6"/>
    <n v="63302"/>
    <x v="1"/>
    <n v="6303"/>
    <n v="6330200040403"/>
    <s v="HOGAR INFANTIL LA ISLA"/>
    <s v="Sin Informacion"/>
    <s v="KR 14 N 26 100 BARRIO LA ISLA"/>
    <s v="ACTIVA"/>
    <n v="2026"/>
    <n v="86"/>
    <s v="OPERADOR COMPONENTE PEDAGOGICO CON ALIMENTOS"/>
    <x v="0"/>
    <s v="No Aplica"/>
    <s v="HOGAR INFANTIL – INSTITUCIONAL"/>
    <x v="0"/>
    <s v=""/>
    <m/>
    <n v="86"/>
    <s v=""/>
    <m/>
    <m/>
    <s v="Municipio"/>
    <s v="No"/>
    <n v="0"/>
    <n v="0"/>
    <s v="REPARACION TECHO, PINTURA EN GENERAL, MANTENIMIENTO BATERIA SANITARIAS,  MANTENIMIENTO JUEGOS INFANTILES, PODA,  ADECUACION DE UN ESPACIO PEDAGOGICO Y COCINA, SALIDA DE EMERGENCIA DE LA COCINA, , CIRCUITO CERRADO DE VIGILANCIA"/>
    <s v="ADECUADA"/>
    <x v="0"/>
    <s v=""/>
    <m/>
    <s v="NO APLICA"/>
    <s v="Si"/>
    <s v="Si"/>
    <s v="Continuidad con el mismo operador"/>
    <x v="0"/>
    <s v="Nuevo contrato "/>
  </r>
  <r>
    <x v="2"/>
    <x v="2"/>
    <x v="0"/>
    <x v="0"/>
    <s v="Institucional"/>
    <x v="0"/>
    <x v="0"/>
    <s v="Quindio"/>
    <x v="6"/>
    <n v="63302"/>
    <x v="1"/>
    <n v="6303"/>
    <n v="6330200113695"/>
    <s v="LOS PAISITAS"/>
    <s v="Sin Informacion"/>
    <s v="KR 12 N 17 30"/>
    <s v="ACTIVA"/>
    <n v="2026"/>
    <n v="35"/>
    <s v="OPERADOR COMPONENTE PEDAGOGICO CON ALIMENTOS"/>
    <x v="0"/>
    <s v="No Aplica"/>
    <s v="CENTRO DE DESARROLLO INFANTIL - SIN ARRIENDO - INSTITUCIONAL"/>
    <x v="0"/>
    <s v=""/>
    <m/>
    <n v="35"/>
    <s v=""/>
    <m/>
    <m/>
    <s v="Municipio"/>
    <s v="No"/>
    <n v="0"/>
    <n v="0"/>
    <s v="PINTURA, REFORZAMIENTO DE PARED DEL PATIO, MANTENIMIENTO BATERIA SANITARIA, MANTIMIENTO DE TECHO , PINTURA DE COCINA"/>
    <s v="ADECUADA"/>
    <x v="0"/>
    <s v=""/>
    <m/>
    <s v="NO APLICA"/>
    <s v="Si"/>
    <s v="Si"/>
    <s v="Continuidad con el mismo operador"/>
    <x v="0"/>
    <s v="Nuevo contrato "/>
  </r>
  <r>
    <x v="2"/>
    <x v="2"/>
    <x v="0"/>
    <x v="0"/>
    <s v="Familiar y Comunitaria"/>
    <x v="2"/>
    <x v="0"/>
    <s v="Quindio"/>
    <x v="6"/>
    <n v="63302"/>
    <x v="1"/>
    <n v="6303"/>
    <n v="633021140008"/>
    <s v="DEJANDO HUELLA"/>
    <s v="Sin Informacion"/>
    <s v="CL 25 CARRERA 12 N 34 CASA FISCAL"/>
    <s v="ACTIVA"/>
    <n v="2026"/>
    <n v="40"/>
    <s v="OPERADOR COMPONENTE PEDAGOGICO CON ALIMENTOS"/>
    <x v="0"/>
    <s v="No Aplica"/>
    <s v="EDUCACIÓN INICIAL EN EL HOGAR - FAMILIAR Y COMUNITARIA"/>
    <x v="1"/>
    <s v=""/>
    <m/>
    <n v="50"/>
    <s v="POR VALIDAR"/>
    <s v="APROBADO"/>
    <s v="Por Ajuste de Cobertura"/>
    <s v="Municipio"/>
    <s v="No"/>
    <n v="0"/>
    <n v="0"/>
    <m/>
    <s v="ADECUADA"/>
    <x v="0"/>
    <s v=""/>
    <m/>
    <s v="NO APLICA"/>
    <s v="Si"/>
    <s v="Si"/>
    <s v="Continuidad con el mismo operador"/>
    <x v="0"/>
    <s v="Nuevo contrato "/>
  </r>
  <r>
    <x v="3"/>
    <x v="3"/>
    <x v="0"/>
    <x v="0"/>
    <s v="Institucional"/>
    <x v="1"/>
    <x v="0"/>
    <s v="Quindio"/>
    <x v="3"/>
    <n v="63401"/>
    <x v="0"/>
    <n v="6302"/>
    <n v="6340100041874"/>
    <s v="TEBAIDA NUEVO"/>
    <s v="Sin Informacion"/>
    <s v="KR 5 N 11 28 BARRIO CENTRO"/>
    <s v="ACTIVA"/>
    <n v="2026"/>
    <n v="32"/>
    <s v="OPERADOR COMPONENTE PEDAGOGICO CON ALIMENTOS"/>
    <x v="0"/>
    <s v="No Aplica"/>
    <s v="CENTRO DE DESARROLLO INFANTIL - CON ARRIENDO - INSTITUCIONAL"/>
    <x v="0"/>
    <s v=""/>
    <m/>
    <n v="34"/>
    <s v="POR VALIDAR"/>
    <s v="APROBADO"/>
    <s v="Por Ajuste de Cobertura"/>
    <s v="En Arriendo"/>
    <s v="No"/>
    <n v="0"/>
    <n v="1"/>
    <s v="PINTURA"/>
    <s v="ADECUADA"/>
    <x v="0"/>
    <s v=""/>
    <m/>
    <s v="NO APLICA"/>
    <s v="Si"/>
    <s v="Si"/>
    <s v="Continuidad con el mismo operador"/>
    <x v="0"/>
    <s v="Adición y Prórroga "/>
  </r>
  <r>
    <x v="3"/>
    <x v="3"/>
    <x v="0"/>
    <x v="0"/>
    <s v="Institucional"/>
    <x v="1"/>
    <x v="0"/>
    <s v="Quindio"/>
    <x v="3"/>
    <n v="63401"/>
    <x v="0"/>
    <n v="6302"/>
    <n v="6340100041893"/>
    <s v="TEBAIDA ANTIGUO"/>
    <s v="Sin Informacion"/>
    <s v="KR 5TA N 15 11 BARRIO LOS 16 AMIGOS"/>
    <s v="ACTIVA"/>
    <n v="2026"/>
    <n v="42"/>
    <s v="OPERADOR COMPONENTE PEDAGOGICO CON ALIMENTOS"/>
    <x v="0"/>
    <s v="No Aplica"/>
    <s v="CENTRO DE DESARROLLO INFANTIL - CON ARRIENDO - INSTITUCIONAL"/>
    <x v="0"/>
    <s v=""/>
    <m/>
    <n v="44"/>
    <s v="POR VALIDAR"/>
    <s v="APROBADO"/>
    <s v="Por Ajuste de Cobertura"/>
    <s v="En Arriendo"/>
    <s v="No"/>
    <n v="0"/>
    <n v="2"/>
    <s v="PINTURA"/>
    <s v="ADECUADA"/>
    <x v="0"/>
    <s v=""/>
    <m/>
    <s v="NO APLICA"/>
    <s v="Si"/>
    <s v="Si"/>
    <s v="Continuidad con el mismo operador"/>
    <x v="0"/>
    <s v="Adición y Prórroga "/>
  </r>
  <r>
    <x v="3"/>
    <x v="3"/>
    <x v="0"/>
    <x v="0"/>
    <s v="Familiar y Comunitaria"/>
    <x v="2"/>
    <x v="0"/>
    <s v="Quindio"/>
    <x v="3"/>
    <n v="63401"/>
    <x v="0"/>
    <n v="6302"/>
    <n v="6340100100093"/>
    <s v="GA 1"/>
    <s v="Sin Informacion"/>
    <s v="CL 8 CARRERA  11 A 0 LA CANCHA SINTETICA BR APOLINAR"/>
    <s v="ACTIVA"/>
    <n v="2026"/>
    <n v="35"/>
    <s v="OPERADOR COMPONENTE PEDAGOGICO CON ALIMENTOS"/>
    <x v="0"/>
    <s v="No Aplica"/>
    <s v="EDUCACIÓN INICIAL EN EL HOGAR - FAMILIAR Y COMUNITARIA"/>
    <x v="1"/>
    <s v=""/>
    <m/>
    <n v="40"/>
    <s v="POR VALIDAR"/>
    <s v="APROBADO"/>
    <s v="Por Ajuste de Cobertura"/>
    <s v="Municipio"/>
    <s v="No"/>
    <n v="0"/>
    <n v="0"/>
    <m/>
    <s v="HUMEDADES ,  REQUIERE PINTURA"/>
    <x v="0"/>
    <s v=""/>
    <m/>
    <s v="NO APLICA"/>
    <s v="Si"/>
    <s v="Si"/>
    <s v="Continuidad con el mismo operador"/>
    <x v="0"/>
    <s v="Adición y Prórroga "/>
  </r>
  <r>
    <x v="3"/>
    <x v="3"/>
    <x v="0"/>
    <x v="0"/>
    <s v="Familiar y Comunitaria"/>
    <x v="2"/>
    <x v="0"/>
    <s v="Quindio"/>
    <x v="3"/>
    <n v="63401"/>
    <x v="0"/>
    <n v="6302"/>
    <n v="6340100129375"/>
    <s v="GA 2"/>
    <s v="Sin Informacion"/>
    <s v="CL 8 CARRERA 11 A 0 LA CANCHA SINTETICA BR APOLINAR"/>
    <s v="ACTIVA"/>
    <n v="2026"/>
    <n v="32"/>
    <s v="OPERADOR COMPONENTE PEDAGOGICO CON ALIMENTOS"/>
    <x v="0"/>
    <s v="No Aplica"/>
    <s v="EDUCACIÓN INICIAL EN EL HOGAR - FAMILIAR Y COMUNITARIA"/>
    <x v="1"/>
    <s v=""/>
    <m/>
    <n v="37"/>
    <s v="POR VALIDAR"/>
    <s v="APROBADO"/>
    <s v="Por Ajuste de Cobertura"/>
    <s v="Municipio"/>
    <s v="No"/>
    <n v="0"/>
    <n v="1"/>
    <m/>
    <s v="HUMEDADES ,  REQUIERE PINTURA"/>
    <x v="0"/>
    <s v=""/>
    <m/>
    <s v="NO APLICA"/>
    <s v="Si"/>
    <s v="Si"/>
    <s v="Continuidad con el mismo operador"/>
    <x v="0"/>
    <s v="Adición y Prórroga "/>
  </r>
  <r>
    <x v="3"/>
    <x v="3"/>
    <x v="0"/>
    <x v="0"/>
    <s v="Familiar y Comunitaria"/>
    <x v="2"/>
    <x v="0"/>
    <s v="Quindio"/>
    <x v="3"/>
    <n v="63401"/>
    <x v="0"/>
    <n v="6302"/>
    <n v="6340100129384"/>
    <s v="GA 3"/>
    <s v="Sin Informacion"/>
    <s v="CL 8 CARRERA 11 A 0 LA CANCHA SINTETICA BR APOLINAR"/>
    <s v="ACTIVA"/>
    <n v="2026"/>
    <n v="34"/>
    <s v="OPERADOR COMPONENTE PEDAGOGICO CON ALIMENTOS"/>
    <x v="0"/>
    <s v="No Aplica"/>
    <s v="EDUCACIÓN INICIAL EN EL HOGAR - FAMILIAR Y COMUNITARIA"/>
    <x v="1"/>
    <s v=""/>
    <m/>
    <n v="39"/>
    <s v="POR VALIDAR"/>
    <s v="APROBADO"/>
    <s v="Por Ajuste de Cobertura"/>
    <s v="Municipio"/>
    <s v="No"/>
    <n v="0"/>
    <n v="1"/>
    <m/>
    <s v="HUMEDADES ,  REQUIERE PINTURA"/>
    <x v="0"/>
    <s v=""/>
    <m/>
    <s v="NO APLICA"/>
    <s v="Si"/>
    <s v="Si"/>
    <s v="Continuidad con el mismo operador"/>
    <x v="0"/>
    <s v="Adición y Prórroga "/>
  </r>
  <r>
    <x v="3"/>
    <x v="3"/>
    <x v="0"/>
    <x v="0"/>
    <s v="Familiar y Comunitaria"/>
    <x v="2"/>
    <x v="0"/>
    <s v="Quindio"/>
    <x v="3"/>
    <n v="63401"/>
    <x v="0"/>
    <n v="6302"/>
    <n v="6340100129417"/>
    <s v="GA 4"/>
    <s v="Sin Informacion"/>
    <s v="CL 8 CARRERA 11 A 0 LA CANCHA SINTETICA BR APOLINAR"/>
    <s v="ACTIVA"/>
    <n v="2026"/>
    <n v="32"/>
    <s v="OPERADOR COMPONENTE PEDAGOGICO CON ALIMENTOS"/>
    <x v="0"/>
    <s v="No Aplica"/>
    <s v="EDUCACIÓN INICIAL EN EL HOGAR - FAMILIAR Y COMUNITARIA"/>
    <x v="1"/>
    <s v=""/>
    <m/>
    <n v="37"/>
    <s v="POR VALIDAR"/>
    <s v="APROBADO"/>
    <s v="Por Ajuste de Cobertura"/>
    <s v="Municipio"/>
    <s v="No"/>
    <n v="0"/>
    <n v="1"/>
    <m/>
    <s v="HUMEDADES ,  REQUIERE PINTURA"/>
    <x v="0"/>
    <s v=""/>
    <m/>
    <s v="NO APLICA"/>
    <s v="Si"/>
    <s v="Si"/>
    <s v="Continuidad con el mismo operador"/>
    <x v="0"/>
    <s v="Adición y Prórroga "/>
  </r>
  <r>
    <x v="3"/>
    <x v="3"/>
    <x v="0"/>
    <x v="0"/>
    <s v="Familiar y Comunitaria"/>
    <x v="2"/>
    <x v="0"/>
    <s v="Quindio"/>
    <x v="3"/>
    <n v="63401"/>
    <x v="0"/>
    <n v="6302"/>
    <n v="634011140048"/>
    <s v="GA 5"/>
    <s v="Sin Informacion"/>
    <s v="CL 8 CARRERA 11 A 0 LA CANCHA SINTETICA BR APOLINAR"/>
    <s v="ACTIVA"/>
    <n v="2026"/>
    <n v="29"/>
    <s v="OPERADOR COMPONENTE PEDAGOGICO CON ALIMENTOS"/>
    <x v="0"/>
    <s v="No Aplica"/>
    <s v="EDUCACIÓN INICIAL EN EL HOGAR - FAMILIAR Y COMUNITARIA"/>
    <x v="1"/>
    <s v=""/>
    <m/>
    <n v="34"/>
    <s v="POR VALIDAR"/>
    <s v="APROBADO"/>
    <s v="Por Ajuste de Cobertura"/>
    <s v="Municipio"/>
    <s v="No"/>
    <n v="0"/>
    <n v="0"/>
    <m/>
    <s v="HUMEDADES ,  REQUIERE PINTURA"/>
    <x v="0"/>
    <s v=""/>
    <m/>
    <s v="NO APLICA"/>
    <s v="Si"/>
    <s v="Si"/>
    <s v="Continuidad con el mismo operador"/>
    <x v="0"/>
    <s v="Adición y Prórroga "/>
  </r>
  <r>
    <x v="4"/>
    <x v="4"/>
    <x v="1"/>
    <x v="1"/>
    <s v="Institucional"/>
    <x v="3"/>
    <x v="0"/>
    <s v="Quindio"/>
    <x v="1"/>
    <n v="63001"/>
    <x v="0"/>
    <n v="6302"/>
    <n v="6300100015602"/>
    <s v="HOGAR INFANTIL BELEN"/>
    <s v="Belen"/>
    <s v="KR 30 N 28 80"/>
    <s v="ACTIVA"/>
    <n v="2026"/>
    <n v="175"/>
    <s v="OPERADOR COMPONENTE PEDAGOGICO CON ALIMENTOS"/>
    <x v="0"/>
    <s v="No Aplica"/>
    <s v="HOGAR INFANTIL – INSTITUCIONAL"/>
    <x v="0"/>
    <s v=""/>
    <m/>
    <n v="175"/>
    <s v=""/>
    <m/>
    <m/>
    <s v="Municipio"/>
    <s v="No"/>
    <n v="0"/>
    <n v="0"/>
    <s v="ADECUADA"/>
    <s v="ADECUADA"/>
    <x v="0"/>
    <s v=""/>
    <m/>
    <s v="NO APLICA"/>
    <s v="Si"/>
    <s v="Si"/>
    <s v="Continuidad con el mismo operador"/>
    <x v="0"/>
    <s v="Adición y Prórroga "/>
  </r>
  <r>
    <x v="5"/>
    <x v="5"/>
    <x v="2"/>
    <x v="2"/>
    <s v="Institucional"/>
    <x v="3"/>
    <x v="0"/>
    <s v="Quindio"/>
    <x v="7"/>
    <n v="63190"/>
    <x v="0"/>
    <n v="6302"/>
    <n v="6319000000382"/>
    <s v="HOGAR INFANTIL LAS ABEJITAS"/>
    <s v="Sin Informacion"/>
    <s v="CL 8 N 6 13 BARRIO LA PISTA"/>
    <s v="ACTIVA"/>
    <n v="2026"/>
    <n v="161"/>
    <s v="OPERADOR COMPONENTE PEDAGOGICO CON ALIMENTOS"/>
    <x v="0"/>
    <s v="No Aplica"/>
    <s v="HOGAR INFANTIL – INSTITUCIONAL"/>
    <x v="0"/>
    <s v=""/>
    <m/>
    <n v="161"/>
    <s v=""/>
    <m/>
    <m/>
    <s v="ICBF"/>
    <s v="No"/>
    <n v="0"/>
    <n v="0"/>
    <s v="CUBIERTA Y PISO"/>
    <s v="ADECUADA"/>
    <x v="0"/>
    <s v=""/>
    <m/>
    <s v="NO APLICA"/>
    <s v="Si"/>
    <s v="Si"/>
    <s v="Continuidad con el mismo operador"/>
    <x v="0"/>
    <s v="Adición y Prórroga "/>
  </r>
  <r>
    <x v="6"/>
    <x v="6"/>
    <x v="3"/>
    <x v="3"/>
    <s v="Institucional"/>
    <x v="3"/>
    <x v="0"/>
    <s v="Quindio"/>
    <x v="8"/>
    <n v="63594"/>
    <x v="0"/>
    <n v="6302"/>
    <n v="6359400000570"/>
    <s v="HOGAR INFANTIL AMIGUITOS"/>
    <s v="Sin Información"/>
    <s v="CL 15 CARRERA 3 ESQUINA BARRIO VOCACIONAL"/>
    <s v="ACTIVA"/>
    <n v="2026"/>
    <n v="120"/>
    <s v="OPERADOR COMPONENTE PEDAGOGICO CON ALIMENTOS"/>
    <x v="0"/>
    <s v="No Aplica"/>
    <s v="HOGAR INFANTIL – INSTITUCIONAL"/>
    <x v="0"/>
    <s v=""/>
    <m/>
    <n v="120"/>
    <s v=""/>
    <m/>
    <m/>
    <s v="Municipio"/>
    <s v="No"/>
    <n v="0"/>
    <n v="0"/>
    <s v="SE REQUIERE TALA DE ARBOL"/>
    <m/>
    <x v="0"/>
    <s v=""/>
    <m/>
    <s v="NO APLICA"/>
    <s v="Si"/>
    <s v="Si"/>
    <s v="Continuidad con el mismo operador"/>
    <x v="1"/>
    <s v="Adición y Prórroga "/>
  </r>
  <r>
    <x v="6"/>
    <x v="6"/>
    <x v="3"/>
    <x v="3"/>
    <s v="Institucional"/>
    <x v="0"/>
    <x v="0"/>
    <s v="Quindio"/>
    <x v="8"/>
    <n v="63594"/>
    <x v="0"/>
    <n v="6302"/>
    <n v="6359400023733"/>
    <s v="LUZ DEL SOL"/>
    <s v="Sin Informacion"/>
    <s v="MZ 16 BARRIO    CIUDADELA    EL  ENSUENO"/>
    <s v="ACTIVA"/>
    <n v="2026"/>
    <n v="32"/>
    <s v="OPERADOR COMPONENTE PEDAGOGICO CON ALIMENTOS"/>
    <x v="0"/>
    <s v="No Aplica"/>
    <s v="CENTRO DE DESARROLLO INFANTIL - SIN ARRIENDO - INSTITUCIONAL"/>
    <x v="0"/>
    <s v=""/>
    <m/>
    <n v="32"/>
    <s v=""/>
    <m/>
    <m/>
    <s v="Municipio"/>
    <s v="No"/>
    <n v="0"/>
    <n v="3"/>
    <s v="DEBEN CAMBIARSE LAS CANALETAS."/>
    <s v="ADECUADA"/>
    <x v="0"/>
    <s v=""/>
    <m/>
    <s v="NO APLICA"/>
    <s v="Si"/>
    <s v="Si"/>
    <s v="Continuidad con el mismo operador"/>
    <x v="1"/>
    <s v="Adición y Prórroga "/>
  </r>
  <r>
    <x v="6"/>
    <x v="6"/>
    <x v="3"/>
    <x v="3"/>
    <s v="Institucional"/>
    <x v="1"/>
    <x v="0"/>
    <s v="Quindio"/>
    <x v="8"/>
    <n v="63594"/>
    <x v="0"/>
    <n v="6302"/>
    <n v="6359400042142"/>
    <s v="QUIMBAYA"/>
    <s v="Sin Informacion"/>
    <s v="KR 7 N 10 41 PISO 2"/>
    <s v="ACTIVA"/>
    <n v="2026"/>
    <n v="40"/>
    <s v="OPERADOR COMPONENTE PEDAGOGICO CON ALIMENTOS"/>
    <x v="0"/>
    <s v="No Aplica"/>
    <s v="CENTRO DE DESARROLLO INFANTIL - CON ARRIENDO - INSTITUCIONAL"/>
    <x v="0"/>
    <s v=""/>
    <m/>
    <n v="40"/>
    <s v=""/>
    <m/>
    <m/>
    <s v="En Arriendo"/>
    <s v="No"/>
    <n v="0"/>
    <n v="2"/>
    <s v="REQUIERE INSTALACIÓN DE UN BAÑO"/>
    <s v="ADECUADA"/>
    <x v="0"/>
    <s v=""/>
    <m/>
    <s v="NO APLICA"/>
    <s v="Si"/>
    <s v="Si"/>
    <s v="Continuidad con el mismo operador"/>
    <x v="1"/>
    <s v="Adición y Prórroga "/>
  </r>
  <r>
    <x v="6"/>
    <x v="6"/>
    <x v="3"/>
    <x v="3"/>
    <s v="Familiar y Comunitaria"/>
    <x v="2"/>
    <x v="0"/>
    <s v="Quindio"/>
    <x v="8"/>
    <n v="63594"/>
    <x v="0"/>
    <n v="6302"/>
    <n v="6359400100097"/>
    <s v="SEMILLITAS DE ESPERANZA"/>
    <s v="Sin Información"/>
    <s v="INSTITUCIÓN EDUCATIVA EL LAUREL SEDE VEREDA EL LAUREL"/>
    <s v="ACTIVA"/>
    <n v="2026"/>
    <n v="39"/>
    <s v="OPERADOR COMPONENTE PEDAGOGICO CON ALIMENTOS"/>
    <x v="0"/>
    <s v="No Aplica"/>
    <s v="EDUCACIÓN INICIAL EN EL HOGAR - FAMILIAR Y COMUNITARIA"/>
    <x v="1"/>
    <s v=""/>
    <m/>
    <n v="39"/>
    <s v=""/>
    <m/>
    <m/>
    <s v="Municipio"/>
    <s v="No"/>
    <n v="0"/>
    <n v="1"/>
    <s v="ADECUADA"/>
    <s v="ADECUADA"/>
    <x v="0"/>
    <s v=""/>
    <m/>
    <s v="NO APLICA"/>
    <s v="Si"/>
    <s v="Si"/>
    <s v="Continuidad con el mismo operador"/>
    <x v="1"/>
    <s v="Adición y Prórroga "/>
  </r>
  <r>
    <x v="6"/>
    <x v="6"/>
    <x v="3"/>
    <x v="3"/>
    <s v="Familiar y Comunitaria"/>
    <x v="2"/>
    <x v="0"/>
    <s v="Quindio"/>
    <x v="8"/>
    <n v="63594"/>
    <x v="0"/>
    <n v="6302"/>
    <n v="6359400132170"/>
    <s v="PEQUEÑOS DEL MAÑANA"/>
    <s v="Sin Informacion"/>
    <s v="CL 25 N 5 11 ESCUELA INTEGRADO EL ROCIO SANTA TERESITA DE JESUS"/>
    <s v="ACTIVA"/>
    <n v="2026"/>
    <n v="40"/>
    <s v="OPERADOR COMPONENTE PEDAGOGICO CON ALIMENTOS"/>
    <x v="0"/>
    <s v="No Aplica"/>
    <s v="EDUCACIÓN INICIAL EN EL HOGAR - FAMILIAR Y COMUNITARIA"/>
    <x v="1"/>
    <s v=""/>
    <m/>
    <n v="40"/>
    <s v=""/>
    <m/>
    <m/>
    <s v="Municipio"/>
    <s v="No"/>
    <n v="0"/>
    <n v="1"/>
    <s v="ADECUADA"/>
    <s v="ADECUADA"/>
    <x v="0"/>
    <s v=""/>
    <m/>
    <s v="NO APLICA"/>
    <s v="Si"/>
    <s v="Si"/>
    <s v="Continuidad con el mismo operador"/>
    <x v="1"/>
    <s v="Adición y Prórroga "/>
  </r>
  <r>
    <x v="6"/>
    <x v="6"/>
    <x v="3"/>
    <x v="3"/>
    <s v="Familiar y Comunitaria"/>
    <x v="2"/>
    <x v="0"/>
    <s v="Quindio"/>
    <x v="8"/>
    <n v="63594"/>
    <x v="0"/>
    <n v="6302"/>
    <n v="635941139865"/>
    <s v="PEQUEÑAS AVENTURAS"/>
    <s v="Sin Informacion"/>
    <s v="CL 25 N 5 11 ESCUELA INTEGRADO EL ROCIO SANTA TERESITA DE JESUS"/>
    <s v="ACTIVA"/>
    <n v="2026"/>
    <n v="39"/>
    <s v="OPERADOR COMPONENTE PEDAGOGICO CON ALIMENTOS"/>
    <x v="0"/>
    <s v="No Aplica"/>
    <s v="EDUCACIÓN INICIAL EN EL HOGAR - FAMILIAR Y COMUNITARIA"/>
    <x v="1"/>
    <s v=""/>
    <m/>
    <n v="39"/>
    <s v=""/>
    <m/>
    <m/>
    <s v="Municipio"/>
    <s v="No"/>
    <n v="0"/>
    <n v="1"/>
    <s v="ADECUADA"/>
    <s v="ADECUADA"/>
    <x v="0"/>
    <s v=""/>
    <m/>
    <s v="NO APLICA"/>
    <s v="Si"/>
    <s v="Si"/>
    <s v="Continuidad con el mismo operador"/>
    <x v="1"/>
    <s v="Adición y Prórroga "/>
  </r>
  <r>
    <x v="6"/>
    <x v="6"/>
    <x v="3"/>
    <x v="3"/>
    <s v="Institucional"/>
    <x v="0"/>
    <x v="0"/>
    <s v="Quindio"/>
    <x v="8"/>
    <n v="63594"/>
    <x v="0"/>
    <n v="6302"/>
    <n v="635941140232"/>
    <s v="QUIMBAYA SOCIAL"/>
    <s v="Sin Informacion"/>
    <s v="CARRERA 9 ENTRE CALLE 18 Y 19 ESQUINA"/>
    <s v="ACTIVA"/>
    <n v="2026"/>
    <n v="87"/>
    <s v="OPERADOR COMPONENTE PEDAGOGICO CON ALIMENTOS"/>
    <x v="0"/>
    <s v="No Aplica"/>
    <s v="CENTRO DE DESARROLLO INFANTIL - SIN ARRIENDO - INSTITUCIONAL"/>
    <x v="0"/>
    <s v=""/>
    <m/>
    <n v="87"/>
    <s v=""/>
    <m/>
    <m/>
    <s v="Municipio"/>
    <s v="No"/>
    <n v="0"/>
    <n v="2"/>
    <s v="DAÑOS POR HUMEDADES"/>
    <s v="ADECUADA"/>
    <x v="0"/>
    <s v=""/>
    <m/>
    <s v="NO APLICA"/>
    <s v="Si"/>
    <s v="Si"/>
    <s v="Continuidad con el mismo operador"/>
    <x v="1"/>
    <s v="Adición y Prórroga "/>
  </r>
  <r>
    <x v="7"/>
    <x v="7"/>
    <x v="3"/>
    <x v="3"/>
    <s v="Institucional"/>
    <x v="3"/>
    <x v="0"/>
    <s v="Quindio"/>
    <x v="1"/>
    <n v="63001"/>
    <x v="0"/>
    <n v="6302"/>
    <n v="6300100000785"/>
    <s v="HOGAR INFANTIL LA ISABELA"/>
    <s v="La Isabela"/>
    <s v="KR 18 50 168 GLORIETA TRES ESQUINAS"/>
    <s v="ACTIVA"/>
    <n v="2026"/>
    <n v="200"/>
    <s v="OPERADOR SOLO COMPONENTE PEDAGOGICO"/>
    <x v="0"/>
    <s v="No Aplica"/>
    <s v="HOGAR INFANTIL – INSTITUCIONAL"/>
    <x v="0"/>
    <s v=""/>
    <m/>
    <n v="200"/>
    <s v=""/>
    <m/>
    <m/>
    <s v="ICBF"/>
    <s v="No"/>
    <n v="0"/>
    <n v="1"/>
    <s v="PINTURA. HUMEDADES, TECHO DETERIORADO - SE REQUIERE CAMBIO DE INGRESO"/>
    <s v="ADECUADA"/>
    <x v="1"/>
    <s v=""/>
    <m/>
    <s v="NO APLICA"/>
    <s v="Si"/>
    <s v="Si"/>
    <s v="Continuidad con el mismo operador"/>
    <x v="0"/>
    <s v="Adición y Prórroga "/>
  </r>
  <r>
    <x v="7"/>
    <x v="7"/>
    <x v="3"/>
    <x v="3"/>
    <s v="Familiar y Comunitaria"/>
    <x v="2"/>
    <x v="0"/>
    <s v="Quindio"/>
    <x v="7"/>
    <n v="63190"/>
    <x v="0"/>
    <n v="6302"/>
    <n v="6319000023540"/>
    <s v="SANTA HELENA 2"/>
    <s v="Sin Informacion"/>
    <s v="KR 6 CALLE  9 BIS 0 ESQUINA CASETA COMUNAL BARRIO SANTA HELENA"/>
    <s v="ACTIVA"/>
    <n v="2026"/>
    <n v="36"/>
    <s v="OPERADOR SOLO COMPONENTE PEDAGOGICO"/>
    <x v="0"/>
    <s v="No Aplica"/>
    <s v="EDUCACIÓN INICIAL EN EL HOGAR - FAMILIAR Y COMUNITARIA"/>
    <x v="1"/>
    <s v=""/>
    <m/>
    <n v="36"/>
    <s v=""/>
    <m/>
    <m/>
    <s v="Espacio comunitario"/>
    <s v="No"/>
    <n v="0"/>
    <n v="2"/>
    <m/>
    <s v="ADECUADA"/>
    <x v="1"/>
    <s v=""/>
    <m/>
    <s v="NO APLICA"/>
    <s v="Si"/>
    <s v="Si"/>
    <s v="Continuidad con el mismo operador"/>
    <x v="0"/>
    <s v="Adición y Prórroga "/>
  </r>
  <r>
    <x v="7"/>
    <x v="7"/>
    <x v="3"/>
    <x v="3"/>
    <s v="Institucional"/>
    <x v="1"/>
    <x v="0"/>
    <s v="Quindio"/>
    <x v="7"/>
    <n v="63190"/>
    <x v="0"/>
    <n v="6302"/>
    <n v="6319000041828"/>
    <s v="CIRCASIA CENTRO"/>
    <s v="Sin Informacion"/>
    <s v="CL 9 N 15 51 CENTRO CIRCASIA"/>
    <s v="ACTIVA"/>
    <n v="2026"/>
    <n v="20"/>
    <s v="OPERADOR SOLO COMPONENTE PEDAGOGICO"/>
    <x v="1"/>
    <s v="Reorganización"/>
    <s v="CENTRO DE DESARROLLO INFANTIL - CON ARRIENDO - INSTITUCIONAL"/>
    <x v="0"/>
    <s v=""/>
    <m/>
    <n v="0"/>
    <s v="POR VALIDAR"/>
    <s v="APROBADO"/>
    <s v="Por reorganización "/>
    <s v="En Arriendo"/>
    <s v="No"/>
    <n v="0"/>
    <n v="2"/>
    <m/>
    <s v="ADECUADA"/>
    <x v="1"/>
    <s v=""/>
    <m/>
    <s v="NO APLICA"/>
    <s v="Si"/>
    <s v="Si"/>
    <s v="Continuidad con el mismo operador"/>
    <x v="2"/>
    <m/>
  </r>
  <r>
    <x v="7"/>
    <x v="7"/>
    <x v="3"/>
    <x v="3"/>
    <s v="Institucional"/>
    <x v="0"/>
    <x v="0"/>
    <s v="Quindio"/>
    <x v="7"/>
    <n v="63190"/>
    <x v="0"/>
    <n v="6302"/>
    <n v="6319000041856"/>
    <s v="CAMILO DUQUE"/>
    <s v="Sin Informacion"/>
    <s v="VI MONTENEGRO CONTIGUO AL ESTADIO MUNICIPAL FINCA LA GUAIRA 0 0"/>
    <s v="ACTIVA"/>
    <n v="2026"/>
    <n v="13"/>
    <s v="OPERADOR SOLO COMPONENTE PEDAGOGICO"/>
    <x v="0"/>
    <s v="No Aplica"/>
    <s v="CENTRO DE DESARROLLO INFANTIL - SIN ARRIENDO - INSTITUCIONAL"/>
    <x v="0"/>
    <s v=""/>
    <m/>
    <n v="33"/>
    <s v="POR VALIDAR"/>
    <s v="APROBADO"/>
    <s v="Por reorganización "/>
    <s v="Municipio"/>
    <s v="No"/>
    <n v="0"/>
    <n v="1"/>
    <m/>
    <s v="ADECUADA"/>
    <x v="1"/>
    <s v=""/>
    <m/>
    <s v="NO APLICA"/>
    <s v="Si"/>
    <s v="Si"/>
    <s v="Continuidad con el mismo operador"/>
    <x v="0"/>
    <s v="Adición y Prórroga "/>
  </r>
  <r>
    <x v="7"/>
    <x v="7"/>
    <x v="3"/>
    <x v="3"/>
    <s v="Familiar y Comunitaria"/>
    <x v="2"/>
    <x v="0"/>
    <s v="Quindio"/>
    <x v="7"/>
    <n v="63190"/>
    <x v="0"/>
    <n v="6302"/>
    <n v="6319000129189"/>
    <s v="LAS MERCEDES 2"/>
    <s v="Sin Informacion"/>
    <s v="KR 10 CALLE 5 0 ESQUINA ANTIGUO HOSPITAL"/>
    <s v="ACTIVA"/>
    <n v="2026"/>
    <n v="34"/>
    <s v="OPERADOR SOLO COMPONENTE PEDAGOGICO"/>
    <x v="0"/>
    <s v="No Aplica"/>
    <s v="EDUCACIÓN INICIAL EN EL HOGAR - FAMILIAR Y COMUNITARIA"/>
    <x v="1"/>
    <s v=""/>
    <m/>
    <n v="34"/>
    <s v=""/>
    <m/>
    <m/>
    <s v="Municipio"/>
    <s v="No"/>
    <n v="0"/>
    <n v="1"/>
    <m/>
    <s v="ADECUADA"/>
    <x v="1"/>
    <s v=""/>
    <m/>
    <s v="NO APLICA"/>
    <s v="Si"/>
    <s v="Si"/>
    <s v="Continuidad con el mismo operador"/>
    <x v="0"/>
    <s v="Adición y Prórroga "/>
  </r>
  <r>
    <x v="7"/>
    <x v="7"/>
    <x v="3"/>
    <x v="3"/>
    <s v="Familiar y Comunitaria"/>
    <x v="2"/>
    <x v="0"/>
    <s v="Quindio"/>
    <x v="7"/>
    <n v="63190"/>
    <x v="0"/>
    <n v="6302"/>
    <n v="6319000129231"/>
    <s v="SIMON BOLIVAR 2"/>
    <s v="Sin Informacion"/>
    <s v="KR 10 CALLE 5 0 ESQUINA ANTIGUO HOSPITAL BARRIO SAN VICENTE"/>
    <s v="ACTIVA"/>
    <n v="2026"/>
    <n v="33"/>
    <s v="OPERADOR SOLO COMPONENTE PEDAGOGICO"/>
    <x v="0"/>
    <s v="No Aplica"/>
    <s v="EDUCACIÓN INICIAL EN EL HOGAR - FAMILIAR Y COMUNITARIA"/>
    <x v="1"/>
    <s v=""/>
    <m/>
    <n v="33"/>
    <s v=""/>
    <m/>
    <m/>
    <s v="Municipio"/>
    <s v="No"/>
    <n v="0"/>
    <n v="1"/>
    <m/>
    <s v="ADECUADA"/>
    <x v="1"/>
    <s v=""/>
    <m/>
    <s v="NO APLICA"/>
    <s v="Si"/>
    <s v="Si"/>
    <s v="Continuidad con el mismo operador"/>
    <x v="0"/>
    <s v="Adición y Prórroga "/>
  </r>
  <r>
    <x v="7"/>
    <x v="7"/>
    <x v="3"/>
    <x v="3"/>
    <s v="Familiar y Comunitaria"/>
    <x v="2"/>
    <x v="0"/>
    <s v="Quindio"/>
    <x v="7"/>
    <n v="63190"/>
    <x v="0"/>
    <n v="6302"/>
    <n v="6319000129455"/>
    <s v="SANTA HELENA 1"/>
    <s v="Sin Informacion"/>
    <s v="KR 6 CALLE 9 BIS 0 ESQUINA CASETA COMUNAL BARRIO SANTA HELENA"/>
    <s v="ACTIVA"/>
    <n v="2026"/>
    <n v="28"/>
    <s v="OPERADOR SOLO COMPONENTE PEDAGOGICO"/>
    <x v="0"/>
    <s v="No Aplica"/>
    <s v="EDUCACIÓN INICIAL EN EL HOGAR - FAMILIAR Y COMUNITARIA"/>
    <x v="1"/>
    <s v=""/>
    <m/>
    <n v="28"/>
    <s v=""/>
    <m/>
    <m/>
    <s v="Espacio comunitario"/>
    <s v="No"/>
    <n v="0"/>
    <n v="1"/>
    <m/>
    <s v="ADECUADA"/>
    <x v="1"/>
    <s v=""/>
    <m/>
    <s v="NO APLICA"/>
    <s v="Si"/>
    <s v="Si"/>
    <s v="Continuidad con el mismo operador"/>
    <x v="0"/>
    <s v="Adición y Prórroga "/>
  </r>
  <r>
    <x v="7"/>
    <x v="7"/>
    <x v="3"/>
    <x v="3"/>
    <s v="Institucional"/>
    <x v="0"/>
    <x v="0"/>
    <s v="Quindio"/>
    <x v="2"/>
    <n v="63272"/>
    <x v="0"/>
    <n v="6302"/>
    <n v="6327200023799"/>
    <s v="LA COLINA"/>
    <s v="Sin Informacion"/>
    <s v="CL 2 N 4 21 SECTOR CENTRO"/>
    <s v="ACTIVA"/>
    <n v="2026"/>
    <n v="72"/>
    <s v="OPERADOR SOLO COMPONENTE PEDAGOGICO"/>
    <x v="0"/>
    <s v="No Aplica"/>
    <s v="CENTRO DE DESARROLLO INFANTIL - SIN ARRIENDO - INSTITUCIONAL"/>
    <x v="0"/>
    <s v=""/>
    <m/>
    <n v="77"/>
    <s v="POR VALIDAR"/>
    <s v="APROBADO"/>
    <s v="Por Ajuste de Cobertura"/>
    <s v="ICBF"/>
    <s v="No"/>
    <n v="0"/>
    <n v="1"/>
    <s v="HUMEDADES, VIDRIOS QUEBRADOS, TECHO DETERIORADO, RIESGO ES PISO."/>
    <s v="ADECUADA"/>
    <x v="1"/>
    <s v=""/>
    <m/>
    <s v="NO APLICA"/>
    <s v="Si"/>
    <s v="Si"/>
    <s v="Continuidad con el mismo operador"/>
    <x v="0"/>
    <s v="Adición y Prórroga "/>
  </r>
  <r>
    <x v="7"/>
    <x v="7"/>
    <x v="3"/>
    <x v="3"/>
    <s v="Familiar y Comunitaria"/>
    <x v="2"/>
    <x v="0"/>
    <s v="Quindio"/>
    <x v="2"/>
    <n v="63272"/>
    <x v="0"/>
    <n v="6302"/>
    <n v="6327200074122"/>
    <s v="FILANDIA 1"/>
    <s v="Sin Informacion"/>
    <s v="KR 5 1 35 CBA HOGAR DEL ANCIANO"/>
    <s v="ACTIVA"/>
    <n v="2026"/>
    <n v="32"/>
    <s v="OPERADOR SOLO COMPONENTE PEDAGOGICO"/>
    <x v="0"/>
    <s v="No Aplica"/>
    <s v="EDUCACIÓN INICIAL EN EL HOGAR - FAMILIAR Y COMUNITARIA"/>
    <x v="1"/>
    <s v=""/>
    <m/>
    <n v="32"/>
    <s v=""/>
    <m/>
    <m/>
    <s v="Municipio"/>
    <s v="No"/>
    <n v="0"/>
    <n v="1"/>
    <s v="PINTURA"/>
    <s v="ADECUADA"/>
    <x v="1"/>
    <s v=""/>
    <m/>
    <s v="NO APLICA"/>
    <s v="Si"/>
    <s v="Si"/>
    <s v="Continuidad con el mismo operador"/>
    <x v="0"/>
    <s v="Adición y Prórroga "/>
  </r>
  <r>
    <x v="7"/>
    <x v="7"/>
    <x v="3"/>
    <x v="3"/>
    <s v="Familiar y Comunitaria"/>
    <x v="2"/>
    <x v="0"/>
    <s v="Quindio"/>
    <x v="2"/>
    <n v="63272"/>
    <x v="0"/>
    <n v="6302"/>
    <n v="6327200129264"/>
    <s v="FILANDIA 2"/>
    <s v="Sin Informacion"/>
    <s v="SC 0 0 CASERIO  LA INDIA  CASETA  ACCION COMUNAL"/>
    <s v="ACTIVA"/>
    <n v="2026"/>
    <n v="29"/>
    <s v="OPERADOR SOLO COMPONENTE PEDAGOGICO"/>
    <x v="0"/>
    <s v="No Aplica"/>
    <s v="EDUCACIÓN INICIAL EN EL HOGAR - FAMILIAR Y COMUNITARIA"/>
    <x v="1"/>
    <s v=""/>
    <m/>
    <n v="29"/>
    <s v=""/>
    <m/>
    <m/>
    <s v="Municipio"/>
    <s v="No"/>
    <n v="0"/>
    <n v="0"/>
    <s v="PINTURA"/>
    <s v="ADECUADA"/>
    <x v="1"/>
    <s v=""/>
    <m/>
    <s v="NO APLICA"/>
    <s v="Si"/>
    <s v="Si"/>
    <s v="Continuidad con el mismo operador"/>
    <x v="0"/>
    <s v="Adición y Prórroga "/>
  </r>
  <r>
    <x v="7"/>
    <x v="7"/>
    <x v="3"/>
    <x v="3"/>
    <s v="Institucional"/>
    <x v="0"/>
    <x v="0"/>
    <s v="Quindio"/>
    <x v="9"/>
    <n v="63690"/>
    <x v="0"/>
    <n v="6302"/>
    <n v="6369000023789"/>
    <s v="GOTITAS DE AMOR"/>
    <s v="Sin Informacion"/>
    <s v="MZ G CS 5 A BARRIO FRAILEJONES"/>
    <s v="ACTIVA"/>
    <n v="2026"/>
    <n v="36"/>
    <s v="OPERADOR SOLO COMPONENTE PEDAGOGICO"/>
    <x v="0"/>
    <s v="No Aplica"/>
    <s v="CENTRO DE DESARROLLO INFANTIL - SIN ARRIENDO - INSTITUCIONAL"/>
    <x v="0"/>
    <s v=""/>
    <m/>
    <n v="36"/>
    <s v=""/>
    <m/>
    <m/>
    <s v="Municipio"/>
    <s v="No"/>
    <n v="0"/>
    <n v="1"/>
    <s v="VIDRIOS, HUMEDAD, PISO _x000a_SE REQUIERE CAMBIO DE TEJAS"/>
    <s v="ADECUADA"/>
    <x v="1"/>
    <s v=""/>
    <m/>
    <s v="NO APLICA"/>
    <s v="Si"/>
    <s v="Si"/>
    <s v="Continuidad con el mismo operador"/>
    <x v="0"/>
    <s v="Adición y Prórroga "/>
  </r>
  <r>
    <x v="7"/>
    <x v="7"/>
    <x v="3"/>
    <x v="3"/>
    <s v="Familiar y Comunitaria"/>
    <x v="2"/>
    <x v="0"/>
    <s v="Quindio"/>
    <x v="9"/>
    <n v="63690"/>
    <x v="0"/>
    <n v="6302"/>
    <n v="6369000074127"/>
    <s v="SALENTO"/>
    <s v="Sin Informacion"/>
    <s v="MZ C CS 12 DE LA JUVENTUD BARRIO FRAILEJONES"/>
    <s v="ACTIVA"/>
    <n v="2026"/>
    <n v="28"/>
    <s v="OPERADOR SOLO COMPONENTE PEDAGOGICO"/>
    <x v="0"/>
    <s v="No Aplica"/>
    <s v="EDUCACIÓN INICIAL EN EL HOGAR - FAMILIAR Y COMUNITARIA"/>
    <x v="1"/>
    <s v=""/>
    <m/>
    <n v="28"/>
    <s v=""/>
    <m/>
    <m/>
    <s v="Municipio"/>
    <s v="No"/>
    <n v="0"/>
    <m/>
    <s v="PINTURA"/>
    <s v="ADECUADA"/>
    <x v="1"/>
    <s v=""/>
    <m/>
    <s v="NO APLICA"/>
    <s v="Si"/>
    <s v="Si"/>
    <s v="Continuidad con el mismo operador"/>
    <x v="0"/>
    <s v="Adición y Prórroga "/>
  </r>
  <r>
    <x v="8"/>
    <x v="8"/>
    <x v="4"/>
    <x v="4"/>
    <s v="Institucional"/>
    <x v="3"/>
    <x v="0"/>
    <s v="Quindio"/>
    <x v="1"/>
    <n v="63001"/>
    <x v="0"/>
    <n v="6302"/>
    <n v="6300100013783"/>
    <s v="HOGAR INFANTIL CDV LA UNION"/>
    <s v="Urbanizaciòn Ciudadela La Patria"/>
    <s v="MZ 41 Y 42   LA PATRIA"/>
    <s v="ACTIVA"/>
    <n v="2026"/>
    <n v="166"/>
    <s v="OPERADOR COMPONENTE PEDAGOGICO CON ALIMENTOS"/>
    <x v="0"/>
    <s v="No Aplica"/>
    <s v="HOGAR INFANTIL – INSTITUCIONAL"/>
    <x v="0"/>
    <s v=""/>
    <m/>
    <n v="166"/>
    <s v=""/>
    <m/>
    <m/>
    <s v="EAS"/>
    <s v="No"/>
    <n v="0"/>
    <n v="0"/>
    <s v="CERRAMIENTO EN LA HUERTA POR UBICACIÓN DE ALMACEN ARA"/>
    <s v="ADECUADA"/>
    <x v="0"/>
    <s v=""/>
    <m/>
    <s v="NO APLICA"/>
    <s v="Si"/>
    <s v="Si"/>
    <s v="Continuidad con el mismo operador"/>
    <x v="0"/>
    <s v="Adición y Prórroga "/>
  </r>
  <r>
    <x v="9"/>
    <x v="9"/>
    <x v="4"/>
    <x v="4"/>
    <s v="Institucional"/>
    <x v="3"/>
    <x v="0"/>
    <s v="Quindio"/>
    <x v="1"/>
    <n v="63001"/>
    <x v="0"/>
    <n v="6302"/>
    <n v="6300100030560"/>
    <s v="HOGAR INFANTIL SARDINITOS"/>
    <s v="Berlin"/>
    <s v="CL 25 25 22  40  BARRIO EL BERLIN"/>
    <s v="ACTIVA"/>
    <n v="2026"/>
    <n v="148"/>
    <s v="OPERADOR COMPONENTE PEDAGOGICO CON ALIMENTOS"/>
    <x v="0"/>
    <s v="No Aplica"/>
    <s v="HOGAR INFANTIL – INSTITUCIONAL"/>
    <x v="0"/>
    <s v=""/>
    <m/>
    <n v="148"/>
    <s v=""/>
    <m/>
    <m/>
    <s v="Municipio"/>
    <s v="No"/>
    <n v="0"/>
    <n v="0"/>
    <s v="REQUIERE ADECUACIÓN DE UN ESPACIO ADICIONAL PEDAGÓGICO POR LA COBERTURA QUE MANEJA, SEGÚN VISITA DE INSPECCIÓN._x000a_REQUIERE CONCERTINA PARA SEGURIDAD POR EL SECTOR EN EL QUE SE ENCUENTRA"/>
    <s v="ADECUADA"/>
    <x v="0"/>
    <s v=""/>
    <m/>
    <s v="NO APLICA"/>
    <s v="Si"/>
    <s v="Si"/>
    <s v="Continuidad con el mismo operador"/>
    <x v="0"/>
    <s v="Adición y Prórroga "/>
  </r>
  <r>
    <x v="9"/>
    <x v="9"/>
    <x v="4"/>
    <x v="4"/>
    <s v="Institucional"/>
    <x v="3"/>
    <x v="0"/>
    <s v="Quindio"/>
    <x v="1"/>
    <n v="63001"/>
    <x v="0"/>
    <n v="6302"/>
    <n v="6300100039794"/>
    <s v="HOGAR INFANTIL NIÑO JESUS OBRERO"/>
    <s v="Los Quindos"/>
    <s v="MZ 41 LT B 1"/>
    <s v="ACTIVA"/>
    <n v="2026"/>
    <n v="144"/>
    <s v="OPERADOR COMPONENTE PEDAGOGICO CON ALIMENTOS"/>
    <x v="0"/>
    <s v="No Aplica"/>
    <s v="HOGAR INFANTIL – INSTITUCIONAL"/>
    <x v="0"/>
    <s v=""/>
    <m/>
    <n v="144"/>
    <s v=""/>
    <m/>
    <m/>
    <s v="Municipio"/>
    <s v="No"/>
    <n v="0"/>
    <n v="0"/>
    <s v="LA INFRAESTRUCTURA ES DE LA DIÓCESIS DE ARMENIA "/>
    <s v="ADECUADA"/>
    <x v="0"/>
    <s v=""/>
    <m/>
    <s v="NO APLICA"/>
    <s v="Si"/>
    <s v="Si"/>
    <s v="Continuidad con el mismo operador"/>
    <x v="0"/>
    <s v="Adición y Prórroga "/>
  </r>
  <r>
    <x v="10"/>
    <x v="10"/>
    <x v="5"/>
    <x v="5"/>
    <s v="Institucional"/>
    <x v="3"/>
    <x v="0"/>
    <s v="Quindio"/>
    <x v="10"/>
    <n v="63548"/>
    <x v="1"/>
    <n v="6303"/>
    <n v="6354800047551"/>
    <s v="HOGAR INFANTIL PERSONITAS"/>
    <s v="Sin Informacion"/>
    <s v="KR 2 CALLE 11 0 FINCA BELLA VISTA"/>
    <s v="ACTIVA"/>
    <n v="2026"/>
    <n v="43"/>
    <s v="OPERADOR COMPONENTE PEDAGOGICO CON ALIMENTOS"/>
    <x v="0"/>
    <s v="No Aplica"/>
    <s v="HOGAR INFANTIL – INSTITUCIONAL"/>
    <x v="0"/>
    <s v=""/>
    <m/>
    <n v="43"/>
    <s v=""/>
    <m/>
    <m/>
    <s v="Municipio"/>
    <s v="No"/>
    <n v="0"/>
    <n v="0"/>
    <s v="cerramiento, circuito de vigilancia, pintura, reparacion techo y piso, reparacion bateria sanitaria, reparacion  juegos infantiles, circuito cerrado de vigilancia"/>
    <s v="ADECUADA"/>
    <x v="0"/>
    <s v=""/>
    <m/>
    <s v="NO APLICA"/>
    <s v="Si"/>
    <s v="Si"/>
    <s v="Continuidad con el mismo operador"/>
    <x v="0"/>
    <s v="Adición y Prórroga "/>
  </r>
  <r>
    <x v="10"/>
    <x v="10"/>
    <x v="5"/>
    <x v="5"/>
    <s v="Familiar y Comunitaria"/>
    <x v="2"/>
    <x v="0"/>
    <s v="Quindio"/>
    <x v="10"/>
    <n v="63548"/>
    <x v="1"/>
    <n v="6303"/>
    <n v="6354800074133"/>
    <s v="CARITAS ALEGRES"/>
    <s v="Sin Informacion"/>
    <s v="CL 16 N 5 A 19  ESCUELA MANUEL MEJIA"/>
    <s v="ACTIVA"/>
    <n v="2026"/>
    <n v="72"/>
    <s v="OPERADOR COMPONENTE PEDAGOGICO CON ALIMENTOS"/>
    <x v="0"/>
    <s v="No Aplica"/>
    <s v="EDUCACIÓN INICIAL EN EL HOGAR - FAMILIAR Y COMUNITARIA"/>
    <x v="1"/>
    <s v=""/>
    <m/>
    <n v="72"/>
    <s v=""/>
    <m/>
    <m/>
    <s v="Municipio"/>
    <s v="No"/>
    <n v="0"/>
    <n v="0"/>
    <s v="Pintura deteriorada, mantenimiento de baterias sanitarias,  reparacion de techo"/>
    <s v="ADECUADA"/>
    <x v="0"/>
    <s v=""/>
    <m/>
    <s v="NO APLICA"/>
    <s v="Si"/>
    <s v="Si"/>
    <s v="Continuidad con el mismo operador"/>
    <x v="0"/>
    <s v="Adición y Prórroga "/>
  </r>
  <r>
    <x v="11"/>
    <x v="11"/>
    <x v="6"/>
    <x v="6"/>
    <s v="Institucional"/>
    <x v="3"/>
    <x v="0"/>
    <s v="Quindio"/>
    <x v="11"/>
    <n v="63130"/>
    <x v="1"/>
    <n v="6303"/>
    <n v="6313000020115"/>
    <s v="JARDIN INFANTIL NIÑO JESUS"/>
    <s v="Sin Información"/>
    <s v="KR 25 N 48 49 PRADO"/>
    <s v="ACTIVA"/>
    <n v="2026"/>
    <n v="175"/>
    <s v="OPERADOR COMPONENTE PEDAGOGICO CON ALIMENTOS"/>
    <x v="0"/>
    <s v="No Aplica"/>
    <s v="HOGAR INFANTIL – INSTITUCIONAL"/>
    <x v="0"/>
    <s v=""/>
    <m/>
    <n v="175"/>
    <s v=""/>
    <m/>
    <m/>
    <s v="EAS"/>
    <s v="No"/>
    <n v="0"/>
    <n v="0"/>
    <s v="REQUIERE REPARACIÓN EN EL TECHO"/>
    <s v="ADECUADA"/>
    <x v="0"/>
    <s v=""/>
    <m/>
    <s v="NO APLICA"/>
    <s v="Si"/>
    <s v="Si"/>
    <s v="Continuidad con el mismo operador"/>
    <x v="0"/>
    <s v="Adición y Prórroga "/>
  </r>
  <r>
    <x v="12"/>
    <x v="12"/>
    <x v="7"/>
    <x v="7"/>
    <s v="Institucional"/>
    <x v="3"/>
    <x v="0"/>
    <s v="Quindio"/>
    <x v="1"/>
    <n v="63001"/>
    <x v="0"/>
    <n v="6302"/>
    <n v="6300100021875"/>
    <s v="HOGAR INFANTIL LA MILAGROSA"/>
    <s v="Urbanizaciòn La Gran Bretaña"/>
    <s v="MZ 2 CS 7 FRENTE A ESTA CASA"/>
    <s v="ACTIVA"/>
    <n v="2026"/>
    <n v="200"/>
    <s v="OPERADOR COMPONENTE PEDAGOGICO CON ALIMENTOS"/>
    <x v="0"/>
    <s v="No Aplica"/>
    <s v="HOGAR INFANTIL – INSTITUCIONAL"/>
    <x v="0"/>
    <s v=""/>
    <m/>
    <n v="200"/>
    <s v=""/>
    <m/>
    <m/>
    <s v="Municipio"/>
    <s v="No"/>
    <n v="0"/>
    <m/>
    <s v="ADECUADA"/>
    <s v="ADECUADA"/>
    <x v="0"/>
    <s v=""/>
    <m/>
    <s v="NO APLICA"/>
    <s v="Si"/>
    <s v="Si"/>
    <s v="Continuidad con el mismo operador"/>
    <x v="0"/>
    <s v="Adición y Prórroga "/>
  </r>
  <r>
    <x v="13"/>
    <x v="13"/>
    <x v="8"/>
    <x v="8"/>
    <s v="Institucional"/>
    <x v="3"/>
    <x v="0"/>
    <s v="Quindio"/>
    <x v="0"/>
    <n v="63470"/>
    <x v="0"/>
    <n v="6302"/>
    <n v="6347000000408"/>
    <s v="HOGAR INFANTIL PILATUNAS"/>
    <s v="Sin Informacion"/>
    <s v="KR 7 N 18 09 ESQUINA CENTRO"/>
    <s v="ACTIVA"/>
    <n v="2026"/>
    <n v="210"/>
    <s v="OPERADOR COMPONENTE PEDAGOGICO CON ALIMENTOS"/>
    <x v="0"/>
    <s v="No Aplica"/>
    <s v="HOGAR INFANTIL – INSTITUCIONAL"/>
    <x v="0"/>
    <s v=""/>
    <m/>
    <n v="210"/>
    <s v=""/>
    <m/>
    <m/>
    <s v="Municipio"/>
    <s v="No"/>
    <n v="0"/>
    <n v="0"/>
    <s v="ADECUADA"/>
    <s v="ADECUADA"/>
    <x v="0"/>
    <s v=""/>
    <m/>
    <s v="NO APLICA"/>
    <s v="Si"/>
    <s v="Si"/>
    <s v="Continuidad con el mismo operador"/>
    <x v="0"/>
    <s v="Adición y Prórroga "/>
  </r>
  <r>
    <x v="14"/>
    <x v="14"/>
    <x v="9"/>
    <x v="9"/>
    <s v="Institucional"/>
    <x v="1"/>
    <x v="0"/>
    <s v="Quindio"/>
    <x v="1"/>
    <n v="63001"/>
    <x v="0"/>
    <n v="6302"/>
    <n v="6300100041729"/>
    <s v="ARMENIA CENTRO"/>
    <s v="SectorCentro"/>
    <s v="CL 10 14 15"/>
    <s v="ACTIVA"/>
    <n v="2026"/>
    <n v="48"/>
    <s v="OPERADOR COMPONENTE PEDAGOGICO CON ALIMENTOS"/>
    <x v="0"/>
    <s v="No Aplica"/>
    <s v="CENTRO DE DESARROLLO INFANTIL - CON ARRIENDO - INSTITUCIONAL"/>
    <x v="0"/>
    <s v=""/>
    <m/>
    <n v="75"/>
    <s v="POR VALIDAR"/>
    <s v="APROBADO"/>
    <s v="Por reorganización "/>
    <s v="En Arriendo"/>
    <s v="No"/>
    <n v="0"/>
    <n v="0"/>
    <s v="PINTURA"/>
    <s v="ADECUADA"/>
    <x v="0"/>
    <s v=""/>
    <m/>
    <s v="NO APLICA"/>
    <s v="Si"/>
    <s v="Si"/>
    <s v="Continuidad con el mismo operador"/>
    <x v="0"/>
    <s v="Adición y Prórroga "/>
  </r>
  <r>
    <x v="14"/>
    <x v="14"/>
    <x v="9"/>
    <x v="9"/>
    <s v="Institucional"/>
    <x v="1"/>
    <x v="0"/>
    <s v="Quindio"/>
    <x v="1"/>
    <n v="63001"/>
    <x v="0"/>
    <n v="6302"/>
    <n v="6300100041747"/>
    <s v="PINARES"/>
    <s v="OTRO"/>
    <s v="MZ 2 CS 2 BARRIO LA CASTILLA GRANDE"/>
    <s v="ACTIVA"/>
    <n v="2026"/>
    <n v="21"/>
    <s v="OPERADOR COMPONENTE PEDAGOGICO CON ALIMENTOS"/>
    <x v="1"/>
    <s v="Reorganización"/>
    <s v="CENTRO DE DESARROLLO INFANTIL - CON ARRIENDO - INSTITUCIONAL"/>
    <x v="0"/>
    <s v=""/>
    <m/>
    <n v="0"/>
    <s v="POR VALIDAR"/>
    <s v="APROBADO"/>
    <s v="Por reorganización "/>
    <s v="En Arriendo"/>
    <s v="No"/>
    <n v="0"/>
    <n v="0"/>
    <m/>
    <s v="ADECUADA"/>
    <x v="0"/>
    <s v=""/>
    <m/>
    <s v="NO APLICA"/>
    <s v="Si"/>
    <s v="Si"/>
    <s v="Continuidad con el mismo operador"/>
    <x v="2"/>
    <m/>
  </r>
  <r>
    <x v="14"/>
    <x v="14"/>
    <x v="9"/>
    <x v="9"/>
    <s v="Institucional"/>
    <x v="1"/>
    <x v="0"/>
    <s v="Quindio"/>
    <x v="1"/>
    <n v="63001"/>
    <x v="0"/>
    <n v="6302"/>
    <n v="6300100041782"/>
    <s v="EL GRANADA"/>
    <s v="Granada"/>
    <s v="CL 9 CRA 22 A # 17 BARRIO GRANADA"/>
    <s v="ACTIVA"/>
    <n v="2026"/>
    <n v="40"/>
    <s v="OPERADOR COMPONENTE PEDAGOGICO CON ALIMENTOS"/>
    <x v="0"/>
    <s v="No Aplica"/>
    <s v="CENTRO DE DESARROLLO INFANTIL - CON ARRIENDO - INSTITUCIONAL"/>
    <x v="0"/>
    <s v=""/>
    <m/>
    <n v="40"/>
    <s v=""/>
    <m/>
    <m/>
    <s v="En Arriendo"/>
    <s v="No"/>
    <n v="0"/>
    <n v="0"/>
    <s v="PINTURA"/>
    <s v="ADECUADA"/>
    <x v="0"/>
    <s v=""/>
    <m/>
    <s v="NO APLICA"/>
    <s v="Si"/>
    <s v="Si"/>
    <s v="Continuidad con el mismo operador"/>
    <x v="0"/>
    <s v="Adición y Prórroga "/>
  </r>
  <r>
    <x v="14"/>
    <x v="14"/>
    <x v="9"/>
    <x v="9"/>
    <s v="Institucional"/>
    <x v="1"/>
    <x v="0"/>
    <s v="Quindio"/>
    <x v="1"/>
    <n v="63001"/>
    <x v="0"/>
    <n v="6302"/>
    <n v="6300100041944"/>
    <s v="SERRANIAS"/>
    <s v="Urbanización Las Serranias"/>
    <s v="MZ 1 CS 5"/>
    <s v="ACTIVA"/>
    <n v="2026"/>
    <n v="30"/>
    <s v="OPERADOR COMPONENTE PEDAGOGICO CON ALIMENTOS"/>
    <x v="0"/>
    <s v="No Aplica"/>
    <s v="CENTRO DE DESARROLLO INFANTIL - CON ARRIENDO - INSTITUCIONAL"/>
    <x v="0"/>
    <s v=""/>
    <m/>
    <n v="30"/>
    <s v=""/>
    <m/>
    <m/>
    <s v="En Arriendo"/>
    <s v="No"/>
    <n v="0"/>
    <n v="0"/>
    <s v="PINTURA"/>
    <s v="ADECUADA"/>
    <x v="0"/>
    <s v=""/>
    <m/>
    <s v="NO APLICA"/>
    <s v="Si"/>
    <s v="Si"/>
    <s v="Continuidad con el mismo operador"/>
    <x v="0"/>
    <s v="Adición y Prórroga "/>
  </r>
  <r>
    <x v="14"/>
    <x v="14"/>
    <x v="9"/>
    <x v="9"/>
    <s v="Institucional"/>
    <x v="1"/>
    <x v="0"/>
    <s v="Quindio"/>
    <x v="1"/>
    <n v="63001"/>
    <x v="0"/>
    <n v="6302"/>
    <n v="6300100042154"/>
    <s v="CORBONES"/>
    <s v="Barrio San Jose"/>
    <s v="CL 19 NUMERO 25 85"/>
    <s v="ACTIVA"/>
    <n v="2026"/>
    <n v="36"/>
    <s v="OPERADOR COMPONENTE PEDAGOGICO CON ALIMENTOS"/>
    <x v="0"/>
    <s v="No Aplica"/>
    <s v="CENTRO DE DESARROLLO INFANTIL - CON ARRIENDO - INSTITUCIONAL"/>
    <x v="0"/>
    <s v=""/>
    <m/>
    <n v="36"/>
    <s v=""/>
    <m/>
    <m/>
    <s v="En Arriendo"/>
    <s v="No"/>
    <n v="0"/>
    <n v="0"/>
    <s v="PINTURA"/>
    <s v="ADECUADA"/>
    <x v="0"/>
    <s v=""/>
    <m/>
    <s v="NO APLICA"/>
    <s v="Si"/>
    <s v="Si"/>
    <s v="Continuidad con el mismo operador"/>
    <x v="0"/>
    <s v="Adición y Prórroga "/>
  </r>
  <r>
    <x v="14"/>
    <x v="14"/>
    <x v="9"/>
    <x v="9"/>
    <s v="Institucional"/>
    <x v="1"/>
    <x v="0"/>
    <s v="Quindio"/>
    <x v="1"/>
    <n v="63001"/>
    <x v="0"/>
    <n v="6302"/>
    <n v="6300100057273"/>
    <s v="LA PATRIA"/>
    <s v="Urbanizaciòn Ciudadela La Patria"/>
    <s v="MZ 10 CS 12 BARRIO LA PATRIA"/>
    <s v="ACTIVA"/>
    <n v="2026"/>
    <n v="20"/>
    <s v="OPERADOR COMPONENTE PEDAGOGICO CON ALIMENTOS"/>
    <x v="0"/>
    <s v="No Aplica"/>
    <s v="CENTRO DE DESARROLLO INFANTIL - CON ARRIENDO - INSTITUCIONAL"/>
    <x v="0"/>
    <s v=""/>
    <m/>
    <n v="20"/>
    <s v=""/>
    <m/>
    <m/>
    <s v="En Arriendo"/>
    <s v="No"/>
    <n v="0"/>
    <n v="0"/>
    <s v="PINTURA"/>
    <s v="ADECUADA"/>
    <x v="0"/>
    <s v=""/>
    <m/>
    <s v="NO APLICA"/>
    <s v="Si"/>
    <s v="Si"/>
    <s v="Continuidad con el mismo operador"/>
    <x v="0"/>
    <s v="Adición y Prórroga "/>
  </r>
  <r>
    <x v="14"/>
    <x v="14"/>
    <x v="9"/>
    <x v="9"/>
    <s v="Institucional"/>
    <x v="1"/>
    <x v="0"/>
    <s v="Quindio"/>
    <x v="1"/>
    <n v="63001"/>
    <x v="0"/>
    <n v="6302"/>
    <n v="6300100107299"/>
    <s v="ARBOLEDA"/>
    <s v="La Arboleda"/>
    <s v="CL 3RA N 21 A 21 BARRIO ARBOLEDA"/>
    <s v="ACTIVA"/>
    <n v="2026"/>
    <n v="27"/>
    <s v="OPERADOR COMPONENTE PEDAGOGICO CON ALIMENTOS"/>
    <x v="1"/>
    <s v="Reorganización"/>
    <s v="CENTRO DE DESARROLLO INFANTIL - CON ARRIENDO - INSTITUCIONAL"/>
    <x v="0"/>
    <s v=""/>
    <m/>
    <n v="0"/>
    <s v="POR VALIDAR"/>
    <s v="APROBADO"/>
    <s v="Por reorganización "/>
    <s v="En Arriendo"/>
    <s v="No"/>
    <n v="0"/>
    <n v="0"/>
    <m/>
    <s v="ADECUADA"/>
    <x v="0"/>
    <s v=""/>
    <m/>
    <s v="NO APLICA"/>
    <s v="Si"/>
    <s v="Si"/>
    <s v="Continuidad con el mismo operador"/>
    <x v="2"/>
    <m/>
  </r>
  <r>
    <x v="14"/>
    <x v="14"/>
    <x v="9"/>
    <x v="9"/>
    <s v="Institucional"/>
    <x v="1"/>
    <x v="0"/>
    <s v="Quindio"/>
    <x v="1"/>
    <n v="63001"/>
    <x v="0"/>
    <n v="6302"/>
    <n v="6300100107333"/>
    <s v="LA CASTILLA"/>
    <s v="Urbanización La Castilla"/>
    <s v="KR CARRERA 12 53 49"/>
    <s v="ACTIVA"/>
    <n v="2026"/>
    <n v="39"/>
    <s v="OPERADOR COMPONENTE PEDAGOGICO CON ALIMENTOS"/>
    <x v="0"/>
    <s v="No Aplica"/>
    <s v="CENTRO DE DESARROLLO INFANTIL - CON ARRIENDO - INSTITUCIONAL"/>
    <x v="0"/>
    <s v=""/>
    <m/>
    <n v="60"/>
    <s v="POR VALIDAR"/>
    <s v="APROBADO"/>
    <s v="Por reorganización "/>
    <s v="En Arriendo"/>
    <s v="No"/>
    <n v="0"/>
    <n v="0"/>
    <s v="PINTURA"/>
    <s v="ADECUADA"/>
    <x v="0"/>
    <s v=""/>
    <m/>
    <s v="NO APLICA"/>
    <s v="Si"/>
    <s v="Si"/>
    <s v="Continuidad con el mismo operador"/>
    <x v="0"/>
    <s v="Adición y Prórroga "/>
  </r>
  <r>
    <x v="15"/>
    <x v="15"/>
    <x v="10"/>
    <x v="10"/>
    <s v="Institucional"/>
    <x v="3"/>
    <x v="0"/>
    <s v="Quindio"/>
    <x v="11"/>
    <n v="63130"/>
    <x v="1"/>
    <n v="6303"/>
    <n v="6313000019791"/>
    <s v="HOGAR INFANTIL AMAPOLAS"/>
    <s v="Sin Informacion"/>
    <s v="KR 25 N 29 30   BARRIO CALDAS"/>
    <s v="ACTIVA"/>
    <n v="2026"/>
    <n v="197"/>
    <s v="OPERADOR COMPONENTE PEDAGOGICO CON ALIMENTOS"/>
    <x v="0"/>
    <s v="No Aplica"/>
    <s v="HOGAR INFANTIL – INSTITUCIONAL"/>
    <x v="0"/>
    <s v=""/>
    <m/>
    <n v="197"/>
    <s v=""/>
    <m/>
    <m/>
    <s v="Municipio"/>
    <s v="No"/>
    <n v="0"/>
    <n v="1"/>
    <s v="Pintural general, mantemiento baterias sanitarias, reforzamiento cerramiento, arreglo humedades, circuito cerrado vigilancia, poda"/>
    <s v="ADECUADA"/>
    <x v="0"/>
    <s v=""/>
    <m/>
    <s v="NO APLICA"/>
    <s v="Si"/>
    <s v="Si"/>
    <s v="Continuidad con el mismo operador"/>
    <x v="0"/>
    <s v="Adición y Prórroga "/>
  </r>
  <r>
    <x v="15"/>
    <x v="15"/>
    <x v="10"/>
    <x v="10"/>
    <s v="Institucional"/>
    <x v="3"/>
    <x v="0"/>
    <s v="Quindio"/>
    <x v="11"/>
    <n v="63130"/>
    <x v="1"/>
    <n v="6303"/>
    <n v="6313000020602"/>
    <s v="HOGAR INFANTIL SONRISITAS"/>
    <s v="Sin Informacion"/>
    <s v="KR 11 N 13 190 BARRIO GAITAN"/>
    <s v="ACTIVA"/>
    <n v="2026"/>
    <n v="60"/>
    <s v="OPERADOR COMPONENTE PEDAGOGICO CON ALIMENTOS"/>
    <x v="0"/>
    <s v="No Aplica"/>
    <s v="HOGAR INFANTIL – INSTITUCIONAL"/>
    <x v="0"/>
    <s v=""/>
    <m/>
    <n v="60"/>
    <s v=""/>
    <m/>
    <m/>
    <s v="Municipio"/>
    <s v="No"/>
    <n v="0"/>
    <n v="0"/>
    <s v="pintura en general, poda,  mantenimento bateria sanitaria,  reparacion puertas baño, mantenimiento de techo"/>
    <s v="ADECUADA"/>
    <x v="0"/>
    <s v=""/>
    <m/>
    <s v="NO APLICA"/>
    <s v="Si"/>
    <s v="Si"/>
    <s v="Continuidad con el mismo operador"/>
    <x v="0"/>
    <s v="Adición y Prórroga "/>
  </r>
  <r>
    <x v="15"/>
    <x v="15"/>
    <x v="10"/>
    <x v="10"/>
    <s v="Institucional"/>
    <x v="1"/>
    <x v="0"/>
    <s v="Quindio"/>
    <x v="11"/>
    <n v="63130"/>
    <x v="1"/>
    <n v="6303"/>
    <n v="6313000023738"/>
    <s v="CONSTRUYENDO FUTURO"/>
    <s v="Sin Informacion"/>
    <s v="IN COLEGIO RAFAEL  URIBE  BALCONES  DE LA VILLA BLOQUE  3"/>
    <s v="ACTIVA"/>
    <n v="2026"/>
    <n v="84"/>
    <s v="OPERADOR COMPONENTE PEDAGOGICO CON ALIMENTOS"/>
    <x v="0"/>
    <s v="No Aplica"/>
    <s v="CENTRO DE DESARROLLO INFANTIL - CON ARRIENDO - INSTITUCIONAL"/>
    <x v="0"/>
    <s v=""/>
    <m/>
    <n v="84"/>
    <s v=""/>
    <m/>
    <m/>
    <s v="En Arriendo"/>
    <s v="No"/>
    <n v="0"/>
    <n v="2"/>
    <s v="mantenimiento bateria sanitaria, reparacion de vidirios de ventanas, poda, requiere organizadores o repizas para material didactico."/>
    <s v="ADECUADA"/>
    <x v="0"/>
    <s v=""/>
    <m/>
    <s v="NO APLICA"/>
    <s v="Si"/>
    <s v="Si"/>
    <s v="Continuidad con el mismo operador"/>
    <x v="0"/>
    <s v="Adición y Prórroga "/>
  </r>
  <r>
    <x v="15"/>
    <x v="15"/>
    <x v="10"/>
    <x v="10"/>
    <s v="Institucional"/>
    <x v="1"/>
    <x v="0"/>
    <s v="Quindio"/>
    <x v="11"/>
    <n v="63130"/>
    <x v="1"/>
    <n v="6303"/>
    <n v="6313000023760"/>
    <s v="SAN VICENTE"/>
    <s v="Sin Informacion"/>
    <s v="KR 25 NUMERO 22 195 BARRIO CALDAS"/>
    <s v="ACTIVA"/>
    <n v="2026"/>
    <n v="37"/>
    <s v="OPERADOR COMPONENTE PEDAGOGICO CON ALIMENTOS"/>
    <x v="0"/>
    <s v="No Aplica"/>
    <s v="CENTRO DE DESARROLLO INFANTIL - CON ARRIENDO - INSTITUCIONAL"/>
    <x v="0"/>
    <s v=""/>
    <m/>
    <n v="37"/>
    <s v=""/>
    <m/>
    <m/>
    <s v="En Arriendo"/>
    <s v="No"/>
    <n v="0"/>
    <n v="0"/>
    <s v="Poda, reparación juegos infantiles, reparacion de vidrios ventanas, pintura en general, reparación  de angeos. mantenimiento de baterias sanitarias, instalacion reja de seguridad para acceso segundo piso e instalacion de pasamanos acceso segundo piso."/>
    <s v="ADECUADA"/>
    <x v="0"/>
    <s v=""/>
    <m/>
    <s v="NO APLICA"/>
    <s v="Si"/>
    <s v="Si"/>
    <s v="Continuidad con el mismo operador"/>
    <x v="0"/>
    <s v="Adición y Prórroga "/>
  </r>
  <r>
    <x v="15"/>
    <x v="15"/>
    <x v="10"/>
    <x v="10"/>
    <s v="Institucional"/>
    <x v="1"/>
    <x v="0"/>
    <s v="Quindio"/>
    <x v="11"/>
    <n v="63130"/>
    <x v="1"/>
    <n v="6303"/>
    <n v="6313000042198"/>
    <s v="BARCELONA CENTRO"/>
    <s v="Sin Informacion"/>
    <s v="KR 11 N 12 29 PISO 1"/>
    <s v="ACTIVA"/>
    <n v="2026"/>
    <n v="23"/>
    <s v="OPERADOR COMPONENTE PEDAGOGICO CON ALIMENTOS"/>
    <x v="0"/>
    <s v="No Aplica"/>
    <s v="CENTRO DE DESARROLLO INFANTIL - CON ARRIENDO - INSTITUCIONAL"/>
    <x v="0"/>
    <s v=""/>
    <m/>
    <n v="23"/>
    <s v=""/>
    <m/>
    <m/>
    <s v="En Arriendo"/>
    <s v="No"/>
    <n v="0"/>
    <n v="0"/>
    <s v="pintura en general, matenimiento de baterias sanitarias, instalacion reja corrediza para techo del patio trasero"/>
    <s v="ADECUADA"/>
    <x v="0"/>
    <s v=""/>
    <m/>
    <s v="NO APLICA"/>
    <s v="Si"/>
    <s v="Si"/>
    <s v="Continuidad con el mismo operador"/>
    <x v="0"/>
    <s v="Adición y Prórroga "/>
  </r>
  <r>
    <x v="15"/>
    <x v="15"/>
    <x v="10"/>
    <x v="10"/>
    <s v="Institucional"/>
    <x v="1"/>
    <x v="0"/>
    <s v="Quindio"/>
    <x v="11"/>
    <n v="63130"/>
    <x v="1"/>
    <n v="6303"/>
    <n v="6313000124829"/>
    <s v="AVENIDA COLON"/>
    <s v="Sin Informacion"/>
    <s v="KR 27 30 A 45 BARRIO LAS AMERICAS"/>
    <s v="ACTIVA"/>
    <n v="2026"/>
    <n v="54"/>
    <s v="OPERADOR COMPONENTE PEDAGOGICO CON ALIMENTOS"/>
    <x v="0"/>
    <s v="No Aplica"/>
    <s v="CENTRO DE DESARROLLO INFANTIL - CON ARRIENDO - INSTITUCIONAL"/>
    <x v="0"/>
    <s v=""/>
    <m/>
    <n v="54"/>
    <s v=""/>
    <m/>
    <m/>
    <s v="En Arriendo"/>
    <s v="No"/>
    <n v="0"/>
    <n v="1"/>
    <s v="Grietas en piso y paredes de la parte trasera, pintura en general "/>
    <s v="ADECUADA"/>
    <x v="0"/>
    <s v=""/>
    <m/>
    <s v="NO APLICA"/>
    <s v="Si"/>
    <s v="Si"/>
    <s v="Continuidad con el mismo operador"/>
    <x v="0"/>
    <s v="Adición y Prórroga "/>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5617D21C-D2E2-4CEF-A5E0-6CA17150768B}" name="TablaDinámica1" cacheId="814" applyNumberFormats="0" applyBorderFormats="0" applyFontFormats="0" applyPatternFormats="0" applyAlignmentFormats="0" applyWidthHeightFormats="1" dataCaption="Valores" updatedVersion="8" minRefreshableVersion="3" useAutoFormatting="1" itemPrintTitles="1" createdVersion="8" indent="0" compact="0" compactData="0" multipleFieldFilters="0">
  <location ref="A3:L41" firstHeaderRow="1" firstDataRow="1" firstDataCol="11" rowPageCount="1" colPageCount="1"/>
  <pivotFields count="45">
    <pivotField axis="axisRow" compact="0" outline="0" showAll="0" defaultSubtotal="0">
      <items count="16">
        <item x="12"/>
        <item x="5"/>
        <item x="13"/>
        <item x="4"/>
        <item x="8"/>
        <item x="11"/>
        <item x="15"/>
        <item x="10"/>
        <item x="14"/>
        <item x="7"/>
        <item x="6"/>
        <item x="3"/>
        <item x="2"/>
        <item x="9"/>
        <item x="1"/>
        <item x="0"/>
      </items>
      <extLst>
        <ext xmlns:x14="http://schemas.microsoft.com/office/spreadsheetml/2009/9/main" uri="{2946ED86-A175-432a-8AC1-64E0C546D7DE}">
          <x14:pivotField fillDownLabels="1"/>
        </ext>
      </extLst>
    </pivotField>
    <pivotField axis="axisRow" compact="0" outline="0" showAll="0" defaultSubtotal="0">
      <items count="16">
        <item x="3"/>
        <item x="10"/>
        <item x="8"/>
        <item x="13"/>
        <item x="12"/>
        <item x="0"/>
        <item x="6"/>
        <item x="5"/>
        <item x="11"/>
        <item x="4"/>
        <item x="14"/>
        <item x="9"/>
        <item x="1"/>
        <item x="2"/>
        <item x="15"/>
        <item x="7"/>
      </items>
      <extLst>
        <ext xmlns:x14="http://schemas.microsoft.com/office/spreadsheetml/2009/9/main" uri="{2946ED86-A175-432a-8AC1-64E0C546D7DE}">
          <x14:pivotField fillDownLabels="1"/>
        </ext>
      </extLst>
    </pivotField>
    <pivotField axis="axisRow" compact="0" outline="0" showAll="0" defaultSubtotal="0">
      <items count="11">
        <item x="7"/>
        <item x="10"/>
        <item x="9"/>
        <item x="4"/>
        <item x="0"/>
        <item x="6"/>
        <item x="2"/>
        <item x="8"/>
        <item x="1"/>
        <item x="3"/>
        <item x="5"/>
      </items>
      <extLst>
        <ext xmlns:x14="http://schemas.microsoft.com/office/spreadsheetml/2009/9/main" uri="{2946ED86-A175-432a-8AC1-64E0C546D7DE}">
          <x14:pivotField fillDownLabels="1"/>
        </ext>
      </extLst>
    </pivotField>
    <pivotField axis="axisRow" compact="0" outline="0" showAll="0" defaultSubtotal="0">
      <items count="11">
        <item x="4"/>
        <item x="1"/>
        <item x="5"/>
        <item x="7"/>
        <item x="2"/>
        <item x="8"/>
        <item x="10"/>
        <item x="9"/>
        <item x="0"/>
        <item x="3"/>
        <item x="6"/>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4">
        <item x="1"/>
        <item x="0"/>
        <item x="2"/>
        <item x="3"/>
      </items>
      <extLst>
        <ext xmlns:x14="http://schemas.microsoft.com/office/spreadsheetml/2009/9/main" uri="{2946ED86-A175-432a-8AC1-64E0C546D7DE}">
          <x14:pivotField fillDownLabels="1"/>
        </ext>
      </extLst>
    </pivotField>
    <pivotField axis="axisRow" compact="0" outline="0" showAll="0" defaultSubtotal="0">
      <items count="1">
        <item x="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2">
        <item x="1"/>
        <item x="4"/>
        <item x="11"/>
        <item x="7"/>
        <item x="5"/>
        <item x="2"/>
        <item x="6"/>
        <item x="3"/>
        <item x="0"/>
        <item x="10"/>
        <item x="8"/>
        <item x="9"/>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2">
        <item x="0"/>
        <item x="1"/>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2">
        <item x="1"/>
        <item x="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2">
        <item x="1"/>
        <item x="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2">
        <item x="0"/>
        <item x="1"/>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3">
        <item x="1"/>
        <item x="0"/>
        <item x="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11">
    <field x="0"/>
    <field x="6"/>
    <field x="1"/>
    <field x="10"/>
    <field x="8"/>
    <field x="5"/>
    <field x="36"/>
    <field x="43"/>
    <field x="2"/>
    <field x="3"/>
    <field x="23"/>
  </rowFields>
  <rowItems count="38">
    <i>
      <x/>
      <x/>
      <x v="4"/>
      <x/>
      <x/>
      <x v="3"/>
      <x/>
      <x v="1"/>
      <x/>
      <x v="3"/>
      <x v="1"/>
    </i>
    <i>
      <x v="1"/>
      <x/>
      <x v="7"/>
      <x/>
      <x v="3"/>
      <x v="3"/>
      <x/>
      <x v="1"/>
      <x v="6"/>
      <x v="4"/>
      <x v="1"/>
    </i>
    <i>
      <x v="2"/>
      <x/>
      <x v="3"/>
      <x/>
      <x v="8"/>
      <x v="3"/>
      <x/>
      <x v="1"/>
      <x v="7"/>
      <x v="5"/>
      <x v="1"/>
    </i>
    <i>
      <x v="3"/>
      <x/>
      <x v="9"/>
      <x/>
      <x/>
      <x v="3"/>
      <x/>
      <x v="1"/>
      <x v="8"/>
      <x v="1"/>
      <x v="1"/>
    </i>
    <i>
      <x v="4"/>
      <x/>
      <x v="2"/>
      <x/>
      <x/>
      <x v="3"/>
      <x/>
      <x v="1"/>
      <x v="3"/>
      <x/>
      <x v="1"/>
    </i>
    <i>
      <x v="5"/>
      <x/>
      <x v="8"/>
      <x v="1"/>
      <x v="2"/>
      <x v="3"/>
      <x/>
      <x v="1"/>
      <x v="5"/>
      <x v="10"/>
      <x v="1"/>
    </i>
    <i>
      <x v="6"/>
      <x/>
      <x v="14"/>
      <x v="1"/>
      <x v="2"/>
      <x/>
      <x/>
      <x v="1"/>
      <x v="1"/>
      <x v="6"/>
      <x v="1"/>
    </i>
    <i r="5">
      <x v="3"/>
      <x/>
      <x v="1"/>
      <x v="1"/>
      <x v="6"/>
      <x v="1"/>
    </i>
    <i>
      <x v="7"/>
      <x/>
      <x v="1"/>
      <x v="1"/>
      <x v="9"/>
      <x v="2"/>
      <x/>
      <x v="1"/>
      <x v="10"/>
      <x v="2"/>
      <x/>
    </i>
    <i r="5">
      <x v="3"/>
      <x/>
      <x v="1"/>
      <x v="10"/>
      <x v="2"/>
      <x v="1"/>
    </i>
    <i>
      <x v="8"/>
      <x/>
      <x v="10"/>
      <x/>
      <x/>
      <x/>
      <x/>
      <x v="1"/>
      <x v="2"/>
      <x v="7"/>
      <x v="1"/>
    </i>
    <i>
      <x v="9"/>
      <x/>
      <x v="15"/>
      <x/>
      <x/>
      <x v="3"/>
      <x v="1"/>
      <x v="1"/>
      <x v="9"/>
      <x v="9"/>
      <x v="1"/>
    </i>
    <i r="4">
      <x v="3"/>
      <x v="1"/>
      <x v="1"/>
      <x v="1"/>
      <x v="9"/>
      <x v="9"/>
      <x v="1"/>
    </i>
    <i r="5">
      <x v="2"/>
      <x v="1"/>
      <x v="1"/>
      <x v="9"/>
      <x v="9"/>
      <x/>
    </i>
    <i r="4">
      <x v="5"/>
      <x v="1"/>
      <x v="1"/>
      <x v="1"/>
      <x v="9"/>
      <x v="9"/>
      <x v="1"/>
    </i>
    <i r="5">
      <x v="2"/>
      <x v="1"/>
      <x v="1"/>
      <x v="9"/>
      <x v="9"/>
      <x/>
    </i>
    <i r="4">
      <x v="11"/>
      <x v="1"/>
      <x v="1"/>
      <x v="1"/>
      <x v="9"/>
      <x v="9"/>
      <x v="1"/>
    </i>
    <i r="5">
      <x v="2"/>
      <x v="1"/>
      <x v="1"/>
      <x v="9"/>
      <x v="9"/>
      <x/>
    </i>
    <i>
      <x v="10"/>
      <x/>
      <x v="6"/>
      <x/>
      <x v="10"/>
      <x/>
      <x/>
      <x/>
      <x v="9"/>
      <x v="9"/>
      <x v="1"/>
    </i>
    <i r="5">
      <x v="1"/>
      <x/>
      <x/>
      <x v="9"/>
      <x v="9"/>
      <x v="1"/>
    </i>
    <i r="5">
      <x v="2"/>
      <x/>
      <x/>
      <x v="9"/>
      <x v="9"/>
      <x/>
    </i>
    <i r="5">
      <x v="3"/>
      <x/>
      <x/>
      <x v="9"/>
      <x v="9"/>
      <x v="1"/>
    </i>
    <i>
      <x v="11"/>
      <x/>
      <x/>
      <x/>
      <x v="7"/>
      <x/>
      <x/>
      <x v="1"/>
      <x v="4"/>
      <x v="8"/>
      <x v="1"/>
    </i>
    <i r="5">
      <x v="2"/>
      <x/>
      <x v="1"/>
      <x v="4"/>
      <x v="8"/>
      <x/>
    </i>
    <i>
      <x v="12"/>
      <x/>
      <x v="13"/>
      <x v="1"/>
      <x v="1"/>
      <x v="2"/>
      <x/>
      <x v="1"/>
      <x v="4"/>
      <x v="8"/>
      <x/>
    </i>
    <i r="4">
      <x v="4"/>
      <x v="2"/>
      <x/>
      <x v="1"/>
      <x v="4"/>
      <x v="8"/>
      <x/>
    </i>
    <i r="5">
      <x v="3"/>
      <x/>
      <x v="1"/>
      <x v="4"/>
      <x v="8"/>
      <x v="1"/>
    </i>
    <i r="4">
      <x v="6"/>
      <x v="1"/>
      <x/>
      <x v="1"/>
      <x v="4"/>
      <x v="8"/>
      <x v="1"/>
    </i>
    <i r="5">
      <x v="2"/>
      <x/>
      <x v="1"/>
      <x v="4"/>
      <x v="8"/>
      <x/>
    </i>
    <i r="5">
      <x v="3"/>
      <x/>
      <x v="1"/>
      <x v="4"/>
      <x v="8"/>
      <x v="1"/>
    </i>
    <i>
      <x v="13"/>
      <x/>
      <x v="11"/>
      <x/>
      <x/>
      <x v="3"/>
      <x/>
      <x v="1"/>
      <x v="3"/>
      <x/>
      <x v="1"/>
    </i>
    <i>
      <x v="14"/>
      <x/>
      <x v="12"/>
      <x/>
      <x/>
      <x v="3"/>
      <x/>
      <x v="1"/>
      <x v="4"/>
      <x v="8"/>
      <x v="1"/>
    </i>
    <i r="4">
      <x v="5"/>
      <x v="3"/>
      <x/>
      <x v="1"/>
      <x v="4"/>
      <x v="8"/>
      <x v="1"/>
    </i>
    <i r="4">
      <x v="7"/>
      <x v="3"/>
      <x/>
      <x v="1"/>
      <x v="4"/>
      <x v="8"/>
      <x v="1"/>
    </i>
    <i>
      <x v="15"/>
      <x/>
      <x v="5"/>
      <x/>
      <x v="8"/>
      <x/>
      <x/>
      <x v="1"/>
      <x v="4"/>
      <x v="8"/>
      <x v="1"/>
    </i>
    <i r="5">
      <x v="1"/>
      <x/>
      <x v="1"/>
      <x v="4"/>
      <x v="8"/>
      <x v="1"/>
    </i>
    <i r="5">
      <x v="2"/>
      <x/>
      <x v="1"/>
      <x v="4"/>
      <x v="8"/>
      <x/>
    </i>
    <i t="grand">
      <x/>
    </i>
  </rowItems>
  <colItems count="1">
    <i/>
  </colItems>
  <pageFields count="1">
    <pageField fld="20" item="1" hier="-1"/>
  </pageFields>
  <dataFields count="1">
    <dataField name="Cuenta de Codigo Unidad Servicio UDS" fld="12" subtotal="count" baseField="5" baseItem="3"/>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nabledSubtotalsDefault="0" SubtotalsOnTopDefault="0"/>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1D9C63-D88B-4F23-8C77-3409509F73CE}">
  <sheetPr filterMode="1"/>
  <dimension ref="A1:BT139"/>
  <sheetViews>
    <sheetView tabSelected="1" zoomScale="90" zoomScaleNormal="90" workbookViewId="0">
      <selection activeCell="V2" sqref="A2:V116"/>
    </sheetView>
  </sheetViews>
  <sheetFormatPr defaultColWidth="8.85546875" defaultRowHeight="14.45"/>
  <cols>
    <col min="1" max="1" width="13.85546875" style="11" customWidth="1"/>
    <col min="2" max="2" width="11.5703125" style="11" customWidth="1"/>
    <col min="3" max="3" width="12.28515625" style="11" customWidth="1"/>
    <col min="4" max="4" width="14.42578125" style="11" customWidth="1"/>
    <col min="5" max="5" width="17.140625" style="11" customWidth="1"/>
    <col min="6" max="6" width="16.28515625" style="11" customWidth="1"/>
    <col min="7" max="7" width="20.5703125" style="11" customWidth="1"/>
    <col min="8" max="8" width="27.5703125" style="11" customWidth="1"/>
    <col min="9" max="9" width="74.140625" style="11" bestFit="1" customWidth="1"/>
    <col min="10" max="10" width="51.7109375" style="11" bestFit="1" customWidth="1"/>
    <col min="11" max="11" width="15.42578125" style="11" customWidth="1"/>
    <col min="12" max="12" width="17.140625" style="11" customWidth="1"/>
    <col min="13" max="13" width="15.140625" style="11" customWidth="1"/>
    <col min="14" max="14" width="20.28515625" style="11" customWidth="1"/>
    <col min="15" max="15" width="19.85546875" style="11" customWidth="1"/>
    <col min="16" max="16" width="19.42578125" style="11" customWidth="1"/>
    <col min="17" max="17" width="78.140625" style="11" customWidth="1"/>
    <col min="18" max="18" width="18.85546875" style="11" customWidth="1"/>
    <col min="19" max="19" width="24.28515625" style="11" customWidth="1"/>
    <col min="20" max="20" width="95.85546875" style="11" customWidth="1"/>
    <col min="21" max="21" width="25.28515625" style="11" customWidth="1"/>
    <col min="22" max="22" width="24.5703125" style="11" customWidth="1"/>
    <col min="23" max="23" width="17.7109375" style="11" customWidth="1"/>
    <col min="24" max="24" width="19.28515625" style="11" customWidth="1"/>
    <col min="25" max="25" width="24.42578125" style="11" customWidth="1"/>
    <col min="26" max="26" width="14.5703125" style="11" customWidth="1"/>
    <col min="27" max="27" width="28.5703125" style="11" customWidth="1"/>
    <col min="28" max="29" width="15.42578125" style="11" customWidth="1"/>
    <col min="30" max="30" width="14.140625" style="11" customWidth="1"/>
    <col min="31" max="31" width="16" style="11" customWidth="1"/>
    <col min="32" max="32" width="15.42578125" style="11" customWidth="1"/>
    <col min="33" max="33" width="16.85546875" style="11" customWidth="1"/>
    <col min="34" max="34" width="18" style="11" customWidth="1"/>
    <col min="35" max="35" width="16.42578125" style="11" customWidth="1"/>
    <col min="36" max="36" width="18.140625" style="11" customWidth="1"/>
    <col min="37" max="37" width="21.140625" style="11" customWidth="1"/>
    <col min="38" max="38" width="14.7109375" style="11" customWidth="1"/>
    <col min="39" max="39" width="17.85546875" style="11" customWidth="1"/>
    <col min="40" max="40" width="17" style="11" customWidth="1"/>
    <col min="41" max="41" width="22" style="11" customWidth="1"/>
    <col min="42" max="42" width="19.42578125" style="11" customWidth="1"/>
    <col min="43" max="43" width="18.7109375" style="11" customWidth="1"/>
    <col min="44" max="44" width="14.7109375" style="11" customWidth="1"/>
    <col min="45" max="45" width="15.85546875" style="11" customWidth="1"/>
    <col min="46" max="46" width="18.140625" style="11" customWidth="1"/>
    <col min="47" max="47" width="18.5703125" style="11" customWidth="1"/>
    <col min="48" max="48" width="21.28515625" style="11" bestFit="1" customWidth="1"/>
    <col min="49" max="49" width="20.5703125" style="11" customWidth="1"/>
    <col min="50" max="50" width="18.28515625" style="11" bestFit="1" customWidth="1"/>
    <col min="51" max="51" width="28.5703125" style="11" bestFit="1" customWidth="1"/>
    <col min="52" max="52" width="15" style="11" bestFit="1" customWidth="1"/>
    <col min="53" max="53" width="14.5703125" style="11" bestFit="1" customWidth="1"/>
    <col min="54" max="54" width="15.28515625" style="11" customWidth="1"/>
    <col min="55" max="56" width="17.28515625" style="11" bestFit="1" customWidth="1"/>
    <col min="57" max="57" width="13.42578125" style="11" bestFit="1" customWidth="1"/>
    <col min="58" max="58" width="19.140625" style="11" bestFit="1" customWidth="1"/>
    <col min="59" max="59" width="21" style="11" bestFit="1" customWidth="1"/>
    <col min="60" max="60" width="15.7109375" style="11" bestFit="1" customWidth="1"/>
    <col min="61" max="61" width="16.85546875" style="11" bestFit="1" customWidth="1"/>
    <col min="62" max="62" width="15" style="11" bestFit="1" customWidth="1"/>
    <col min="63" max="63" width="20.85546875" style="11" customWidth="1"/>
    <col min="64" max="64" width="18.85546875" style="11" bestFit="1" customWidth="1"/>
    <col min="65" max="65" width="22" style="11" customWidth="1"/>
    <col min="66" max="66" width="24.7109375" style="11" customWidth="1"/>
    <col min="67" max="67" width="21.140625" style="11" bestFit="1" customWidth="1"/>
    <col min="68" max="68" width="21.42578125" style="11" bestFit="1" customWidth="1"/>
    <col min="69" max="69" width="14.140625" style="11" customWidth="1"/>
    <col min="70" max="70" width="16.85546875" style="11" bestFit="1" customWidth="1"/>
    <col min="71" max="71" width="11" style="11" bestFit="1" customWidth="1"/>
    <col min="72" max="72" width="14" style="11" bestFit="1" customWidth="1"/>
    <col min="73" max="16384" width="8.85546875" style="11"/>
  </cols>
  <sheetData>
    <row r="1" spans="1:72" ht="42.6" customHeight="1">
      <c r="A1" s="88" t="s">
        <v>0</v>
      </c>
      <c r="B1" s="88"/>
      <c r="C1" s="88"/>
      <c r="D1" s="88"/>
      <c r="E1" s="88"/>
      <c r="F1" s="88"/>
      <c r="G1" s="88"/>
      <c r="H1" s="88"/>
      <c r="I1" s="1" t="s">
        <v>1</v>
      </c>
      <c r="J1" s="1"/>
      <c r="K1" s="2" cm="1">
        <f t="array" ref="K1">SUM(IF(FREQUENCY(E3:E39,E3:E39)&gt;0,1))</f>
        <v>0</v>
      </c>
      <c r="L1" s="1" t="s">
        <v>2</v>
      </c>
      <c r="M1" s="1"/>
      <c r="N1" s="3"/>
      <c r="O1" s="4"/>
      <c r="P1" s="5">
        <f>SUBTOTAL(9,K3:K39)</f>
        <v>25</v>
      </c>
      <c r="Q1" s="6"/>
      <c r="R1" s="6"/>
      <c r="S1" s="6"/>
      <c r="T1" s="6"/>
      <c r="U1" s="6"/>
      <c r="V1" s="89"/>
      <c r="W1" s="89"/>
      <c r="X1" s="90" t="s">
        <v>3</v>
      </c>
      <c r="Y1" s="90"/>
      <c r="Z1" s="90"/>
      <c r="AA1" s="90"/>
      <c r="AB1" s="90"/>
      <c r="AC1" s="90"/>
      <c r="AD1" s="90"/>
      <c r="AE1" s="90"/>
      <c r="AF1" s="90"/>
      <c r="AG1" s="90"/>
      <c r="AH1" s="90"/>
      <c r="AI1" s="90"/>
      <c r="AJ1" s="90"/>
      <c r="AK1" s="90"/>
      <c r="AL1" s="90"/>
      <c r="AM1" s="90"/>
      <c r="AN1" s="90"/>
      <c r="AO1" s="7" t="s">
        <v>4</v>
      </c>
      <c r="AP1" s="7"/>
      <c r="AQ1" s="7"/>
      <c r="AR1" s="7"/>
      <c r="AS1" s="7"/>
      <c r="AT1" s="8">
        <v>1300000</v>
      </c>
      <c r="AU1" s="8">
        <v>1423500</v>
      </c>
      <c r="AV1" s="8">
        <f>SUBTOTAL(9,AU3:AU39)</f>
        <v>0</v>
      </c>
      <c r="AW1" s="9">
        <v>1750905</v>
      </c>
      <c r="AX1" s="91"/>
      <c r="AY1" s="91"/>
      <c r="AZ1" s="91"/>
      <c r="BA1" s="91"/>
      <c r="BB1" s="91"/>
      <c r="BC1" s="91"/>
      <c r="BD1" s="91"/>
      <c r="BE1" s="91"/>
      <c r="BF1" s="91"/>
      <c r="BG1" s="91"/>
      <c r="BH1" s="91"/>
      <c r="BI1" s="91"/>
      <c r="BJ1" s="91"/>
      <c r="BK1" s="91"/>
      <c r="BL1" s="91"/>
      <c r="BM1" s="91"/>
      <c r="BN1" s="91"/>
      <c r="BO1" s="91"/>
      <c r="BP1" s="91"/>
      <c r="BQ1" s="91"/>
      <c r="BR1" s="92"/>
      <c r="BS1" s="10"/>
      <c r="BT1" s="58"/>
    </row>
    <row r="2" spans="1:72" ht="116.25" customHeight="1">
      <c r="A2" s="60" t="s">
        <v>5</v>
      </c>
      <c r="B2" s="12" t="s">
        <v>6</v>
      </c>
      <c r="C2" s="12" t="s">
        <v>7</v>
      </c>
      <c r="D2" s="12" t="s">
        <v>8</v>
      </c>
      <c r="E2" s="13" t="s">
        <v>9</v>
      </c>
      <c r="F2" s="12" t="s">
        <v>10</v>
      </c>
      <c r="G2" s="12" t="s">
        <v>11</v>
      </c>
      <c r="H2" s="12" t="s">
        <v>12</v>
      </c>
      <c r="I2" s="12" t="s">
        <v>13</v>
      </c>
      <c r="J2" s="12" t="s">
        <v>14</v>
      </c>
      <c r="K2" s="14" t="s">
        <v>15</v>
      </c>
      <c r="L2" s="14" t="s">
        <v>16</v>
      </c>
      <c r="M2" s="14" t="s">
        <v>17</v>
      </c>
      <c r="N2" s="14" t="s">
        <v>18</v>
      </c>
      <c r="O2" s="15" t="s">
        <v>19</v>
      </c>
      <c r="P2" s="15" t="s">
        <v>20</v>
      </c>
      <c r="Q2" s="16" t="s">
        <v>21</v>
      </c>
      <c r="R2" s="16" t="s">
        <v>22</v>
      </c>
      <c r="S2" s="16" t="s">
        <v>23</v>
      </c>
      <c r="T2" s="16" t="s">
        <v>24</v>
      </c>
      <c r="U2" s="16" t="s">
        <v>25</v>
      </c>
      <c r="V2" s="16" t="s">
        <v>26</v>
      </c>
      <c r="W2" s="17" t="s">
        <v>27</v>
      </c>
      <c r="X2" s="18" t="s">
        <v>28</v>
      </c>
      <c r="Y2" s="19" t="s">
        <v>29</v>
      </c>
      <c r="Z2" s="18" t="s">
        <v>30</v>
      </c>
      <c r="AA2" s="18" t="s">
        <v>31</v>
      </c>
      <c r="AB2" s="18" t="s">
        <v>32</v>
      </c>
      <c r="AC2" s="18" t="s">
        <v>33</v>
      </c>
      <c r="AD2" s="18" t="s">
        <v>34</v>
      </c>
      <c r="AE2" s="19" t="s">
        <v>35</v>
      </c>
      <c r="AF2" s="18" t="s">
        <v>36</v>
      </c>
      <c r="AG2" s="19" t="s">
        <v>37</v>
      </c>
      <c r="AH2" s="19" t="s">
        <v>38</v>
      </c>
      <c r="AI2" s="20" t="s">
        <v>39</v>
      </c>
      <c r="AJ2" s="21" t="s">
        <v>40</v>
      </c>
      <c r="AK2" s="21" t="s">
        <v>41</v>
      </c>
      <c r="AL2" s="22" t="s">
        <v>42</v>
      </c>
      <c r="AM2" s="22" t="s">
        <v>43</v>
      </c>
      <c r="AN2" s="23" t="s">
        <v>44</v>
      </c>
      <c r="AO2" s="24" t="s">
        <v>45</v>
      </c>
      <c r="AP2" s="24" t="s">
        <v>46</v>
      </c>
      <c r="AQ2" s="25" t="s">
        <v>47</v>
      </c>
      <c r="AR2" s="25" t="s">
        <v>48</v>
      </c>
      <c r="AS2" s="25" t="s">
        <v>49</v>
      </c>
      <c r="AT2" s="26" t="s">
        <v>50</v>
      </c>
      <c r="AU2" s="35" t="s">
        <v>51</v>
      </c>
      <c r="AV2" s="27" t="s">
        <v>52</v>
      </c>
      <c r="AW2" s="27" t="s">
        <v>53</v>
      </c>
      <c r="AX2" s="27" t="s">
        <v>54</v>
      </c>
      <c r="AY2" s="27" t="s">
        <v>31</v>
      </c>
      <c r="AZ2" s="57" t="s">
        <v>55</v>
      </c>
      <c r="BA2" s="57" t="s">
        <v>56</v>
      </c>
      <c r="BB2" s="28" t="s">
        <v>57</v>
      </c>
      <c r="BC2" s="20" t="s">
        <v>58</v>
      </c>
      <c r="BD2" s="29" t="s">
        <v>59</v>
      </c>
      <c r="BE2" s="30" t="s">
        <v>60</v>
      </c>
      <c r="BF2" s="31" t="s">
        <v>61</v>
      </c>
      <c r="BG2" s="29" t="s">
        <v>62</v>
      </c>
      <c r="BH2" s="32" t="s">
        <v>63</v>
      </c>
      <c r="BI2" s="33" t="s">
        <v>64</v>
      </c>
      <c r="BJ2" s="34" t="s">
        <v>65</v>
      </c>
      <c r="BK2" s="34" t="s">
        <v>66</v>
      </c>
      <c r="BL2" s="32" t="s">
        <v>67</v>
      </c>
      <c r="BM2" s="32" t="s">
        <v>68</v>
      </c>
      <c r="BN2" s="35" t="s">
        <v>69</v>
      </c>
      <c r="BO2" s="36" t="s">
        <v>70</v>
      </c>
      <c r="BP2" s="36" t="s">
        <v>71</v>
      </c>
      <c r="BQ2" s="36" t="s">
        <v>72</v>
      </c>
      <c r="BR2" s="31" t="s">
        <v>73</v>
      </c>
      <c r="BS2" s="31" t="s">
        <v>74</v>
      </c>
      <c r="BT2" s="37" t="s">
        <v>75</v>
      </c>
    </row>
    <row r="3" spans="1:72" hidden="1">
      <c r="A3" s="83" t="s">
        <v>76</v>
      </c>
      <c r="B3" s="38">
        <v>1826</v>
      </c>
      <c r="C3" s="38" t="s">
        <v>77</v>
      </c>
      <c r="D3" s="39">
        <v>68008822025</v>
      </c>
      <c r="E3" s="39" t="str">
        <f>IF($A3="SI","",$D3)</f>
        <v/>
      </c>
      <c r="F3" s="62"/>
      <c r="G3" s="38" t="s">
        <v>78</v>
      </c>
      <c r="H3" s="38" t="s">
        <v>79</v>
      </c>
      <c r="I3" s="38" t="s">
        <v>80</v>
      </c>
      <c r="J3" s="38" t="s">
        <v>81</v>
      </c>
      <c r="K3" s="38">
        <v>1</v>
      </c>
      <c r="L3" s="38">
        <f>SUMIFS(
   zonificación!$AA:$AA,
   zonificación!$A:$A,B3,
   zonificación!$K:$K, G3,
   zonificación!$I:$I,H3,
   zonificación!$W:$W, I3)</f>
        <v>99</v>
      </c>
      <c r="M3" s="48">
        <f>IF(COUNTIFS($D$2:$D3,D3)=1,SUMIFS($L:$L,D:D,D3),0)</f>
        <v>99</v>
      </c>
      <c r="N3" s="62">
        <v>3</v>
      </c>
      <c r="O3" s="38">
        <f>IF(COUNTIFS($D$2:$D3,D3)=1,SUMIFS($K:$K,D:D,D3),0)</f>
        <v>1</v>
      </c>
      <c r="P3" s="40">
        <f>IF(COUNTIFS($D$2:$D3,D3)=1,SUMIFS($M:$M,D:D,D3),0)</f>
        <v>99</v>
      </c>
      <c r="Q3" s="38" t="s">
        <v>82</v>
      </c>
      <c r="R3" s="38">
        <v>800122280</v>
      </c>
      <c r="S3" s="87" t="str">
        <f>IF($A3="SI","",$R3)</f>
        <v/>
      </c>
      <c r="T3" s="38" t="s">
        <v>83</v>
      </c>
      <c r="U3" s="87" t="str">
        <f>IF($A3="SI","",$T3)</f>
        <v/>
      </c>
      <c r="V3" s="38" t="s">
        <v>84</v>
      </c>
      <c r="W3" s="85">
        <v>46326</v>
      </c>
      <c r="X3" s="64">
        <v>0</v>
      </c>
      <c r="Y3" s="41">
        <f>IF(COUNTIFS($D$2:$D3,$D3)=1,SUMIFS(X:X,$D:$D,$D3),0)</f>
        <v>0</v>
      </c>
      <c r="Z3" s="64">
        <v>0</v>
      </c>
      <c r="AA3" s="63" t="s">
        <v>85</v>
      </c>
      <c r="AB3" s="64">
        <v>0</v>
      </c>
      <c r="AC3" s="41">
        <f>IF(COUNTIFS($D$2:$D3,$D3)=1,SUMIFS(AB:AB,$D:$D,$D3),0)</f>
        <v>0</v>
      </c>
      <c r="AD3" s="41">
        <f>IF(COUNTIFS($D$2:$D3,$D3)=1,SUMIFS(Z:Z,$D:$D,$D3),0)</f>
        <v>0</v>
      </c>
      <c r="AE3" s="41">
        <f>SUM(AC3:AD3)</f>
        <v>0</v>
      </c>
      <c r="AF3" s="41">
        <f>+X3+AE3</f>
        <v>0</v>
      </c>
      <c r="AG3" s="41">
        <f>IF(COUNTIFS($D$2:$D3,$D3)=1,SUMIFS(AF:AF,$D:$D,$D3),0)</f>
        <v>0</v>
      </c>
      <c r="AH3" s="65">
        <f>IF(E3="",2026,VALUE(RIGHT(E3,4)))</f>
        <v>2026</v>
      </c>
      <c r="AI3" s="42">
        <f>AG3/VLOOKUP(AH3,SALARIOS!$A$1:$B$4,2,0)</f>
        <v>0</v>
      </c>
      <c r="AJ3" s="64">
        <v>0</v>
      </c>
      <c r="AK3" s="64">
        <v>0</v>
      </c>
      <c r="AL3" s="64">
        <v>0</v>
      </c>
      <c r="AM3" s="64">
        <v>0</v>
      </c>
      <c r="AN3" s="41">
        <f t="shared" ref="AN3:AO39" si="0">+AJ3+AL3</f>
        <v>0</v>
      </c>
      <c r="AO3" s="41">
        <f t="shared" si="0"/>
        <v>0</v>
      </c>
      <c r="AP3" s="41">
        <f t="shared" ref="AP3:AP39" si="1">((AK3-AJ3)/SAL_2026)+((AM3-AL3)/SAL_2026)</f>
        <v>0</v>
      </c>
      <c r="AQ3" s="41">
        <f>VALUE(IF(COUNTIFS($D$2:$D3,$D3)=1,MAX(0,SUMIFS(AP:AP,$D:$D,$D3)),0))</f>
        <v>0</v>
      </c>
      <c r="AR3" s="41">
        <f t="shared" ref="AR3:AR63" si="2">$AO3-$AN3</f>
        <v>0</v>
      </c>
      <c r="AS3" s="41">
        <f>IF(COUNTIFS($D$2:$D3,$D3)=1,SUMIFS(AR:AR,$D:$D,$D3),0)</f>
        <v>0</v>
      </c>
      <c r="AT3" s="41">
        <f t="shared" ref="AT3:AT39" si="3">IF(AS3="",AG3,AG3+AS3)</f>
        <v>0</v>
      </c>
      <c r="AU3" s="41">
        <f>+AT3</f>
        <v>0</v>
      </c>
      <c r="AV3" s="41">
        <f>SUMIFS(Combinaciones!$K:$K,Combinaciones!$A:$A,I3,Combinaciones!$B:$B,J3,Combinaciones!$F:$F,N3)*L3</f>
        <v>167219316</v>
      </c>
      <c r="AW3" s="41">
        <f>IF(COUNTIFS($D$2:$D3,$D3)=1,SUMIFS(AV:AV,$D:$D,$D3),0)</f>
        <v>167219316</v>
      </c>
      <c r="AX3" s="64">
        <v>0</v>
      </c>
      <c r="AY3" s="63" t="s">
        <v>85</v>
      </c>
      <c r="AZ3" s="59"/>
      <c r="BA3" s="41">
        <f>+IF(I3="HOGAR INFANTIL – INSTITUCIONAL",AZ3*(1750905*0.03)*N3,0)</f>
        <v>0</v>
      </c>
      <c r="BB3" s="64">
        <v>0</v>
      </c>
      <c r="BC3" s="43">
        <f>IFERROR(AV3+AX3-BB3+BA3,0)</f>
        <v>167219316</v>
      </c>
      <c r="BD3" s="41">
        <f>IF(COUNTIFS($D$2:$D3,$D3)=1,SUMIFS(BC:BC,$D:$D,$D3),0)</f>
        <v>167219316</v>
      </c>
      <c r="BE3" s="86">
        <v>0</v>
      </c>
      <c r="BF3" s="41">
        <f t="shared" ref="BF3:BF39" si="4">IFERROR(BE3*BD3,"")</f>
        <v>0</v>
      </c>
      <c r="BG3" s="41">
        <f>IF(COUNTIFS($D$2:$D3,$D3)=1,SUMIFS(BF:BF,$D:$D,$D3),0)</f>
        <v>0</v>
      </c>
      <c r="BH3" s="41">
        <f t="shared" ref="BH3:BH39" si="5">IF(BD3&lt;&gt;"",BD3+BG3,"")</f>
        <v>167219316</v>
      </c>
      <c r="BI3" s="44">
        <f t="shared" ref="BI3:BI39" si="6">IFERROR(BH3/SAL_2026,"")</f>
        <v>95.504505384358382</v>
      </c>
      <c r="BJ3" s="44">
        <f>X3+AK3-AJ3+BC3</f>
        <v>167219316</v>
      </c>
      <c r="BK3" s="44">
        <f t="shared" ref="BK3:BK34" si="7">SUMIF($D:$D,$D:$D,$BJ:$BJ)</f>
        <v>167219316</v>
      </c>
      <c r="BL3" s="41">
        <f>IF(COUNTIF($D$3:D3,D3)=1,BK3,"")</f>
        <v>167219316</v>
      </c>
      <c r="BM3" s="41">
        <f>+IFERROR(AC3+BF3+AM3-AL3,0)</f>
        <v>0</v>
      </c>
      <c r="BN3" s="41">
        <f>+IFERROR(Y3+AE3+AK3-AJ3+AM3-AL3+BD3+BF3+AD3,0)</f>
        <v>167219316</v>
      </c>
      <c r="BO3" s="44">
        <f t="shared" ref="BO3:BO39" si="8">IF(AI3&lt;&gt;"",AI3/2,"")</f>
        <v>0</v>
      </c>
      <c r="BP3" s="44">
        <f t="shared" ref="BP3:BP39" si="9">+AQ3+BI3</f>
        <v>95.504505384358382</v>
      </c>
      <c r="BQ3" s="44" t="str">
        <f>IF(A3="SI","",IF(BO3-BP3&lt;0,0,BO3-BP3))</f>
        <v/>
      </c>
      <c r="BR3" s="44" t="str">
        <f t="shared" ref="BR3:BR39" si="10">IFERROR(BQ3*SAL_2026,"")</f>
        <v/>
      </c>
      <c r="BS3" s="44">
        <f>+(AI3+BP3)</f>
        <v>95.504505384358382</v>
      </c>
      <c r="BT3" s="45" t="str">
        <f t="shared" ref="BT3:BT34" si="11">IF(BS3="","",IF(SUMIFS(BS:BS,R:R,R3)&gt;5000,"ALERTA MAYOR QUE 5.000",""))</f>
        <v/>
      </c>
    </row>
    <row r="4" spans="1:72" hidden="1">
      <c r="A4" s="83" t="s">
        <v>76</v>
      </c>
      <c r="B4" s="38">
        <v>1827</v>
      </c>
      <c r="C4" s="38" t="s">
        <v>77</v>
      </c>
      <c r="D4" s="39">
        <v>68008662025</v>
      </c>
      <c r="E4" s="39" t="str">
        <f t="shared" ref="E4:E63" si="12">IF($A4="SI","",$D4)</f>
        <v/>
      </c>
      <c r="F4" s="62"/>
      <c r="G4" s="38" t="s">
        <v>78</v>
      </c>
      <c r="H4" s="38" t="s">
        <v>79</v>
      </c>
      <c r="I4" s="38" t="s">
        <v>80</v>
      </c>
      <c r="J4" s="38" t="s">
        <v>81</v>
      </c>
      <c r="K4" s="38">
        <v>1</v>
      </c>
      <c r="L4" s="38">
        <f>SUMIFS(
   zonificación!$AA:$AA,
   zonificación!$A:$A,B4,
   zonificación!$K:$K, G4,
   zonificación!$I:$I,H4,
   zonificación!$W:$W, I4)</f>
        <v>79</v>
      </c>
      <c r="M4" s="48">
        <f>IF(COUNTIFS($D$2:$D4,D4)=1,SUMIFS($L:$L,D:D,D4),0)</f>
        <v>79</v>
      </c>
      <c r="N4" s="62">
        <v>3</v>
      </c>
      <c r="O4" s="38">
        <f>IF(COUNTIFS($D$2:$D4,D4)=1,SUMIFS($K:$K,D:D,D4),0)</f>
        <v>1</v>
      </c>
      <c r="P4" s="40">
        <f>IF(COUNTIFS($D$2:$D4,D4)=1,SUMIFS($M:$M,D:D,D4),0)</f>
        <v>79</v>
      </c>
      <c r="Q4" s="38" t="s">
        <v>82</v>
      </c>
      <c r="R4" s="38">
        <v>890212211</v>
      </c>
      <c r="S4" s="87" t="str">
        <f t="shared" ref="S4:S67" si="13">IF($A4="SI","",$R4)</f>
        <v/>
      </c>
      <c r="T4" s="38" t="s">
        <v>86</v>
      </c>
      <c r="U4" s="87" t="str">
        <f t="shared" ref="U4:U67" si="14">IF($A4="SI","",$T4)</f>
        <v/>
      </c>
      <c r="V4" s="38" t="s">
        <v>84</v>
      </c>
      <c r="W4" s="85">
        <v>46326</v>
      </c>
      <c r="X4" s="64">
        <v>0</v>
      </c>
      <c r="Y4" s="41">
        <f>IF(COUNTIFS($D$2:$D4,$D4)=1,SUMIFS(X:X,$D:$D,$D4),0)</f>
        <v>0</v>
      </c>
      <c r="Z4" s="64">
        <v>0</v>
      </c>
      <c r="AA4" s="63" t="s">
        <v>85</v>
      </c>
      <c r="AB4" s="64">
        <v>0</v>
      </c>
      <c r="AC4" s="41">
        <f>IF(COUNTIFS($D$2:$D4,$D4)=1,SUMIFS(AB:AB,$D:$D,$D4),0)</f>
        <v>0</v>
      </c>
      <c r="AD4" s="41">
        <f>IF(COUNTIFS($D$2:$D4,$D4)=1,SUMIFS(Z:Z,$D:$D,$D4),0)</f>
        <v>0</v>
      </c>
      <c r="AE4" s="41">
        <f t="shared" ref="AE4:AE39" si="15">SUM(AC4:AD4)</f>
        <v>0</v>
      </c>
      <c r="AF4" s="41">
        <f t="shared" ref="AF4:AF39" si="16">+X4+AE4</f>
        <v>0</v>
      </c>
      <c r="AG4" s="41">
        <f>IF(COUNTIFS($D$2:$D4,$D4)=1,SUMIFS(AF:AF,$D:$D,$D4),0)</f>
        <v>0</v>
      </c>
      <c r="AH4" s="65">
        <f t="shared" ref="AH4:AH67" si="17">IF(E4="",2026,VALUE(RIGHT(E4,4)))</f>
        <v>2026</v>
      </c>
      <c r="AI4" s="42">
        <f>AG4/VLOOKUP(AH4,SALARIOS!$A$1:$B$4,2,0)</f>
        <v>0</v>
      </c>
      <c r="AJ4" s="64">
        <v>0</v>
      </c>
      <c r="AK4" s="64">
        <v>0</v>
      </c>
      <c r="AL4" s="64">
        <v>0</v>
      </c>
      <c r="AM4" s="64">
        <v>0</v>
      </c>
      <c r="AN4" s="41">
        <f t="shared" si="0"/>
        <v>0</v>
      </c>
      <c r="AO4" s="41">
        <f t="shared" si="0"/>
        <v>0</v>
      </c>
      <c r="AP4" s="41">
        <f t="shared" si="1"/>
        <v>0</v>
      </c>
      <c r="AQ4" s="41">
        <f>VALUE(IF(COUNTIFS($D$2:$D4,$D4)=1,MAX(0,SUMIFS(AP:AP,$D:$D,$D4)),0))</f>
        <v>0</v>
      </c>
      <c r="AR4" s="41">
        <f t="shared" si="2"/>
        <v>0</v>
      </c>
      <c r="AS4" s="41">
        <f>IF(COUNTIFS($D$2:$D4,$D4)=1,SUMIFS(AR:AR,$D:$D,$D4),0)</f>
        <v>0</v>
      </c>
      <c r="AT4" s="41">
        <f t="shared" si="3"/>
        <v>0</v>
      </c>
      <c r="AU4" s="41">
        <f t="shared" ref="AU4:AU39" si="18">+AT4</f>
        <v>0</v>
      </c>
      <c r="AV4" s="41">
        <f>SUMIFS(Combinaciones!$K:$K,Combinaciones!$A:$A,I4,Combinaciones!$B:$B,J4,Combinaciones!$F:$F,N4)*L4</f>
        <v>133437636</v>
      </c>
      <c r="AW4" s="41">
        <f>IF(COUNTIFS($D$2:$D4,$D4)=1,SUMIFS(AV:AV,$D:$D,$D4),0)</f>
        <v>133437636</v>
      </c>
      <c r="AX4" s="64">
        <v>0</v>
      </c>
      <c r="AY4" s="63" t="s">
        <v>85</v>
      </c>
      <c r="AZ4" s="59">
        <v>1</v>
      </c>
      <c r="BA4" s="41">
        <f t="shared" ref="BA4:BA39" si="19">+IF(I4="HOGAR INFANTIL – INSTITUCIONAL",AZ4*(1750905*0.03)*N4,0)</f>
        <v>157581.45000000001</v>
      </c>
      <c r="BB4" s="64">
        <v>0</v>
      </c>
      <c r="BC4" s="43">
        <f t="shared" ref="BC4:BC39" si="20">IFERROR(AV4+AX4-BB4+BA4,0)</f>
        <v>133595217.45</v>
      </c>
      <c r="BD4" s="41">
        <f>IF(COUNTIFS($D$2:$D4,$D4)=1,SUMIFS(BC:BC,$D:$D,$D4),0)</f>
        <v>133595217.45</v>
      </c>
      <c r="BE4" s="86">
        <v>0</v>
      </c>
      <c r="BF4" s="41">
        <f t="shared" si="4"/>
        <v>0</v>
      </c>
      <c r="BG4" s="41">
        <f>IF(COUNTIFS($D$2:$D4,$D4)=1,SUMIFS(BF:BF,$D:$D,$D4),0)</f>
        <v>0</v>
      </c>
      <c r="BH4" s="41">
        <f t="shared" si="5"/>
        <v>133595217.45</v>
      </c>
      <c r="BI4" s="44">
        <f t="shared" si="6"/>
        <v>76.300665912770825</v>
      </c>
      <c r="BJ4" s="44">
        <f t="shared" ref="BJ4:BJ67" si="21">X4+AK4-AJ4+BC4</f>
        <v>133595217.45</v>
      </c>
      <c r="BK4" s="44">
        <f t="shared" si="7"/>
        <v>133595217.45</v>
      </c>
      <c r="BL4" s="41">
        <f>IF(COUNTIF($D$3:D4,D4)=1,BK4,"")</f>
        <v>133595217.45</v>
      </c>
      <c r="BM4" s="41">
        <f t="shared" ref="BM4:BM67" si="22">+IFERROR(AC4+BF4+AM4-AL4,0)</f>
        <v>0</v>
      </c>
      <c r="BN4" s="41">
        <f t="shared" ref="BN4:BN67" si="23">+IFERROR(Y4+AE4+AK4-AJ4+AM4-AL4+BD4+BF4+AD4,0)</f>
        <v>133595217.45</v>
      </c>
      <c r="BO4" s="44">
        <f>IF(AI4&lt;&gt;"",AI4/2,"")</f>
        <v>0</v>
      </c>
      <c r="BP4" s="44">
        <f t="shared" si="9"/>
        <v>76.300665912770825</v>
      </c>
      <c r="BQ4" s="44" t="str">
        <f t="shared" ref="BQ4:BQ67" si="24">IF(A4="SI","",IF(BO4-BP4&lt;0,0,BO4-BP4))</f>
        <v/>
      </c>
      <c r="BR4" s="44" t="str">
        <f t="shared" si="10"/>
        <v/>
      </c>
      <c r="BS4" s="44">
        <f t="shared" ref="BS4:BS39" si="25">+(AI4+BP4)</f>
        <v>76.300665912770825</v>
      </c>
      <c r="BT4" s="45" t="str">
        <f t="shared" si="11"/>
        <v/>
      </c>
    </row>
    <row r="5" spans="1:72" hidden="1">
      <c r="A5" s="83" t="s">
        <v>76</v>
      </c>
      <c r="B5" s="38">
        <v>1828</v>
      </c>
      <c r="C5" s="38" t="s">
        <v>77</v>
      </c>
      <c r="D5" s="39">
        <v>68008802025</v>
      </c>
      <c r="E5" s="39" t="str">
        <f t="shared" si="12"/>
        <v/>
      </c>
      <c r="F5" s="62"/>
      <c r="G5" s="38" t="s">
        <v>78</v>
      </c>
      <c r="H5" s="38" t="s">
        <v>79</v>
      </c>
      <c r="I5" s="38" t="s">
        <v>80</v>
      </c>
      <c r="J5" s="38" t="s">
        <v>81</v>
      </c>
      <c r="K5" s="38">
        <v>1</v>
      </c>
      <c r="L5" s="38">
        <f>SUMIFS(
   zonificación!$AA:$AA,
   zonificación!$A:$A,B5,
   zonificación!$K:$K, G5,
   zonificación!$I:$I,H5,
   zonificación!$W:$W, I5)</f>
        <v>93</v>
      </c>
      <c r="M5" s="48">
        <f>IF(COUNTIFS($D$2:$D5,D5)=1,SUMIFS($L:$L,D:D,D5),0)</f>
        <v>93</v>
      </c>
      <c r="N5" s="62">
        <v>3</v>
      </c>
      <c r="O5" s="38">
        <f>IF(COUNTIFS($D$2:$D5,D5)=1,SUMIFS($K:$K,D:D,D5),0)</f>
        <v>1</v>
      </c>
      <c r="P5" s="40">
        <f>IF(COUNTIFS($D$2:$D5,D5)=1,SUMIFS($M:$M,D:D,D5),0)</f>
        <v>93</v>
      </c>
      <c r="Q5" s="38" t="s">
        <v>82</v>
      </c>
      <c r="R5" s="38">
        <v>804005706</v>
      </c>
      <c r="S5" s="87" t="str">
        <f t="shared" si="13"/>
        <v/>
      </c>
      <c r="T5" s="38" t="s">
        <v>87</v>
      </c>
      <c r="U5" s="87" t="str">
        <f t="shared" si="14"/>
        <v/>
      </c>
      <c r="V5" s="38" t="s">
        <v>84</v>
      </c>
      <c r="W5" s="85">
        <v>46326</v>
      </c>
      <c r="X5" s="64">
        <v>0</v>
      </c>
      <c r="Y5" s="41">
        <f>IF(COUNTIFS($D$2:$D5,$D5)=1,SUMIFS(X:X,$D:$D,$D5),0)</f>
        <v>0</v>
      </c>
      <c r="Z5" s="64">
        <v>0</v>
      </c>
      <c r="AA5" s="63" t="s">
        <v>85</v>
      </c>
      <c r="AB5" s="64">
        <v>0</v>
      </c>
      <c r="AC5" s="41">
        <f>IF(COUNTIFS($D$2:$D5,$D5)=1,SUMIFS(AB:AB,$D:$D,$D5),0)</f>
        <v>0</v>
      </c>
      <c r="AD5" s="41">
        <f>IF(COUNTIFS($D$2:$D5,$D5)=1,SUMIFS(Z:Z,$D:$D,$D5),0)</f>
        <v>0</v>
      </c>
      <c r="AE5" s="41">
        <f t="shared" si="15"/>
        <v>0</v>
      </c>
      <c r="AF5" s="41">
        <f t="shared" si="16"/>
        <v>0</v>
      </c>
      <c r="AG5" s="41">
        <f>IF(COUNTIFS($D$2:$D5,$D5)=1,SUMIFS(AF:AF,$D:$D,$D5),0)</f>
        <v>0</v>
      </c>
      <c r="AH5" s="65">
        <f t="shared" si="17"/>
        <v>2026</v>
      </c>
      <c r="AI5" s="42">
        <f>AG5/VLOOKUP(AH5,SALARIOS!$A$1:$B$4,2,0)</f>
        <v>0</v>
      </c>
      <c r="AJ5" s="64">
        <v>0</v>
      </c>
      <c r="AK5" s="64">
        <v>0</v>
      </c>
      <c r="AL5" s="64">
        <v>0</v>
      </c>
      <c r="AM5" s="64">
        <v>0</v>
      </c>
      <c r="AN5" s="41">
        <f t="shared" si="0"/>
        <v>0</v>
      </c>
      <c r="AO5" s="41">
        <f t="shared" si="0"/>
        <v>0</v>
      </c>
      <c r="AP5" s="41">
        <f t="shared" si="1"/>
        <v>0</v>
      </c>
      <c r="AQ5" s="41">
        <f>VALUE(IF(COUNTIFS($D$2:$D5,$D5)=1,MAX(0,SUMIFS(AP:AP,$D:$D,$D5)),0))</f>
        <v>0</v>
      </c>
      <c r="AR5" s="41">
        <f t="shared" si="2"/>
        <v>0</v>
      </c>
      <c r="AS5" s="41">
        <f>IF(COUNTIFS($D$2:$D5,$D5)=1,SUMIFS(AR:AR,$D:$D,$D5),0)</f>
        <v>0</v>
      </c>
      <c r="AT5" s="41">
        <f t="shared" si="3"/>
        <v>0</v>
      </c>
      <c r="AU5" s="41">
        <f t="shared" si="18"/>
        <v>0</v>
      </c>
      <c r="AV5" s="41">
        <f>SUMIFS(Combinaciones!$K:$K,Combinaciones!$A:$A,I5,Combinaciones!$B:$B,J5,Combinaciones!$F:$F,N5)*L5</f>
        <v>157084812</v>
      </c>
      <c r="AW5" s="41">
        <f>IF(COUNTIFS($D$2:$D5,$D5)=1,SUMIFS(AV:AV,$D:$D,$D5),0)</f>
        <v>157084812</v>
      </c>
      <c r="AX5" s="64">
        <v>0</v>
      </c>
      <c r="AY5" s="63" t="s">
        <v>85</v>
      </c>
      <c r="AZ5" s="59">
        <v>3</v>
      </c>
      <c r="BA5" s="41">
        <f t="shared" si="19"/>
        <v>472744.35000000003</v>
      </c>
      <c r="BB5" s="64">
        <v>0</v>
      </c>
      <c r="BC5" s="43">
        <f t="shared" si="20"/>
        <v>157557556.34999999</v>
      </c>
      <c r="BD5" s="41">
        <f>IF(COUNTIFS($D$2:$D5,$D5)=1,SUMIFS(BC:BC,$D:$D,$D5),0)</f>
        <v>157557556.34999999</v>
      </c>
      <c r="BE5" s="86">
        <v>0</v>
      </c>
      <c r="BF5" s="41">
        <f t="shared" si="4"/>
        <v>0</v>
      </c>
      <c r="BG5" s="41">
        <f>IF(COUNTIFS($D$2:$D5,$D5)=1,SUMIFS(BF:BF,$D:$D,$D5),0)</f>
        <v>0</v>
      </c>
      <c r="BH5" s="41">
        <f t="shared" si="5"/>
        <v>157557556.34999999</v>
      </c>
      <c r="BI5" s="44">
        <f t="shared" si="6"/>
        <v>89.9863535428821</v>
      </c>
      <c r="BJ5" s="44">
        <f t="shared" si="21"/>
        <v>157557556.34999999</v>
      </c>
      <c r="BK5" s="44">
        <f t="shared" si="7"/>
        <v>157557556.34999999</v>
      </c>
      <c r="BL5" s="41">
        <f>IF(COUNTIF($D$3:D5,D5)=1,BK5,"")</f>
        <v>157557556.34999999</v>
      </c>
      <c r="BM5" s="41">
        <f t="shared" si="22"/>
        <v>0</v>
      </c>
      <c r="BN5" s="41">
        <f t="shared" si="23"/>
        <v>157557556.34999999</v>
      </c>
      <c r="BO5" s="44">
        <f t="shared" si="8"/>
        <v>0</v>
      </c>
      <c r="BP5" s="44">
        <f t="shared" si="9"/>
        <v>89.9863535428821</v>
      </c>
      <c r="BQ5" s="44" t="str">
        <f t="shared" si="24"/>
        <v/>
      </c>
      <c r="BR5" s="44" t="str">
        <f t="shared" si="10"/>
        <v/>
      </c>
      <c r="BS5" s="44">
        <f t="shared" si="25"/>
        <v>89.9863535428821</v>
      </c>
      <c r="BT5" s="45" t="str">
        <f t="shared" si="11"/>
        <v/>
      </c>
    </row>
    <row r="6" spans="1:72" hidden="1">
      <c r="A6" s="83" t="s">
        <v>76</v>
      </c>
      <c r="B6" s="38">
        <v>1829</v>
      </c>
      <c r="C6" s="38" t="s">
        <v>77</v>
      </c>
      <c r="D6" s="39">
        <v>68008812025</v>
      </c>
      <c r="E6" s="39" t="str">
        <f t="shared" si="12"/>
        <v/>
      </c>
      <c r="F6" s="62"/>
      <c r="G6" s="38" t="s">
        <v>78</v>
      </c>
      <c r="H6" s="38" t="s">
        <v>79</v>
      </c>
      <c r="I6" s="38" t="s">
        <v>80</v>
      </c>
      <c r="J6" s="38" t="s">
        <v>81</v>
      </c>
      <c r="K6" s="38">
        <v>1</v>
      </c>
      <c r="L6" s="38">
        <f>SUMIFS(
   zonificación!$AA:$AA,
   zonificación!$A:$A,B6,
   zonificación!$K:$K, G6,
   zonificación!$I:$I,H6,
   zonificación!$W:$W, I6)</f>
        <v>53</v>
      </c>
      <c r="M6" s="48">
        <f>IF(COUNTIFS($D$2:$D6,D6)=1,SUMIFS($L:$L,D:D,D6),0)</f>
        <v>53</v>
      </c>
      <c r="N6" s="62">
        <v>3</v>
      </c>
      <c r="O6" s="38">
        <f>IF(COUNTIFS($D$2:$D6,D6)=1,SUMIFS($K:$K,D:D,D6),0)</f>
        <v>1</v>
      </c>
      <c r="P6" s="40">
        <f>IF(COUNTIFS($D$2:$D6,D6)=1,SUMIFS($M:$M,D:D,D6),0)</f>
        <v>53</v>
      </c>
      <c r="Q6" s="38" t="s">
        <v>82</v>
      </c>
      <c r="R6" s="38">
        <v>890208030</v>
      </c>
      <c r="S6" s="87" t="str">
        <f t="shared" si="13"/>
        <v/>
      </c>
      <c r="T6" s="38" t="s">
        <v>88</v>
      </c>
      <c r="U6" s="87" t="str">
        <f t="shared" si="14"/>
        <v/>
      </c>
      <c r="V6" s="38" t="s">
        <v>84</v>
      </c>
      <c r="W6" s="85">
        <v>46326</v>
      </c>
      <c r="X6" s="64">
        <v>0</v>
      </c>
      <c r="Y6" s="41">
        <f>IF(COUNTIFS($D$2:$D6,$D6)=1,SUMIFS(X:X,$D:$D,$D6),0)</f>
        <v>0</v>
      </c>
      <c r="Z6" s="64">
        <v>0</v>
      </c>
      <c r="AA6" s="63" t="s">
        <v>85</v>
      </c>
      <c r="AB6" s="64">
        <v>0</v>
      </c>
      <c r="AC6" s="41">
        <f>IF(COUNTIFS($D$2:$D6,$D6)=1,SUMIFS(AB:AB,$D:$D,$D6),0)</f>
        <v>0</v>
      </c>
      <c r="AD6" s="41">
        <f>IF(COUNTIFS($D$2:$D6,$D6)=1,SUMIFS(Z:Z,$D:$D,$D6),0)</f>
        <v>0</v>
      </c>
      <c r="AE6" s="41">
        <f t="shared" si="15"/>
        <v>0</v>
      </c>
      <c r="AF6" s="41">
        <f t="shared" si="16"/>
        <v>0</v>
      </c>
      <c r="AG6" s="41">
        <f>IF(COUNTIFS($D$2:$D6,$D6)=1,SUMIFS(AF:AF,$D:$D,$D6),0)</f>
        <v>0</v>
      </c>
      <c r="AH6" s="65">
        <f t="shared" si="17"/>
        <v>2026</v>
      </c>
      <c r="AI6" s="42">
        <f>AG6/VLOOKUP(AH6,SALARIOS!$A$1:$B$4,2,0)</f>
        <v>0</v>
      </c>
      <c r="AJ6" s="64">
        <v>0</v>
      </c>
      <c r="AK6" s="64">
        <v>0</v>
      </c>
      <c r="AL6" s="64">
        <v>0</v>
      </c>
      <c r="AM6" s="64">
        <v>0</v>
      </c>
      <c r="AN6" s="41">
        <f t="shared" si="0"/>
        <v>0</v>
      </c>
      <c r="AO6" s="41">
        <f t="shared" si="0"/>
        <v>0</v>
      </c>
      <c r="AP6" s="41">
        <f t="shared" si="1"/>
        <v>0</v>
      </c>
      <c r="AQ6" s="41">
        <f>VALUE(IF(COUNTIFS($D$2:$D6,$D6)=1,MAX(0,SUMIFS(AP:AP,$D:$D,$D6)),0))</f>
        <v>0</v>
      </c>
      <c r="AR6" s="41">
        <f t="shared" si="2"/>
        <v>0</v>
      </c>
      <c r="AS6" s="41">
        <f>IF(COUNTIFS($D$2:$D6,$D6)=1,SUMIFS(AR:AR,$D:$D,$D6),0)</f>
        <v>0</v>
      </c>
      <c r="AT6" s="41">
        <f t="shared" si="3"/>
        <v>0</v>
      </c>
      <c r="AU6" s="41">
        <f t="shared" si="18"/>
        <v>0</v>
      </c>
      <c r="AV6" s="41">
        <f>SUMIFS(Combinaciones!$K:$K,Combinaciones!$A:$A,I6,Combinaciones!$B:$B,J6,Combinaciones!$F:$F,N6)*L6</f>
        <v>89521452</v>
      </c>
      <c r="AW6" s="41">
        <f>IF(COUNTIFS($D$2:$D6,$D6)=1,SUMIFS(AV:AV,$D:$D,$D6),0)</f>
        <v>89521452</v>
      </c>
      <c r="AX6" s="64">
        <v>0</v>
      </c>
      <c r="AY6" s="63" t="s">
        <v>85</v>
      </c>
      <c r="AZ6" s="59">
        <v>2</v>
      </c>
      <c r="BA6" s="41">
        <f t="shared" si="19"/>
        <v>315162.90000000002</v>
      </c>
      <c r="BB6" s="64">
        <v>0</v>
      </c>
      <c r="BC6" s="43">
        <f t="shared" si="20"/>
        <v>89836614.900000006</v>
      </c>
      <c r="BD6" s="41">
        <f>IF(COUNTIFS($D$2:$D6,$D6)=1,SUMIFS(BC:BC,$D:$D,$D6),0)</f>
        <v>89836614.900000006</v>
      </c>
      <c r="BE6" s="86">
        <v>0</v>
      </c>
      <c r="BF6" s="41">
        <f t="shared" si="4"/>
        <v>0</v>
      </c>
      <c r="BG6" s="41">
        <f>IF(COUNTIFS($D$2:$D6,$D6)=1,SUMIFS(BF:BF,$D:$D,$D6),0)</f>
        <v>0</v>
      </c>
      <c r="BH6" s="41">
        <f t="shared" si="5"/>
        <v>89836614.900000006</v>
      </c>
      <c r="BI6" s="44">
        <f t="shared" si="6"/>
        <v>51.308674599707011</v>
      </c>
      <c r="BJ6" s="44">
        <f t="shared" si="21"/>
        <v>89836614.900000006</v>
      </c>
      <c r="BK6" s="44">
        <f t="shared" si="7"/>
        <v>89836614.900000006</v>
      </c>
      <c r="BL6" s="41">
        <f>IF(COUNTIF($D$3:D6,D6)=1,BK6,"")</f>
        <v>89836614.900000006</v>
      </c>
      <c r="BM6" s="41">
        <f t="shared" si="22"/>
        <v>0</v>
      </c>
      <c r="BN6" s="41">
        <f t="shared" si="23"/>
        <v>89836614.900000006</v>
      </c>
      <c r="BO6" s="44">
        <f t="shared" si="8"/>
        <v>0</v>
      </c>
      <c r="BP6" s="44">
        <f t="shared" si="9"/>
        <v>51.308674599707011</v>
      </c>
      <c r="BQ6" s="44" t="str">
        <f t="shared" si="24"/>
        <v/>
      </c>
      <c r="BR6" s="44" t="str">
        <f t="shared" si="10"/>
        <v/>
      </c>
      <c r="BS6" s="44">
        <f t="shared" si="25"/>
        <v>51.308674599707011</v>
      </c>
      <c r="BT6" s="45" t="str">
        <f t="shared" si="11"/>
        <v/>
      </c>
    </row>
    <row r="7" spans="1:72" hidden="1">
      <c r="A7" s="83" t="s">
        <v>76</v>
      </c>
      <c r="B7" s="38">
        <v>1830</v>
      </c>
      <c r="C7" s="38" t="s">
        <v>77</v>
      </c>
      <c r="D7" s="39">
        <v>68008982025</v>
      </c>
      <c r="E7" s="39" t="str">
        <f t="shared" si="12"/>
        <v/>
      </c>
      <c r="F7" s="62"/>
      <c r="G7" s="38" t="s">
        <v>89</v>
      </c>
      <c r="H7" s="38" t="s">
        <v>90</v>
      </c>
      <c r="I7" s="38" t="s">
        <v>80</v>
      </c>
      <c r="J7" s="38" t="s">
        <v>81</v>
      </c>
      <c r="K7" s="38">
        <v>1</v>
      </c>
      <c r="L7" s="38">
        <f>SUMIFS(
   zonificación!$AA:$AA,
   zonificación!$A:$A,B7,
   zonificación!$K:$K, G7,
   zonificación!$I:$I,H7,
   zonificación!$W:$W, I7)</f>
        <v>39</v>
      </c>
      <c r="M7" s="48">
        <f>IF(COUNTIFS($D$2:$D7,D7)=1,SUMIFS($L:$L,D:D,D7),0)</f>
        <v>39</v>
      </c>
      <c r="N7" s="62">
        <v>3</v>
      </c>
      <c r="O7" s="38">
        <f>IF(COUNTIFS($D$2:$D7,D7)=1,SUMIFS($K:$K,D:D,D7),0)</f>
        <v>1</v>
      </c>
      <c r="P7" s="40">
        <f>IF(COUNTIFS($D$2:$D7,D7)=1,SUMIFS($M:$M,D:D,D7),0)</f>
        <v>39</v>
      </c>
      <c r="Q7" s="38" t="s">
        <v>82</v>
      </c>
      <c r="R7" s="38">
        <v>890212101</v>
      </c>
      <c r="S7" s="87" t="str">
        <f t="shared" si="13"/>
        <v/>
      </c>
      <c r="T7" s="38" t="s">
        <v>91</v>
      </c>
      <c r="U7" s="87" t="str">
        <f t="shared" si="14"/>
        <v/>
      </c>
      <c r="V7" s="38" t="s">
        <v>84</v>
      </c>
      <c r="W7" s="85">
        <v>46326</v>
      </c>
      <c r="X7" s="64">
        <v>0</v>
      </c>
      <c r="Y7" s="41">
        <f>IF(COUNTIFS($D$2:$D7,$D7)=1,SUMIFS(X:X,$D:$D,$D7),0)</f>
        <v>0</v>
      </c>
      <c r="Z7" s="64">
        <v>0</v>
      </c>
      <c r="AA7" s="63" t="s">
        <v>85</v>
      </c>
      <c r="AB7" s="64">
        <v>0</v>
      </c>
      <c r="AC7" s="41">
        <f>IF(COUNTIFS($D$2:$D7,$D7)=1,SUMIFS(AB:AB,$D:$D,$D7),0)</f>
        <v>0</v>
      </c>
      <c r="AD7" s="41">
        <f>IF(COUNTIFS($D$2:$D7,$D7)=1,SUMIFS(Z:Z,$D:$D,$D7),0)</f>
        <v>0</v>
      </c>
      <c r="AE7" s="41">
        <f t="shared" si="15"/>
        <v>0</v>
      </c>
      <c r="AF7" s="41">
        <f t="shared" si="16"/>
        <v>0</v>
      </c>
      <c r="AG7" s="41">
        <f>IF(COUNTIFS($D$2:$D7,$D7)=1,SUMIFS(AF:AF,$D:$D,$D7),0)</f>
        <v>0</v>
      </c>
      <c r="AH7" s="65">
        <f t="shared" si="17"/>
        <v>2026</v>
      </c>
      <c r="AI7" s="42">
        <f>AG7/VLOOKUP(AH7,SALARIOS!$A$1:$B$4,2,0)</f>
        <v>0</v>
      </c>
      <c r="AJ7" s="64">
        <v>0</v>
      </c>
      <c r="AK7" s="64">
        <v>0</v>
      </c>
      <c r="AL7" s="64">
        <v>0</v>
      </c>
      <c r="AM7" s="64">
        <v>0</v>
      </c>
      <c r="AN7" s="41">
        <f t="shared" si="0"/>
        <v>0</v>
      </c>
      <c r="AO7" s="41">
        <f t="shared" si="0"/>
        <v>0</v>
      </c>
      <c r="AP7" s="41">
        <f t="shared" si="1"/>
        <v>0</v>
      </c>
      <c r="AQ7" s="41">
        <f>VALUE(IF(COUNTIFS($D$2:$D7,$D7)=1,MAX(0,SUMIFS(AP:AP,$D:$D,$D7)),0))</f>
        <v>0</v>
      </c>
      <c r="AR7" s="41">
        <f t="shared" si="2"/>
        <v>0</v>
      </c>
      <c r="AS7" s="41">
        <f>IF(COUNTIFS($D$2:$D7,$D7)=1,SUMIFS(AR:AR,$D:$D,$D7),0)</f>
        <v>0</v>
      </c>
      <c r="AT7" s="41">
        <f t="shared" si="3"/>
        <v>0</v>
      </c>
      <c r="AU7" s="41">
        <f t="shared" si="18"/>
        <v>0</v>
      </c>
      <c r="AV7" s="41">
        <f>SUMIFS(Combinaciones!$K:$K,Combinaciones!$A:$A,I7,Combinaciones!$B:$B,J7,Combinaciones!$F:$F,N7)*L7</f>
        <v>65874276</v>
      </c>
      <c r="AW7" s="41">
        <f>IF(COUNTIFS($D$2:$D7,$D7)=1,SUMIFS(AV:AV,$D:$D,$D7),0)</f>
        <v>65874276</v>
      </c>
      <c r="AX7" s="64">
        <v>0</v>
      </c>
      <c r="AY7" s="63" t="s">
        <v>85</v>
      </c>
      <c r="AZ7" s="59"/>
      <c r="BA7" s="41">
        <f t="shared" si="19"/>
        <v>0</v>
      </c>
      <c r="BB7" s="64">
        <v>0</v>
      </c>
      <c r="BC7" s="43">
        <f t="shared" si="20"/>
        <v>65874276</v>
      </c>
      <c r="BD7" s="41">
        <f>IF(COUNTIFS($D$2:$D7,$D7)=1,SUMIFS(BC:BC,$D:$D,$D7),0)</f>
        <v>65874276</v>
      </c>
      <c r="BE7" s="86">
        <v>0</v>
      </c>
      <c r="BF7" s="41">
        <f t="shared" si="4"/>
        <v>0</v>
      </c>
      <c r="BG7" s="41">
        <f>IF(COUNTIFS($D$2:$D7,$D7)=1,SUMIFS(BF:BF,$D:$D,$D7),0)</f>
        <v>0</v>
      </c>
      <c r="BH7" s="41">
        <f t="shared" si="5"/>
        <v>65874276</v>
      </c>
      <c r="BI7" s="44">
        <f t="shared" si="6"/>
        <v>37.622986969595722</v>
      </c>
      <c r="BJ7" s="44">
        <f t="shared" si="21"/>
        <v>65874276</v>
      </c>
      <c r="BK7" s="44">
        <f t="shared" si="7"/>
        <v>65874276</v>
      </c>
      <c r="BL7" s="41">
        <f>IF(COUNTIF($D$3:D7,D7)=1,BK7,"")</f>
        <v>65874276</v>
      </c>
      <c r="BM7" s="41">
        <f t="shared" si="22"/>
        <v>0</v>
      </c>
      <c r="BN7" s="41">
        <f t="shared" si="23"/>
        <v>65874276</v>
      </c>
      <c r="BO7" s="44">
        <f t="shared" si="8"/>
        <v>0</v>
      </c>
      <c r="BP7" s="44">
        <f t="shared" si="9"/>
        <v>37.622986969595722</v>
      </c>
      <c r="BQ7" s="44" t="str">
        <f t="shared" si="24"/>
        <v/>
      </c>
      <c r="BR7" s="44" t="str">
        <f t="shared" si="10"/>
        <v/>
      </c>
      <c r="BS7" s="44">
        <f t="shared" si="25"/>
        <v>37.622986969595722</v>
      </c>
      <c r="BT7" s="45" t="str">
        <f t="shared" si="11"/>
        <v/>
      </c>
    </row>
    <row r="8" spans="1:72" hidden="1">
      <c r="A8" s="83" t="s">
        <v>76</v>
      </c>
      <c r="B8" s="38">
        <v>1831</v>
      </c>
      <c r="C8" s="38" t="s">
        <v>77</v>
      </c>
      <c r="D8" s="39">
        <v>68008252025</v>
      </c>
      <c r="E8" s="39" t="str">
        <f t="shared" si="12"/>
        <v/>
      </c>
      <c r="F8" s="62"/>
      <c r="G8" s="38" t="s">
        <v>92</v>
      </c>
      <c r="H8" s="38" t="s">
        <v>93</v>
      </c>
      <c r="I8" s="38" t="s">
        <v>80</v>
      </c>
      <c r="J8" s="38" t="s">
        <v>81</v>
      </c>
      <c r="K8" s="38">
        <v>1</v>
      </c>
      <c r="L8" s="38">
        <f>SUMIFS(
   zonificación!$AA:$AA,
   zonificación!$A:$A,B8,
   zonificación!$K:$K, G8,
   zonificación!$I:$I,H8,
   zonificación!$W:$W, I8)</f>
        <v>120</v>
      </c>
      <c r="M8" s="48">
        <f>IF(COUNTIFS($D$2:$D8,D8)=1,SUMIFS($L:$L,D:D,D8),0)</f>
        <v>120</v>
      </c>
      <c r="N8" s="62">
        <v>3</v>
      </c>
      <c r="O8" s="38">
        <f>IF(COUNTIFS($D$2:$D8,D8)=1,SUMIFS($K:$K,D:D,D8),0)</f>
        <v>1</v>
      </c>
      <c r="P8" s="40">
        <f>IF(COUNTIFS($D$2:$D8,D8)=1,SUMIFS($M:$M,D:D,D8),0)</f>
        <v>120</v>
      </c>
      <c r="Q8" s="38" t="s">
        <v>82</v>
      </c>
      <c r="R8" s="38">
        <v>800230470</v>
      </c>
      <c r="S8" s="87" t="str">
        <f t="shared" si="13"/>
        <v/>
      </c>
      <c r="T8" s="38" t="s">
        <v>94</v>
      </c>
      <c r="U8" s="87" t="str">
        <f t="shared" si="14"/>
        <v/>
      </c>
      <c r="V8" s="38" t="s">
        <v>84</v>
      </c>
      <c r="W8" s="85">
        <v>46326</v>
      </c>
      <c r="X8" s="64">
        <v>0</v>
      </c>
      <c r="Y8" s="41">
        <f>IF(COUNTIFS($D$2:$D8,$D8)=1,SUMIFS(X:X,$D:$D,$D8),0)</f>
        <v>0</v>
      </c>
      <c r="Z8" s="64">
        <v>0</v>
      </c>
      <c r="AA8" s="63" t="s">
        <v>85</v>
      </c>
      <c r="AB8" s="64">
        <v>0</v>
      </c>
      <c r="AC8" s="41">
        <f>IF(COUNTIFS($D$2:$D8,$D8)=1,SUMIFS(AB:AB,$D:$D,$D8),0)</f>
        <v>0</v>
      </c>
      <c r="AD8" s="41">
        <f>IF(COUNTIFS($D$2:$D8,$D8)=1,SUMIFS(Z:Z,$D:$D,$D8),0)</f>
        <v>0</v>
      </c>
      <c r="AE8" s="41">
        <f t="shared" si="15"/>
        <v>0</v>
      </c>
      <c r="AF8" s="41">
        <f t="shared" si="16"/>
        <v>0</v>
      </c>
      <c r="AG8" s="41">
        <f>IF(COUNTIFS($D$2:$D8,$D8)=1,SUMIFS(AF:AF,$D:$D,$D8),0)</f>
        <v>0</v>
      </c>
      <c r="AH8" s="65">
        <f t="shared" si="17"/>
        <v>2026</v>
      </c>
      <c r="AI8" s="42">
        <f>AG8/VLOOKUP(AH8,SALARIOS!$A$1:$B$4,2,0)</f>
        <v>0</v>
      </c>
      <c r="AJ8" s="64">
        <v>0</v>
      </c>
      <c r="AK8" s="64">
        <v>0</v>
      </c>
      <c r="AL8" s="64">
        <v>0</v>
      </c>
      <c r="AM8" s="64">
        <v>0</v>
      </c>
      <c r="AN8" s="41">
        <f t="shared" si="0"/>
        <v>0</v>
      </c>
      <c r="AO8" s="41">
        <f t="shared" si="0"/>
        <v>0</v>
      </c>
      <c r="AP8" s="41">
        <f t="shared" si="1"/>
        <v>0</v>
      </c>
      <c r="AQ8" s="41">
        <f>VALUE(IF(COUNTIFS($D$2:$D8,$D8)=1,MAX(0,SUMIFS(AP:AP,$D:$D,$D8)),0))</f>
        <v>0</v>
      </c>
      <c r="AR8" s="41">
        <f t="shared" si="2"/>
        <v>0</v>
      </c>
      <c r="AS8" s="41">
        <f>IF(COUNTIFS($D$2:$D8,$D8)=1,SUMIFS(AR:AR,$D:$D,$D8),0)</f>
        <v>0</v>
      </c>
      <c r="AT8" s="41">
        <f t="shared" si="3"/>
        <v>0</v>
      </c>
      <c r="AU8" s="41">
        <f t="shared" si="18"/>
        <v>0</v>
      </c>
      <c r="AV8" s="41">
        <f>SUMIFS(Combinaciones!$K:$K,Combinaciones!$A:$A,I8,Combinaciones!$B:$B,J8,Combinaciones!$F:$F,N8)*L8</f>
        <v>202690080</v>
      </c>
      <c r="AW8" s="41">
        <f>IF(COUNTIFS($D$2:$D8,$D8)=1,SUMIFS(AV:AV,$D:$D,$D8),0)</f>
        <v>202690080</v>
      </c>
      <c r="AX8" s="64">
        <v>0</v>
      </c>
      <c r="AY8" s="63" t="s">
        <v>85</v>
      </c>
      <c r="AZ8" s="59">
        <v>10</v>
      </c>
      <c r="BA8" s="41">
        <f>+IF(I8="HOGAR INFANTIL – INSTITUCIONAL",AZ8*(1750905*0.03)*N8,0)</f>
        <v>1575814.5</v>
      </c>
      <c r="BB8" s="64">
        <v>0</v>
      </c>
      <c r="BC8" s="43">
        <f t="shared" si="20"/>
        <v>204265894.5</v>
      </c>
      <c r="BD8" s="41">
        <f>IF(COUNTIFS($D$2:$D8,$D8)=1,SUMIFS(BC:BC,$D:$D,$D8),0)</f>
        <v>204265894.5</v>
      </c>
      <c r="BE8" s="86">
        <v>0</v>
      </c>
      <c r="BF8" s="41">
        <f t="shared" si="4"/>
        <v>0</v>
      </c>
      <c r="BG8" s="41">
        <f>IF(COUNTIFS($D$2:$D8,$D8)=1,SUMIFS(BF:BF,$D:$D,$D8),0)</f>
        <v>0</v>
      </c>
      <c r="BH8" s="41">
        <f t="shared" si="5"/>
        <v>204265894.5</v>
      </c>
      <c r="BI8" s="44">
        <f t="shared" si="6"/>
        <v>116.6630368295253</v>
      </c>
      <c r="BJ8" s="44">
        <f t="shared" si="21"/>
        <v>204265894.5</v>
      </c>
      <c r="BK8" s="44">
        <f t="shared" si="7"/>
        <v>204265894.5</v>
      </c>
      <c r="BL8" s="41">
        <f>IF(COUNTIF($D$3:D8,D8)=1,BK8,"")</f>
        <v>204265894.5</v>
      </c>
      <c r="BM8" s="41">
        <f t="shared" si="22"/>
        <v>0</v>
      </c>
      <c r="BN8" s="41">
        <f t="shared" si="23"/>
        <v>204265894.5</v>
      </c>
      <c r="BO8" s="44">
        <f t="shared" si="8"/>
        <v>0</v>
      </c>
      <c r="BP8" s="44">
        <f t="shared" si="9"/>
        <v>116.6630368295253</v>
      </c>
      <c r="BQ8" s="44" t="str">
        <f t="shared" si="24"/>
        <v/>
      </c>
      <c r="BR8" s="44" t="str">
        <f t="shared" si="10"/>
        <v/>
      </c>
      <c r="BS8" s="44">
        <f t="shared" si="25"/>
        <v>116.6630368295253</v>
      </c>
      <c r="BT8" s="45" t="str">
        <f t="shared" si="11"/>
        <v/>
      </c>
    </row>
    <row r="9" spans="1:72" hidden="1">
      <c r="A9" s="83" t="s">
        <v>76</v>
      </c>
      <c r="B9" s="38">
        <v>1832</v>
      </c>
      <c r="C9" s="38" t="s">
        <v>77</v>
      </c>
      <c r="D9" s="39">
        <v>68008632025</v>
      </c>
      <c r="E9" s="39" t="str">
        <f t="shared" si="12"/>
        <v/>
      </c>
      <c r="F9" s="62"/>
      <c r="G9" s="38" t="s">
        <v>95</v>
      </c>
      <c r="H9" s="38" t="s">
        <v>96</v>
      </c>
      <c r="I9" s="38" t="s">
        <v>80</v>
      </c>
      <c r="J9" s="38" t="s">
        <v>81</v>
      </c>
      <c r="K9" s="38">
        <v>1</v>
      </c>
      <c r="L9" s="38">
        <f>SUMIFS(
   zonificación!$AA:$AA,
   zonificación!$A:$A,B9,
   zonificación!$K:$K, G9,
   zonificación!$I:$I,H9,
   zonificación!$W:$W, I9)</f>
        <v>185</v>
      </c>
      <c r="M9" s="48">
        <f>IF(COUNTIFS($D$2:$D9,D9)=1,SUMIFS($L:$L,D:D,D9),0)</f>
        <v>185</v>
      </c>
      <c r="N9" s="62">
        <v>3</v>
      </c>
      <c r="O9" s="38">
        <f>IF(COUNTIFS($D$2:$D9,D9)=1,SUMIFS($K:$K,D:D,D9),0)</f>
        <v>1</v>
      </c>
      <c r="P9" s="40">
        <f>IF(COUNTIFS($D$2:$D9,D9)=1,SUMIFS($M:$M,D:D,D9),0)</f>
        <v>185</v>
      </c>
      <c r="Q9" s="38" t="s">
        <v>82</v>
      </c>
      <c r="R9" s="38">
        <v>890212037</v>
      </c>
      <c r="S9" s="87" t="str">
        <f t="shared" si="13"/>
        <v/>
      </c>
      <c r="T9" s="38" t="s">
        <v>97</v>
      </c>
      <c r="U9" s="87" t="str">
        <f t="shared" si="14"/>
        <v/>
      </c>
      <c r="V9" s="38" t="s">
        <v>84</v>
      </c>
      <c r="W9" s="85">
        <v>46326</v>
      </c>
      <c r="X9" s="64">
        <v>0</v>
      </c>
      <c r="Y9" s="41">
        <f>IF(COUNTIFS($D$2:$D9,$D9)=1,SUMIFS(X:X,$D:$D,$D9),0)</f>
        <v>0</v>
      </c>
      <c r="Z9" s="64">
        <v>0</v>
      </c>
      <c r="AA9" s="63" t="s">
        <v>85</v>
      </c>
      <c r="AB9" s="64">
        <v>0</v>
      </c>
      <c r="AC9" s="41">
        <f>IF(COUNTIFS($D$2:$D9,$D9)=1,SUMIFS(AB:AB,$D:$D,$D9),0)</f>
        <v>0</v>
      </c>
      <c r="AD9" s="41">
        <f>IF(COUNTIFS($D$2:$D9,$D9)=1,SUMIFS(Z:Z,$D:$D,$D9),0)</f>
        <v>0</v>
      </c>
      <c r="AE9" s="41">
        <f t="shared" si="15"/>
        <v>0</v>
      </c>
      <c r="AF9" s="41">
        <f t="shared" si="16"/>
        <v>0</v>
      </c>
      <c r="AG9" s="41">
        <f>IF(COUNTIFS($D$2:$D9,$D9)=1,SUMIFS(AF:AF,$D:$D,$D9),0)</f>
        <v>0</v>
      </c>
      <c r="AH9" s="65">
        <f t="shared" si="17"/>
        <v>2026</v>
      </c>
      <c r="AI9" s="42">
        <f>AG9/VLOOKUP(AH9,SALARIOS!$A$1:$B$4,2,0)</f>
        <v>0</v>
      </c>
      <c r="AJ9" s="64">
        <v>0</v>
      </c>
      <c r="AK9" s="64">
        <v>0</v>
      </c>
      <c r="AL9" s="64">
        <v>0</v>
      </c>
      <c r="AM9" s="64">
        <v>0</v>
      </c>
      <c r="AN9" s="41">
        <f t="shared" si="0"/>
        <v>0</v>
      </c>
      <c r="AO9" s="41">
        <f t="shared" si="0"/>
        <v>0</v>
      </c>
      <c r="AP9" s="41">
        <f t="shared" si="1"/>
        <v>0</v>
      </c>
      <c r="AQ9" s="41">
        <f>VALUE(IF(COUNTIFS($D$2:$D9,$D9)=1,MAX(0,SUMIFS(AP:AP,$D:$D,$D9)),0))</f>
        <v>0</v>
      </c>
      <c r="AR9" s="41">
        <f t="shared" si="2"/>
        <v>0</v>
      </c>
      <c r="AS9" s="41">
        <f>IF(COUNTIFS($D$2:$D9,$D9)=1,SUMIFS(AR:AR,$D:$D,$D9),0)</f>
        <v>0</v>
      </c>
      <c r="AT9" s="41">
        <f t="shared" si="3"/>
        <v>0</v>
      </c>
      <c r="AU9" s="41">
        <f t="shared" si="18"/>
        <v>0</v>
      </c>
      <c r="AV9" s="41">
        <f>SUMIFS(Combinaciones!$K:$K,Combinaciones!$A:$A,I9,Combinaciones!$B:$B,J9,Combinaciones!$F:$F,N9)*L9</f>
        <v>312480540</v>
      </c>
      <c r="AW9" s="41">
        <f>IF(COUNTIFS($D$2:$D9,$D9)=1,SUMIFS(AV:AV,$D:$D,$D9),0)</f>
        <v>312480540</v>
      </c>
      <c r="AX9" s="64">
        <v>0</v>
      </c>
      <c r="AY9" s="63" t="s">
        <v>85</v>
      </c>
      <c r="AZ9" s="59">
        <v>3</v>
      </c>
      <c r="BA9" s="41">
        <f t="shared" si="19"/>
        <v>472744.35000000003</v>
      </c>
      <c r="BB9" s="64">
        <v>0</v>
      </c>
      <c r="BC9" s="43">
        <f t="shared" si="20"/>
        <v>312953284.35000002</v>
      </c>
      <c r="BD9" s="41">
        <f>IF(COUNTIFS($D$2:$D9,$D9)=1,SUMIFS(BC:BC,$D:$D,$D9),0)</f>
        <v>312953284.35000002</v>
      </c>
      <c r="BE9" s="86">
        <v>0</v>
      </c>
      <c r="BF9" s="41">
        <f t="shared" si="4"/>
        <v>0</v>
      </c>
      <c r="BG9" s="41">
        <f>IF(COUNTIFS($D$2:$D9,$D9)=1,SUMIFS(BF:BF,$D:$D,$D9),0)</f>
        <v>0</v>
      </c>
      <c r="BH9" s="41">
        <f t="shared" si="5"/>
        <v>312953284.35000002</v>
      </c>
      <c r="BI9" s="44">
        <f t="shared" si="6"/>
        <v>178.73801511218485</v>
      </c>
      <c r="BJ9" s="44">
        <f t="shared" si="21"/>
        <v>312953284.35000002</v>
      </c>
      <c r="BK9" s="44">
        <f t="shared" si="7"/>
        <v>312953284.35000002</v>
      </c>
      <c r="BL9" s="41">
        <f>IF(COUNTIF($D$3:D9,D9)=1,BK9,"")</f>
        <v>312953284.35000002</v>
      </c>
      <c r="BM9" s="41">
        <f t="shared" si="22"/>
        <v>0</v>
      </c>
      <c r="BN9" s="41">
        <f t="shared" si="23"/>
        <v>312953284.35000002</v>
      </c>
      <c r="BO9" s="44">
        <f t="shared" si="8"/>
        <v>0</v>
      </c>
      <c r="BP9" s="44">
        <f t="shared" si="9"/>
        <v>178.73801511218485</v>
      </c>
      <c r="BQ9" s="44" t="str">
        <f t="shared" si="24"/>
        <v/>
      </c>
      <c r="BR9" s="44" t="str">
        <f t="shared" si="10"/>
        <v/>
      </c>
      <c r="BS9" s="44">
        <f t="shared" si="25"/>
        <v>178.73801511218485</v>
      </c>
      <c r="BT9" s="45" t="str">
        <f t="shared" si="11"/>
        <v/>
      </c>
    </row>
    <row r="10" spans="1:72" hidden="1">
      <c r="A10" s="83" t="s">
        <v>76</v>
      </c>
      <c r="B10" s="38">
        <v>1833</v>
      </c>
      <c r="C10" s="38" t="s">
        <v>77</v>
      </c>
      <c r="D10" s="39">
        <v>68008642025</v>
      </c>
      <c r="E10" s="39" t="str">
        <f t="shared" si="12"/>
        <v/>
      </c>
      <c r="F10" s="62"/>
      <c r="G10" s="38" t="s">
        <v>78</v>
      </c>
      <c r="H10" s="38" t="s">
        <v>79</v>
      </c>
      <c r="I10" s="38" t="s">
        <v>98</v>
      </c>
      <c r="J10" s="38" t="s">
        <v>81</v>
      </c>
      <c r="K10" s="38">
        <v>1</v>
      </c>
      <c r="L10" s="38">
        <f>SUMIFS(
   zonificación!$AA:$AA,
   zonificación!$A:$A,B10,
   zonificación!$K:$K, G10,
   zonificación!$I:$I,H10,
   zonificación!$W:$W, I10)</f>
        <v>164</v>
      </c>
      <c r="M10" s="48">
        <f>IF(COUNTIFS($D$2:$D10,D10)=1,SUMIFS($L:$L,D:D,D10),0)</f>
        <v>164</v>
      </c>
      <c r="N10" s="62">
        <v>3</v>
      </c>
      <c r="O10" s="38">
        <f>IF(COUNTIFS($D$2:$D10,D10)=1,SUMIFS($K:$K,D:D,D10),0)</f>
        <v>1</v>
      </c>
      <c r="P10" s="40">
        <f>IF(COUNTIFS($D$2:$D10,D10)=1,SUMIFS($M:$M,D:D,D10),0)</f>
        <v>164</v>
      </c>
      <c r="Q10" s="38" t="s">
        <v>82</v>
      </c>
      <c r="R10" s="38">
        <v>890201334</v>
      </c>
      <c r="S10" s="87" t="str">
        <f t="shared" si="13"/>
        <v/>
      </c>
      <c r="T10" s="38" t="s">
        <v>99</v>
      </c>
      <c r="U10" s="87" t="str">
        <f t="shared" si="14"/>
        <v/>
      </c>
      <c r="V10" s="38" t="s">
        <v>84</v>
      </c>
      <c r="W10" s="85">
        <v>46326</v>
      </c>
      <c r="X10" s="64">
        <v>0</v>
      </c>
      <c r="Y10" s="41">
        <f>IF(COUNTIFS($D$2:$D10,$D10)=1,SUMIFS(X:X,$D:$D,$D10),0)</f>
        <v>0</v>
      </c>
      <c r="Z10" s="64">
        <v>0</v>
      </c>
      <c r="AA10" s="63" t="s">
        <v>85</v>
      </c>
      <c r="AB10" s="64">
        <v>0</v>
      </c>
      <c r="AC10" s="41">
        <f>IF(COUNTIFS($D$2:$D10,$D10)=1,SUMIFS(AB:AB,$D:$D,$D10),0)</f>
        <v>0</v>
      </c>
      <c r="AD10" s="41">
        <f>IF(COUNTIFS($D$2:$D10,$D10)=1,SUMIFS(Z:Z,$D:$D,$D10),0)</f>
        <v>0</v>
      </c>
      <c r="AE10" s="41">
        <f t="shared" si="15"/>
        <v>0</v>
      </c>
      <c r="AF10" s="41">
        <f t="shared" si="16"/>
        <v>0</v>
      </c>
      <c r="AG10" s="41">
        <f>IF(COUNTIFS($D$2:$D10,$D10)=1,SUMIFS(AF:AF,$D:$D,$D10),0)</f>
        <v>0</v>
      </c>
      <c r="AH10" s="65">
        <f t="shared" si="17"/>
        <v>2026</v>
      </c>
      <c r="AI10" s="42">
        <f>AG10/VLOOKUP(AH10,SALARIOS!$A$1:$B$4,2,0)</f>
        <v>0</v>
      </c>
      <c r="AJ10" s="64">
        <v>0</v>
      </c>
      <c r="AK10" s="64">
        <v>0</v>
      </c>
      <c r="AL10" s="64">
        <v>0</v>
      </c>
      <c r="AM10" s="64">
        <v>0</v>
      </c>
      <c r="AN10" s="41">
        <f t="shared" si="0"/>
        <v>0</v>
      </c>
      <c r="AO10" s="41">
        <f t="shared" si="0"/>
        <v>0</v>
      </c>
      <c r="AP10" s="41">
        <f t="shared" si="1"/>
        <v>0</v>
      </c>
      <c r="AQ10" s="41">
        <f>VALUE(IF(COUNTIFS($D$2:$D10,$D10)=1,MAX(0,SUMIFS(AP:AP,$D:$D,$D10)),0))</f>
        <v>0</v>
      </c>
      <c r="AR10" s="41">
        <f t="shared" si="2"/>
        <v>0</v>
      </c>
      <c r="AS10" s="41">
        <f>IF(COUNTIFS($D$2:$D10,$D10)=1,SUMIFS(AR:AR,$D:$D,$D10),0)</f>
        <v>0</v>
      </c>
      <c r="AT10" s="41">
        <f t="shared" si="3"/>
        <v>0</v>
      </c>
      <c r="AU10" s="41">
        <f t="shared" si="18"/>
        <v>0</v>
      </c>
      <c r="AV10" s="41">
        <f>SUMIFS(Combinaciones!$K:$K,Combinaciones!$A:$A,I10,Combinaciones!$B:$B,J10,Combinaciones!$F:$F,N10)*L10</f>
        <v>277009776</v>
      </c>
      <c r="AW10" s="41">
        <f>IF(COUNTIFS($D$2:$D10,$D10)=1,SUMIFS(AV:AV,$D:$D,$D10),0)</f>
        <v>277009776</v>
      </c>
      <c r="AX10" s="64">
        <v>0</v>
      </c>
      <c r="AY10" s="63" t="s">
        <v>85</v>
      </c>
      <c r="AZ10" s="59"/>
      <c r="BA10" s="41">
        <f t="shared" si="19"/>
        <v>0</v>
      </c>
      <c r="BB10" s="64">
        <v>0</v>
      </c>
      <c r="BC10" s="43">
        <f t="shared" si="20"/>
        <v>277009776</v>
      </c>
      <c r="BD10" s="41">
        <f>IF(COUNTIFS($D$2:$D10,$D10)=1,SUMIFS(BC:BC,$D:$D,$D10),0)</f>
        <v>277009776</v>
      </c>
      <c r="BE10" s="86">
        <v>0.02</v>
      </c>
      <c r="BF10" s="41">
        <f t="shared" si="4"/>
        <v>5540195.5200000005</v>
      </c>
      <c r="BG10" s="41">
        <f>IF(COUNTIFS($D$2:$D10,$D10)=1,SUMIFS(BF:BF,$D:$D,$D10),0)</f>
        <v>5540195.5200000005</v>
      </c>
      <c r="BH10" s="41">
        <f t="shared" si="5"/>
        <v>282549971.51999998</v>
      </c>
      <c r="BI10" s="44">
        <f t="shared" si="6"/>
        <v>161.37367334035827</v>
      </c>
      <c r="BJ10" s="44">
        <f t="shared" si="21"/>
        <v>277009776</v>
      </c>
      <c r="BK10" s="44">
        <f t="shared" si="7"/>
        <v>277009776</v>
      </c>
      <c r="BL10" s="41">
        <f>IF(COUNTIF($D$3:D10,D10)=1,BK10,"")</f>
        <v>277009776</v>
      </c>
      <c r="BM10" s="41">
        <f t="shared" si="22"/>
        <v>5540195.5200000005</v>
      </c>
      <c r="BN10" s="41">
        <f t="shared" si="23"/>
        <v>282549971.51999998</v>
      </c>
      <c r="BO10" s="44">
        <f t="shared" si="8"/>
        <v>0</v>
      </c>
      <c r="BP10" s="44">
        <f t="shared" si="9"/>
        <v>161.37367334035827</v>
      </c>
      <c r="BQ10" s="44" t="str">
        <f t="shared" si="24"/>
        <v/>
      </c>
      <c r="BR10" s="44" t="str">
        <f t="shared" si="10"/>
        <v/>
      </c>
      <c r="BS10" s="44">
        <f t="shared" si="25"/>
        <v>161.37367334035827</v>
      </c>
      <c r="BT10" s="45" t="str">
        <f t="shared" si="11"/>
        <v/>
      </c>
    </row>
    <row r="11" spans="1:72" hidden="1">
      <c r="A11" s="83" t="s">
        <v>76</v>
      </c>
      <c r="B11" s="38">
        <v>1834</v>
      </c>
      <c r="C11" s="38" t="s">
        <v>77</v>
      </c>
      <c r="D11" s="39">
        <v>68008682025</v>
      </c>
      <c r="E11" s="39" t="str">
        <f t="shared" si="12"/>
        <v/>
      </c>
      <c r="F11" s="62"/>
      <c r="G11" s="38" t="s">
        <v>78</v>
      </c>
      <c r="H11" s="38" t="s">
        <v>79</v>
      </c>
      <c r="I11" s="38" t="s">
        <v>98</v>
      </c>
      <c r="J11" s="38" t="s">
        <v>81</v>
      </c>
      <c r="K11" s="38">
        <v>1</v>
      </c>
      <c r="L11" s="38">
        <f>SUMIFS(
   zonificación!$AA:$AA,
   zonificación!$A:$A,B11,
   zonificación!$K:$K, G11,
   zonificación!$I:$I,H11,
   zonificación!$W:$W, I11)</f>
        <v>167</v>
      </c>
      <c r="M11" s="48">
        <f>IF(COUNTIFS($D$2:$D11,D11)=1,SUMIFS($L:$L,D:D,D11),0)</f>
        <v>167</v>
      </c>
      <c r="N11" s="62">
        <v>3</v>
      </c>
      <c r="O11" s="38">
        <f>IF(COUNTIFS($D$2:$D11,D11)=1,SUMIFS($K:$K,D:D,D11),0)</f>
        <v>1</v>
      </c>
      <c r="P11" s="40">
        <f>IF(COUNTIFS($D$2:$D11,D11)=1,SUMIFS($M:$M,D:D,D11),0)</f>
        <v>167</v>
      </c>
      <c r="Q11" s="38" t="s">
        <v>82</v>
      </c>
      <c r="R11" s="38">
        <v>800048777</v>
      </c>
      <c r="S11" s="87" t="str">
        <f t="shared" si="13"/>
        <v/>
      </c>
      <c r="T11" s="38" t="s">
        <v>100</v>
      </c>
      <c r="U11" s="87" t="str">
        <f t="shared" si="14"/>
        <v/>
      </c>
      <c r="V11" s="38" t="s">
        <v>84</v>
      </c>
      <c r="W11" s="85">
        <v>46326</v>
      </c>
      <c r="X11" s="64">
        <v>0</v>
      </c>
      <c r="Y11" s="41">
        <f>IF(COUNTIFS($D$2:$D11,$D11)=1,SUMIFS(X:X,$D:$D,$D11),0)</f>
        <v>0</v>
      </c>
      <c r="Z11" s="64">
        <v>0</v>
      </c>
      <c r="AA11" s="63" t="s">
        <v>85</v>
      </c>
      <c r="AB11" s="64">
        <v>0</v>
      </c>
      <c r="AC11" s="41">
        <f>IF(COUNTIFS($D$2:$D11,$D11)=1,SUMIFS(AB:AB,$D:$D,$D11),0)</f>
        <v>0</v>
      </c>
      <c r="AD11" s="41">
        <f>IF(COUNTIFS($D$2:$D11,$D11)=1,SUMIFS(Z:Z,$D:$D,$D11),0)</f>
        <v>0</v>
      </c>
      <c r="AE11" s="41">
        <f t="shared" si="15"/>
        <v>0</v>
      </c>
      <c r="AF11" s="41">
        <f t="shared" si="16"/>
        <v>0</v>
      </c>
      <c r="AG11" s="41">
        <f>IF(COUNTIFS($D$2:$D11,$D11)=1,SUMIFS(AF:AF,$D:$D,$D11),0)</f>
        <v>0</v>
      </c>
      <c r="AH11" s="65">
        <f t="shared" si="17"/>
        <v>2026</v>
      </c>
      <c r="AI11" s="42">
        <f>AG11/VLOOKUP(AH11,SALARIOS!$A$1:$B$4,2,0)</f>
        <v>0</v>
      </c>
      <c r="AJ11" s="64">
        <v>0</v>
      </c>
      <c r="AK11" s="64">
        <v>0</v>
      </c>
      <c r="AL11" s="64">
        <v>0</v>
      </c>
      <c r="AM11" s="64">
        <v>0</v>
      </c>
      <c r="AN11" s="41">
        <f t="shared" si="0"/>
        <v>0</v>
      </c>
      <c r="AO11" s="41">
        <f t="shared" si="0"/>
        <v>0</v>
      </c>
      <c r="AP11" s="41">
        <f t="shared" si="1"/>
        <v>0</v>
      </c>
      <c r="AQ11" s="41">
        <f>VALUE(IF(COUNTIFS($D$2:$D11,$D11)=1,MAX(0,SUMIFS(AP:AP,$D:$D,$D11)),0))</f>
        <v>0</v>
      </c>
      <c r="AR11" s="41">
        <f t="shared" si="2"/>
        <v>0</v>
      </c>
      <c r="AS11" s="41">
        <f>IF(COUNTIFS($D$2:$D11,$D11)=1,SUMIFS(AR:AR,$D:$D,$D11),0)</f>
        <v>0</v>
      </c>
      <c r="AT11" s="41">
        <f t="shared" si="3"/>
        <v>0</v>
      </c>
      <c r="AU11" s="41">
        <f t="shared" si="18"/>
        <v>0</v>
      </c>
      <c r="AV11" s="41">
        <f>SUMIFS(Combinaciones!$K:$K,Combinaciones!$A:$A,I11,Combinaciones!$B:$B,J11,Combinaciones!$F:$F,N11)*L11</f>
        <v>282077028</v>
      </c>
      <c r="AW11" s="41">
        <f>IF(COUNTIFS($D$2:$D11,$D11)=1,SUMIFS(AV:AV,$D:$D,$D11),0)</f>
        <v>282077028</v>
      </c>
      <c r="AX11" s="64">
        <v>0</v>
      </c>
      <c r="AY11" s="63" t="s">
        <v>85</v>
      </c>
      <c r="AZ11" s="59"/>
      <c r="BA11" s="41">
        <f t="shared" si="19"/>
        <v>0</v>
      </c>
      <c r="BB11" s="64">
        <v>0</v>
      </c>
      <c r="BC11" s="43">
        <f t="shared" si="20"/>
        <v>282077028</v>
      </c>
      <c r="BD11" s="41">
        <f>IF(COUNTIFS($D$2:$D11,$D11)=1,SUMIFS(BC:BC,$D:$D,$D11),0)</f>
        <v>282077028</v>
      </c>
      <c r="BE11" s="86">
        <v>0.02</v>
      </c>
      <c r="BF11" s="41">
        <f t="shared" si="4"/>
        <v>5641540.5600000005</v>
      </c>
      <c r="BG11" s="41">
        <f>IF(COUNTIFS($D$2:$D11,$D11)=1,SUMIFS(BF:BF,$D:$D,$D11),0)</f>
        <v>5641540.5600000005</v>
      </c>
      <c r="BH11" s="41">
        <f t="shared" si="5"/>
        <v>287718568.56</v>
      </c>
      <c r="BI11" s="44">
        <f t="shared" si="6"/>
        <v>164.32563077951116</v>
      </c>
      <c r="BJ11" s="44">
        <f t="shared" si="21"/>
        <v>282077028</v>
      </c>
      <c r="BK11" s="44">
        <f t="shared" si="7"/>
        <v>282077028</v>
      </c>
      <c r="BL11" s="41">
        <f>IF(COUNTIF($D$3:D11,D11)=1,BK11,"")</f>
        <v>282077028</v>
      </c>
      <c r="BM11" s="41">
        <f t="shared" si="22"/>
        <v>5641540.5600000005</v>
      </c>
      <c r="BN11" s="41">
        <f t="shared" si="23"/>
        <v>287718568.56</v>
      </c>
      <c r="BO11" s="44">
        <f t="shared" si="8"/>
        <v>0</v>
      </c>
      <c r="BP11" s="44">
        <f t="shared" si="9"/>
        <v>164.32563077951116</v>
      </c>
      <c r="BQ11" s="44" t="str">
        <f t="shared" si="24"/>
        <v/>
      </c>
      <c r="BR11" s="44" t="str">
        <f t="shared" si="10"/>
        <v/>
      </c>
      <c r="BS11" s="44">
        <f t="shared" si="25"/>
        <v>164.32563077951116</v>
      </c>
      <c r="BT11" s="45" t="str">
        <f t="shared" si="11"/>
        <v/>
      </c>
    </row>
    <row r="12" spans="1:72" hidden="1">
      <c r="A12" s="83" t="s">
        <v>76</v>
      </c>
      <c r="B12" s="38">
        <v>1835</v>
      </c>
      <c r="C12" s="38" t="s">
        <v>77</v>
      </c>
      <c r="D12" s="39">
        <v>68008832025</v>
      </c>
      <c r="E12" s="39" t="str">
        <f t="shared" si="12"/>
        <v/>
      </c>
      <c r="F12" s="62"/>
      <c r="G12" s="38" t="s">
        <v>101</v>
      </c>
      <c r="H12" s="38" t="s">
        <v>102</v>
      </c>
      <c r="I12" s="38" t="s">
        <v>98</v>
      </c>
      <c r="J12" s="38" t="s">
        <v>81</v>
      </c>
      <c r="K12" s="38">
        <v>1</v>
      </c>
      <c r="L12" s="38">
        <f>SUMIFS(
   zonificación!$AA:$AA,
   zonificación!$A:$A,B12,
   zonificación!$K:$K, G12,
   zonificación!$I:$I,H12,
   zonificación!$W:$W, I12)</f>
        <v>101</v>
      </c>
      <c r="M12" s="48">
        <f>IF(COUNTIFS($D$2:$D12,D12)=1,SUMIFS($L:$L,D:D,D12),0)</f>
        <v>101</v>
      </c>
      <c r="N12" s="62">
        <v>3</v>
      </c>
      <c r="O12" s="38">
        <f>IF(COUNTIFS($D$2:$D12,D12)=1,SUMIFS($K:$K,D:D,D12),0)</f>
        <v>1</v>
      </c>
      <c r="P12" s="40">
        <f>IF(COUNTIFS($D$2:$D12,D12)=1,SUMIFS($M:$M,D:D,D12),0)</f>
        <v>101</v>
      </c>
      <c r="Q12" s="38" t="s">
        <v>82</v>
      </c>
      <c r="R12" s="38">
        <v>890204066</v>
      </c>
      <c r="S12" s="87" t="str">
        <f t="shared" si="13"/>
        <v/>
      </c>
      <c r="T12" s="38" t="s">
        <v>103</v>
      </c>
      <c r="U12" s="87" t="str">
        <f t="shared" si="14"/>
        <v/>
      </c>
      <c r="V12" s="38" t="s">
        <v>84</v>
      </c>
      <c r="W12" s="85">
        <v>46326</v>
      </c>
      <c r="X12" s="64">
        <v>0</v>
      </c>
      <c r="Y12" s="41">
        <f>IF(COUNTIFS($D$2:$D12,$D12)=1,SUMIFS(X:X,$D:$D,$D12),0)</f>
        <v>0</v>
      </c>
      <c r="Z12" s="64">
        <v>0</v>
      </c>
      <c r="AA12" s="63" t="s">
        <v>85</v>
      </c>
      <c r="AB12" s="64">
        <v>0</v>
      </c>
      <c r="AC12" s="41">
        <f>IF(COUNTIFS($D$2:$D12,$D12)=1,SUMIFS(AB:AB,$D:$D,$D12),0)</f>
        <v>0</v>
      </c>
      <c r="AD12" s="41">
        <f>IF(COUNTIFS($D$2:$D12,$D12)=1,SUMIFS(Z:Z,$D:$D,$D12),0)</f>
        <v>0</v>
      </c>
      <c r="AE12" s="41">
        <f t="shared" si="15"/>
        <v>0</v>
      </c>
      <c r="AF12" s="41">
        <f t="shared" si="16"/>
        <v>0</v>
      </c>
      <c r="AG12" s="41">
        <f>IF(COUNTIFS($D$2:$D12,$D12)=1,SUMIFS(AF:AF,$D:$D,$D12),0)</f>
        <v>0</v>
      </c>
      <c r="AH12" s="65">
        <f t="shared" si="17"/>
        <v>2026</v>
      </c>
      <c r="AI12" s="42">
        <f>AG12/VLOOKUP(AH12,SALARIOS!$A$1:$B$4,2,0)</f>
        <v>0</v>
      </c>
      <c r="AJ12" s="64">
        <v>0</v>
      </c>
      <c r="AK12" s="64">
        <v>0</v>
      </c>
      <c r="AL12" s="64">
        <v>0</v>
      </c>
      <c r="AM12" s="64">
        <v>0</v>
      </c>
      <c r="AN12" s="41">
        <f t="shared" si="0"/>
        <v>0</v>
      </c>
      <c r="AO12" s="41">
        <f t="shared" si="0"/>
        <v>0</v>
      </c>
      <c r="AP12" s="41">
        <f t="shared" si="1"/>
        <v>0</v>
      </c>
      <c r="AQ12" s="41">
        <f>VALUE(IF(COUNTIFS($D$2:$D12,$D12)=1,MAX(0,SUMIFS(AP:AP,$D:$D,$D12)),0))</f>
        <v>0</v>
      </c>
      <c r="AR12" s="41">
        <f t="shared" si="2"/>
        <v>0</v>
      </c>
      <c r="AS12" s="41">
        <f>IF(COUNTIFS($D$2:$D12,$D12)=1,SUMIFS(AR:AR,$D:$D,$D12),0)</f>
        <v>0</v>
      </c>
      <c r="AT12" s="41">
        <f t="shared" si="3"/>
        <v>0</v>
      </c>
      <c r="AU12" s="41">
        <f t="shared" si="18"/>
        <v>0</v>
      </c>
      <c r="AV12" s="41">
        <f>SUMIFS(Combinaciones!$K:$K,Combinaciones!$A:$A,I12,Combinaciones!$B:$B,J12,Combinaciones!$F:$F,N12)*L12</f>
        <v>170597484</v>
      </c>
      <c r="AW12" s="41">
        <f>IF(COUNTIFS($D$2:$D12,$D12)=1,SUMIFS(AV:AV,$D:$D,$D12),0)</f>
        <v>170597484</v>
      </c>
      <c r="AX12" s="64">
        <v>0</v>
      </c>
      <c r="AY12" s="63" t="s">
        <v>85</v>
      </c>
      <c r="AZ12" s="59"/>
      <c r="BA12" s="41">
        <f t="shared" si="19"/>
        <v>0</v>
      </c>
      <c r="BB12" s="64">
        <v>0</v>
      </c>
      <c r="BC12" s="43">
        <f t="shared" si="20"/>
        <v>170597484</v>
      </c>
      <c r="BD12" s="41">
        <f>IF(COUNTIFS($D$2:$D12,$D12)=1,SUMIFS(BC:BC,$D:$D,$D12),0)</f>
        <v>170597484</v>
      </c>
      <c r="BE12" s="86">
        <v>0.02</v>
      </c>
      <c r="BF12" s="41">
        <f t="shared" si="4"/>
        <v>3411949.68</v>
      </c>
      <c r="BG12" s="41">
        <f>IF(COUNTIFS($D$2:$D12,$D12)=1,SUMIFS(BF:BF,$D:$D,$D12),0)</f>
        <v>3411949.68</v>
      </c>
      <c r="BH12" s="41">
        <f t="shared" si="5"/>
        <v>174009433.68000001</v>
      </c>
      <c r="BI12" s="44">
        <f t="shared" si="6"/>
        <v>99.382567118147477</v>
      </c>
      <c r="BJ12" s="44">
        <f t="shared" si="21"/>
        <v>170597484</v>
      </c>
      <c r="BK12" s="44">
        <f t="shared" si="7"/>
        <v>170597484</v>
      </c>
      <c r="BL12" s="41">
        <f>IF(COUNTIF($D$3:D12,D12)=1,BK12,"")</f>
        <v>170597484</v>
      </c>
      <c r="BM12" s="41">
        <f t="shared" si="22"/>
        <v>3411949.68</v>
      </c>
      <c r="BN12" s="41">
        <f t="shared" si="23"/>
        <v>174009433.68000001</v>
      </c>
      <c r="BO12" s="44">
        <f t="shared" si="8"/>
        <v>0</v>
      </c>
      <c r="BP12" s="44">
        <f t="shared" si="9"/>
        <v>99.382567118147477</v>
      </c>
      <c r="BQ12" s="44" t="str">
        <f t="shared" si="24"/>
        <v/>
      </c>
      <c r="BR12" s="44" t="str">
        <f t="shared" si="10"/>
        <v/>
      </c>
      <c r="BS12" s="44">
        <f t="shared" si="25"/>
        <v>99.382567118147477</v>
      </c>
      <c r="BT12" s="45" t="str">
        <f t="shared" si="11"/>
        <v/>
      </c>
    </row>
    <row r="13" spans="1:72" hidden="1">
      <c r="A13" s="83" t="s">
        <v>76</v>
      </c>
      <c r="B13" s="38">
        <v>1836</v>
      </c>
      <c r="C13" s="38" t="s">
        <v>77</v>
      </c>
      <c r="D13" s="39">
        <v>68008672025</v>
      </c>
      <c r="E13" s="39" t="str">
        <f t="shared" si="12"/>
        <v/>
      </c>
      <c r="F13" s="62"/>
      <c r="G13" s="38" t="s">
        <v>78</v>
      </c>
      <c r="H13" s="38" t="s">
        <v>79</v>
      </c>
      <c r="I13" s="38" t="s">
        <v>80</v>
      </c>
      <c r="J13" s="38" t="s">
        <v>81</v>
      </c>
      <c r="K13" s="38">
        <v>1</v>
      </c>
      <c r="L13" s="38">
        <f>SUMIFS(
   zonificación!$AA:$AA,
   zonificación!$A:$A,B13,
   zonificación!$K:$K, G13,
   zonificación!$I:$I,H13,
   zonificación!$W:$W, I13)</f>
        <v>110</v>
      </c>
      <c r="M13" s="48">
        <f>IF(COUNTIFS($D$2:$D13,D13)=1,SUMIFS($L:$L,D:D,D13),0)</f>
        <v>110</v>
      </c>
      <c r="N13" s="62">
        <v>3</v>
      </c>
      <c r="O13" s="38">
        <f>IF(COUNTIFS($D$2:$D13,D13)=1,SUMIFS($K:$K,D:D,D13),0)</f>
        <v>1</v>
      </c>
      <c r="P13" s="40">
        <f>IF(COUNTIFS($D$2:$D13,D13)=1,SUMIFS($M:$M,D:D,D13),0)</f>
        <v>110</v>
      </c>
      <c r="Q13" s="38" t="s">
        <v>82</v>
      </c>
      <c r="R13" s="38">
        <v>890205135</v>
      </c>
      <c r="S13" s="87" t="str">
        <f t="shared" si="13"/>
        <v/>
      </c>
      <c r="T13" s="38" t="s">
        <v>104</v>
      </c>
      <c r="U13" s="87" t="str">
        <f t="shared" si="14"/>
        <v/>
      </c>
      <c r="V13" s="38" t="s">
        <v>84</v>
      </c>
      <c r="W13" s="85">
        <v>46326</v>
      </c>
      <c r="X13" s="64">
        <v>0</v>
      </c>
      <c r="Y13" s="41">
        <f>IF(COUNTIFS($D$2:$D13,$D13)=1,SUMIFS(X:X,$D:$D,$D13),0)</f>
        <v>0</v>
      </c>
      <c r="Z13" s="64">
        <v>0</v>
      </c>
      <c r="AA13" s="63" t="s">
        <v>85</v>
      </c>
      <c r="AB13" s="64">
        <v>0</v>
      </c>
      <c r="AC13" s="41">
        <f>IF(COUNTIFS($D$2:$D13,$D13)=1,SUMIFS(AB:AB,$D:$D,$D13),0)</f>
        <v>0</v>
      </c>
      <c r="AD13" s="41">
        <f>IF(COUNTIFS($D$2:$D13,$D13)=1,SUMIFS(Z:Z,$D:$D,$D13),0)</f>
        <v>0</v>
      </c>
      <c r="AE13" s="41">
        <f t="shared" si="15"/>
        <v>0</v>
      </c>
      <c r="AF13" s="41">
        <f t="shared" si="16"/>
        <v>0</v>
      </c>
      <c r="AG13" s="41">
        <f>IF(COUNTIFS($D$2:$D13,$D13)=1,SUMIFS(AF:AF,$D:$D,$D13),0)</f>
        <v>0</v>
      </c>
      <c r="AH13" s="65">
        <f t="shared" si="17"/>
        <v>2026</v>
      </c>
      <c r="AI13" s="42">
        <f>AG13/VLOOKUP(AH13,SALARIOS!$A$1:$B$4,2,0)</f>
        <v>0</v>
      </c>
      <c r="AJ13" s="64">
        <v>0</v>
      </c>
      <c r="AK13" s="64">
        <v>0</v>
      </c>
      <c r="AL13" s="64">
        <v>0</v>
      </c>
      <c r="AM13" s="64">
        <v>0</v>
      </c>
      <c r="AN13" s="41">
        <f t="shared" si="0"/>
        <v>0</v>
      </c>
      <c r="AO13" s="41">
        <f t="shared" si="0"/>
        <v>0</v>
      </c>
      <c r="AP13" s="41">
        <f t="shared" si="1"/>
        <v>0</v>
      </c>
      <c r="AQ13" s="41">
        <f>VALUE(IF(COUNTIFS($D$2:$D13,$D13)=1,MAX(0,SUMIFS(AP:AP,$D:$D,$D13)),0))</f>
        <v>0</v>
      </c>
      <c r="AR13" s="41">
        <f t="shared" si="2"/>
        <v>0</v>
      </c>
      <c r="AS13" s="41">
        <f>IF(COUNTIFS($D$2:$D13,$D13)=1,SUMIFS(AR:AR,$D:$D,$D13),0)</f>
        <v>0</v>
      </c>
      <c r="AT13" s="41">
        <f t="shared" si="3"/>
        <v>0</v>
      </c>
      <c r="AU13" s="41">
        <f t="shared" si="18"/>
        <v>0</v>
      </c>
      <c r="AV13" s="41">
        <f>SUMIFS(Combinaciones!$K:$K,Combinaciones!$A:$A,I13,Combinaciones!$B:$B,J13,Combinaciones!$F:$F,N13)*L13</f>
        <v>185799240</v>
      </c>
      <c r="AW13" s="41">
        <f>IF(COUNTIFS($D$2:$D13,$D13)=1,SUMIFS(AV:AV,$D:$D,$D13),0)</f>
        <v>185799240</v>
      </c>
      <c r="AX13" s="64">
        <v>0</v>
      </c>
      <c r="AY13" s="63" t="s">
        <v>85</v>
      </c>
      <c r="AZ13" s="59">
        <v>1</v>
      </c>
      <c r="BA13" s="41">
        <f t="shared" si="19"/>
        <v>157581.45000000001</v>
      </c>
      <c r="BB13" s="64">
        <v>0</v>
      </c>
      <c r="BC13" s="43">
        <f t="shared" si="20"/>
        <v>185956821.44999999</v>
      </c>
      <c r="BD13" s="41">
        <f>IF(COUNTIFS($D$2:$D13,$D13)=1,SUMIFS(BC:BC,$D:$D,$D13),0)</f>
        <v>185956821.44999999</v>
      </c>
      <c r="BE13" s="86">
        <v>0</v>
      </c>
      <c r="BF13" s="41">
        <f t="shared" si="4"/>
        <v>0</v>
      </c>
      <c r="BG13" s="41">
        <f>IF(COUNTIFS($D$2:$D13,$D13)=1,SUMIFS(BF:BF,$D:$D,$D13),0)</f>
        <v>0</v>
      </c>
      <c r="BH13" s="41">
        <f t="shared" si="5"/>
        <v>185956821.44999999</v>
      </c>
      <c r="BI13" s="44">
        <f t="shared" si="6"/>
        <v>106.20611709373152</v>
      </c>
      <c r="BJ13" s="44">
        <f t="shared" si="21"/>
        <v>185956821.44999999</v>
      </c>
      <c r="BK13" s="44">
        <f t="shared" si="7"/>
        <v>185956821.44999999</v>
      </c>
      <c r="BL13" s="41">
        <f>IF(COUNTIF($D$3:D13,D13)=1,BK13,"")</f>
        <v>185956821.44999999</v>
      </c>
      <c r="BM13" s="41">
        <f t="shared" si="22"/>
        <v>0</v>
      </c>
      <c r="BN13" s="41">
        <f t="shared" si="23"/>
        <v>185956821.44999999</v>
      </c>
      <c r="BO13" s="44">
        <f t="shared" si="8"/>
        <v>0</v>
      </c>
      <c r="BP13" s="44">
        <f t="shared" si="9"/>
        <v>106.20611709373152</v>
      </c>
      <c r="BQ13" s="44" t="str">
        <f t="shared" si="24"/>
        <v/>
      </c>
      <c r="BR13" s="44" t="str">
        <f t="shared" si="10"/>
        <v/>
      </c>
      <c r="BS13" s="44">
        <f t="shared" si="25"/>
        <v>106.20611709373152</v>
      </c>
      <c r="BT13" s="45" t="str">
        <f t="shared" si="11"/>
        <v/>
      </c>
    </row>
    <row r="14" spans="1:72" hidden="1">
      <c r="A14" s="83" t="s">
        <v>76</v>
      </c>
      <c r="B14" s="38">
        <v>1837</v>
      </c>
      <c r="C14" s="38" t="s">
        <v>77</v>
      </c>
      <c r="D14" s="39">
        <v>68008692025</v>
      </c>
      <c r="E14" s="39" t="str">
        <f t="shared" si="12"/>
        <v/>
      </c>
      <c r="F14" s="62"/>
      <c r="G14" s="38" t="s">
        <v>78</v>
      </c>
      <c r="H14" s="38" t="s">
        <v>79</v>
      </c>
      <c r="I14" s="38" t="s">
        <v>80</v>
      </c>
      <c r="J14" s="38" t="s">
        <v>81</v>
      </c>
      <c r="K14" s="38">
        <v>1</v>
      </c>
      <c r="L14" s="38">
        <f>SUMIFS(
   zonificación!$AA:$AA,
   zonificación!$A:$A,B14,
   zonificación!$K:$K, G14,
   zonificación!$I:$I,H14,
   zonificación!$W:$W, I14)</f>
        <v>104</v>
      </c>
      <c r="M14" s="48">
        <f>IF(COUNTIFS($D$2:$D14,D14)=1,SUMIFS($L:$L,D:D,D14),0)</f>
        <v>104</v>
      </c>
      <c r="N14" s="62">
        <v>3</v>
      </c>
      <c r="O14" s="38">
        <f>IF(COUNTIFS($D$2:$D14,D14)=1,SUMIFS($K:$K,D:D,D14),0)</f>
        <v>1</v>
      </c>
      <c r="P14" s="40">
        <f>IF(COUNTIFS($D$2:$D14,D14)=1,SUMIFS($M:$M,D:D,D14),0)</f>
        <v>104</v>
      </c>
      <c r="Q14" s="38" t="s">
        <v>82</v>
      </c>
      <c r="R14" s="38">
        <v>890208122</v>
      </c>
      <c r="S14" s="87" t="str">
        <f t="shared" si="13"/>
        <v/>
      </c>
      <c r="T14" s="38" t="s">
        <v>105</v>
      </c>
      <c r="U14" s="87" t="str">
        <f t="shared" si="14"/>
        <v/>
      </c>
      <c r="V14" s="38" t="s">
        <v>84</v>
      </c>
      <c r="W14" s="85">
        <v>46326</v>
      </c>
      <c r="X14" s="64">
        <v>0</v>
      </c>
      <c r="Y14" s="41">
        <f>IF(COUNTIFS($D$2:$D14,$D14)=1,SUMIFS(X:X,$D:$D,$D14),0)</f>
        <v>0</v>
      </c>
      <c r="Z14" s="64">
        <v>0</v>
      </c>
      <c r="AA14" s="63" t="s">
        <v>85</v>
      </c>
      <c r="AB14" s="64">
        <v>0</v>
      </c>
      <c r="AC14" s="41">
        <f>IF(COUNTIFS($D$2:$D14,$D14)=1,SUMIFS(AB:AB,$D:$D,$D14),0)</f>
        <v>0</v>
      </c>
      <c r="AD14" s="41">
        <f>IF(COUNTIFS($D$2:$D14,$D14)=1,SUMIFS(Z:Z,$D:$D,$D14),0)</f>
        <v>0</v>
      </c>
      <c r="AE14" s="41">
        <f t="shared" si="15"/>
        <v>0</v>
      </c>
      <c r="AF14" s="41">
        <f t="shared" si="16"/>
        <v>0</v>
      </c>
      <c r="AG14" s="41">
        <f>IF(COUNTIFS($D$2:$D14,$D14)=1,SUMIFS(AF:AF,$D:$D,$D14),0)</f>
        <v>0</v>
      </c>
      <c r="AH14" s="65">
        <f t="shared" si="17"/>
        <v>2026</v>
      </c>
      <c r="AI14" s="42">
        <f>AG14/VLOOKUP(AH14,SALARIOS!$A$1:$B$4,2,0)</f>
        <v>0</v>
      </c>
      <c r="AJ14" s="64">
        <v>0</v>
      </c>
      <c r="AK14" s="64">
        <v>0</v>
      </c>
      <c r="AL14" s="64">
        <v>0</v>
      </c>
      <c r="AM14" s="64">
        <v>0</v>
      </c>
      <c r="AN14" s="41">
        <f t="shared" si="0"/>
        <v>0</v>
      </c>
      <c r="AO14" s="41">
        <f t="shared" si="0"/>
        <v>0</v>
      </c>
      <c r="AP14" s="41">
        <f t="shared" si="1"/>
        <v>0</v>
      </c>
      <c r="AQ14" s="41">
        <f>VALUE(IF(COUNTIFS($D$2:$D14,$D14)=1,MAX(0,SUMIFS(AP:AP,$D:$D,$D14)),0))</f>
        <v>0</v>
      </c>
      <c r="AR14" s="41">
        <f t="shared" si="2"/>
        <v>0</v>
      </c>
      <c r="AS14" s="41">
        <f>IF(COUNTIFS($D$2:$D14,$D14)=1,SUMIFS(AR:AR,$D:$D,$D14),0)</f>
        <v>0</v>
      </c>
      <c r="AT14" s="41">
        <f t="shared" si="3"/>
        <v>0</v>
      </c>
      <c r="AU14" s="41">
        <f t="shared" si="18"/>
        <v>0</v>
      </c>
      <c r="AV14" s="41">
        <f>SUMIFS(Combinaciones!$K:$K,Combinaciones!$A:$A,I14,Combinaciones!$B:$B,J14,Combinaciones!$F:$F,N14)*L14</f>
        <v>175664736</v>
      </c>
      <c r="AW14" s="41">
        <f>IF(COUNTIFS($D$2:$D14,$D14)=1,SUMIFS(AV:AV,$D:$D,$D14),0)</f>
        <v>175664736</v>
      </c>
      <c r="AX14" s="64">
        <v>0</v>
      </c>
      <c r="AY14" s="63" t="s">
        <v>85</v>
      </c>
      <c r="AZ14" s="59">
        <v>3</v>
      </c>
      <c r="BA14" s="41">
        <f t="shared" si="19"/>
        <v>472744.35000000003</v>
      </c>
      <c r="BB14" s="64">
        <v>0</v>
      </c>
      <c r="BC14" s="43">
        <f t="shared" si="20"/>
        <v>176137480.34999999</v>
      </c>
      <c r="BD14" s="41">
        <f>IF(COUNTIFS($D$2:$D14,$D14)=1,SUMIFS(BC:BC,$D:$D,$D14),0)</f>
        <v>176137480.34999999</v>
      </c>
      <c r="BE14" s="86">
        <v>0</v>
      </c>
      <c r="BF14" s="41">
        <f t="shared" si="4"/>
        <v>0</v>
      </c>
      <c r="BG14" s="41">
        <f>IF(COUNTIFS($D$2:$D14,$D14)=1,SUMIFS(BF:BF,$D:$D,$D14),0)</f>
        <v>0</v>
      </c>
      <c r="BH14" s="41">
        <f t="shared" si="5"/>
        <v>176137480.34999999</v>
      </c>
      <c r="BI14" s="44">
        <f t="shared" si="6"/>
        <v>100.59796525225526</v>
      </c>
      <c r="BJ14" s="44">
        <f t="shared" si="21"/>
        <v>176137480.34999999</v>
      </c>
      <c r="BK14" s="44">
        <f t="shared" si="7"/>
        <v>176137480.34999999</v>
      </c>
      <c r="BL14" s="41">
        <f>IF(COUNTIF($D$3:D14,D14)=1,BK14,"")</f>
        <v>176137480.34999999</v>
      </c>
      <c r="BM14" s="41">
        <f t="shared" si="22"/>
        <v>0</v>
      </c>
      <c r="BN14" s="41">
        <f t="shared" si="23"/>
        <v>176137480.34999999</v>
      </c>
      <c r="BO14" s="44">
        <f t="shared" si="8"/>
        <v>0</v>
      </c>
      <c r="BP14" s="44">
        <f t="shared" si="9"/>
        <v>100.59796525225526</v>
      </c>
      <c r="BQ14" s="44" t="str">
        <f t="shared" si="24"/>
        <v/>
      </c>
      <c r="BR14" s="44" t="str">
        <f t="shared" si="10"/>
        <v/>
      </c>
      <c r="BS14" s="44">
        <f t="shared" si="25"/>
        <v>100.59796525225526</v>
      </c>
      <c r="BT14" s="45" t="str">
        <f t="shared" si="11"/>
        <v/>
      </c>
    </row>
    <row r="15" spans="1:72" hidden="1">
      <c r="A15" s="83" t="s">
        <v>76</v>
      </c>
      <c r="B15" s="38">
        <v>1838</v>
      </c>
      <c r="C15" s="38" t="s">
        <v>77</v>
      </c>
      <c r="D15" s="39">
        <v>68008702025</v>
      </c>
      <c r="E15" s="39" t="str">
        <f t="shared" si="12"/>
        <v/>
      </c>
      <c r="F15" s="62"/>
      <c r="G15" s="38" t="s">
        <v>78</v>
      </c>
      <c r="H15" s="38" t="s">
        <v>79</v>
      </c>
      <c r="I15" s="38" t="s">
        <v>80</v>
      </c>
      <c r="J15" s="38" t="s">
        <v>81</v>
      </c>
      <c r="K15" s="38">
        <v>3</v>
      </c>
      <c r="L15" s="38">
        <f>SUMIFS(
   zonificación!$AA:$AA,
   zonificación!$A:$A,B15,
   zonificación!$K:$K, G15,
   zonificación!$I:$I,H15,
   zonificación!$W:$W, I15)</f>
        <v>333</v>
      </c>
      <c r="M15" s="48">
        <f>IF(COUNTIFS($D$2:$D15,D15)=1,SUMIFS($L:$L,D:D,D15),0)</f>
        <v>333</v>
      </c>
      <c r="N15" s="62">
        <v>3</v>
      </c>
      <c r="O15" s="38">
        <f>IF(COUNTIFS($D$2:$D15,D15)=1,SUMIFS($K:$K,D:D,D15),0)</f>
        <v>3</v>
      </c>
      <c r="P15" s="40">
        <f>IF(COUNTIFS($D$2:$D15,D15)=1,SUMIFS($M:$M,D:D,D15),0)</f>
        <v>333</v>
      </c>
      <c r="Q15" s="38" t="s">
        <v>82</v>
      </c>
      <c r="R15" s="38">
        <v>890207407</v>
      </c>
      <c r="S15" s="87" t="str">
        <f t="shared" si="13"/>
        <v/>
      </c>
      <c r="T15" s="38" t="s">
        <v>106</v>
      </c>
      <c r="U15" s="87" t="str">
        <f t="shared" si="14"/>
        <v/>
      </c>
      <c r="V15" s="38" t="s">
        <v>84</v>
      </c>
      <c r="W15" s="85">
        <v>46326</v>
      </c>
      <c r="X15" s="64">
        <v>0</v>
      </c>
      <c r="Y15" s="41">
        <f>IF(COUNTIFS($D$2:$D15,$D15)=1,SUMIFS(X:X,$D:$D,$D15),0)</f>
        <v>0</v>
      </c>
      <c r="Z15" s="64">
        <v>0</v>
      </c>
      <c r="AA15" s="63" t="s">
        <v>85</v>
      </c>
      <c r="AB15" s="64">
        <v>0</v>
      </c>
      <c r="AC15" s="41">
        <f>IF(COUNTIFS($D$2:$D15,$D15)=1,SUMIFS(AB:AB,$D:$D,$D15),0)</f>
        <v>0</v>
      </c>
      <c r="AD15" s="41">
        <f>IF(COUNTIFS($D$2:$D15,$D15)=1,SUMIFS(Z:Z,$D:$D,$D15),0)</f>
        <v>0</v>
      </c>
      <c r="AE15" s="41">
        <f t="shared" si="15"/>
        <v>0</v>
      </c>
      <c r="AF15" s="41">
        <f t="shared" si="16"/>
        <v>0</v>
      </c>
      <c r="AG15" s="41">
        <f>IF(COUNTIFS($D$2:$D15,$D15)=1,SUMIFS(AF:AF,$D:$D,$D15),0)</f>
        <v>0</v>
      </c>
      <c r="AH15" s="65">
        <f t="shared" si="17"/>
        <v>2026</v>
      </c>
      <c r="AI15" s="42">
        <f>AG15/VLOOKUP(AH15,SALARIOS!$A$1:$B$4,2,0)</f>
        <v>0</v>
      </c>
      <c r="AJ15" s="64">
        <v>0</v>
      </c>
      <c r="AK15" s="64">
        <v>0</v>
      </c>
      <c r="AL15" s="64">
        <v>0</v>
      </c>
      <c r="AM15" s="64">
        <v>0</v>
      </c>
      <c r="AN15" s="41">
        <f t="shared" si="0"/>
        <v>0</v>
      </c>
      <c r="AO15" s="41">
        <f t="shared" si="0"/>
        <v>0</v>
      </c>
      <c r="AP15" s="41">
        <f t="shared" si="1"/>
        <v>0</v>
      </c>
      <c r="AQ15" s="41">
        <f>VALUE(IF(COUNTIFS($D$2:$D15,$D15)=1,MAX(0,SUMIFS(AP:AP,$D:$D,$D15)),0))</f>
        <v>0</v>
      </c>
      <c r="AR15" s="41">
        <f t="shared" si="2"/>
        <v>0</v>
      </c>
      <c r="AS15" s="41">
        <f>IF(COUNTIFS($D$2:$D15,$D15)=1,SUMIFS(AR:AR,$D:$D,$D15),0)</f>
        <v>0</v>
      </c>
      <c r="AT15" s="41">
        <f t="shared" si="3"/>
        <v>0</v>
      </c>
      <c r="AU15" s="41">
        <f t="shared" si="18"/>
        <v>0</v>
      </c>
      <c r="AV15" s="41">
        <f>SUMIFS(Combinaciones!$K:$K,Combinaciones!$A:$A,I15,Combinaciones!$B:$B,J15,Combinaciones!$F:$F,N15)*L15</f>
        <v>562464972</v>
      </c>
      <c r="AW15" s="41">
        <f>IF(COUNTIFS($D$2:$D15,$D15)=1,SUMIFS(AV:AV,$D:$D,$D15),0)</f>
        <v>562464972</v>
      </c>
      <c r="AX15" s="64">
        <v>0</v>
      </c>
      <c r="AY15" s="63" t="s">
        <v>85</v>
      </c>
      <c r="AZ15" s="59">
        <v>8</v>
      </c>
      <c r="BA15" s="41">
        <f t="shared" si="19"/>
        <v>1260651.6000000001</v>
      </c>
      <c r="BB15" s="64">
        <v>0</v>
      </c>
      <c r="BC15" s="43">
        <f t="shared" si="20"/>
        <v>563725623.60000002</v>
      </c>
      <c r="BD15" s="41">
        <f>IF(COUNTIFS($D$2:$D15,$D15)=1,SUMIFS(BC:BC,$D:$D,$D15),0)</f>
        <v>563725623.60000002</v>
      </c>
      <c r="BE15" s="86">
        <v>0</v>
      </c>
      <c r="BF15" s="41">
        <f t="shared" si="4"/>
        <v>0</v>
      </c>
      <c r="BG15" s="41">
        <f>IF(COUNTIFS($D$2:$D15,$D15)=1,SUMIFS(BF:BF,$D:$D,$D15),0)</f>
        <v>0</v>
      </c>
      <c r="BH15" s="41">
        <f t="shared" si="5"/>
        <v>563725623.60000002</v>
      </c>
      <c r="BI15" s="44">
        <f t="shared" si="6"/>
        <v>321.96242720193271</v>
      </c>
      <c r="BJ15" s="44">
        <f t="shared" si="21"/>
        <v>563725623.60000002</v>
      </c>
      <c r="BK15" s="44">
        <f t="shared" si="7"/>
        <v>563725623.60000002</v>
      </c>
      <c r="BL15" s="41">
        <f>IF(COUNTIF($D$3:D15,D15)=1,BK15,"")</f>
        <v>563725623.60000002</v>
      </c>
      <c r="BM15" s="41">
        <f t="shared" si="22"/>
        <v>0</v>
      </c>
      <c r="BN15" s="41">
        <f t="shared" si="23"/>
        <v>563725623.60000002</v>
      </c>
      <c r="BO15" s="44">
        <f t="shared" si="8"/>
        <v>0</v>
      </c>
      <c r="BP15" s="44">
        <f t="shared" si="9"/>
        <v>321.96242720193271</v>
      </c>
      <c r="BQ15" s="44" t="str">
        <f t="shared" si="24"/>
        <v/>
      </c>
      <c r="BR15" s="44" t="str">
        <f t="shared" si="10"/>
        <v/>
      </c>
      <c r="BS15" s="44">
        <f t="shared" si="25"/>
        <v>321.96242720193271</v>
      </c>
      <c r="BT15" s="45" t="str">
        <f t="shared" si="11"/>
        <v/>
      </c>
    </row>
    <row r="16" spans="1:72" hidden="1">
      <c r="A16" s="83" t="s">
        <v>76</v>
      </c>
      <c r="B16" s="38">
        <v>1839</v>
      </c>
      <c r="C16" s="38" t="s">
        <v>77</v>
      </c>
      <c r="D16" s="39">
        <v>68008362025</v>
      </c>
      <c r="E16" s="39" t="str">
        <f t="shared" si="12"/>
        <v/>
      </c>
      <c r="F16" s="62"/>
      <c r="G16" s="38" t="s">
        <v>107</v>
      </c>
      <c r="H16" s="38" t="s">
        <v>108</v>
      </c>
      <c r="I16" s="38" t="s">
        <v>80</v>
      </c>
      <c r="J16" s="38" t="s">
        <v>81</v>
      </c>
      <c r="K16" s="38">
        <v>1</v>
      </c>
      <c r="L16" s="38">
        <f>SUMIFS(
   zonificación!$AA:$AA,
   zonificación!$A:$A,B16,
   zonificación!$K:$K, G16,
   zonificación!$I:$I,H16,
   zonificación!$W:$W, I16)</f>
        <v>24</v>
      </c>
      <c r="M16" s="48">
        <f>IF(COUNTIFS($D$2:$D16,D16)=1,SUMIFS($L:$L,D:D,D16),0)</f>
        <v>24</v>
      </c>
      <c r="N16" s="62">
        <v>3</v>
      </c>
      <c r="O16" s="38">
        <f>IF(COUNTIFS($D$2:$D16,D16)=1,SUMIFS($K:$K,D:D,D16),0)</f>
        <v>1</v>
      </c>
      <c r="P16" s="40">
        <f>IF(COUNTIFS($D$2:$D16,D16)=1,SUMIFS($M:$M,D:D,D16),0)</f>
        <v>24</v>
      </c>
      <c r="Q16" s="38" t="s">
        <v>82</v>
      </c>
      <c r="R16" s="38">
        <v>804016790</v>
      </c>
      <c r="S16" s="87" t="str">
        <f t="shared" si="13"/>
        <v/>
      </c>
      <c r="T16" s="38" t="s">
        <v>109</v>
      </c>
      <c r="U16" s="87" t="str">
        <f t="shared" si="14"/>
        <v/>
      </c>
      <c r="V16" s="38" t="s">
        <v>84</v>
      </c>
      <c r="W16" s="85">
        <v>46326</v>
      </c>
      <c r="X16" s="64">
        <v>0</v>
      </c>
      <c r="Y16" s="41">
        <f>IF(COUNTIFS($D$2:$D16,$D16)=1,SUMIFS(X:X,$D:$D,$D16),0)</f>
        <v>0</v>
      </c>
      <c r="Z16" s="64">
        <v>0</v>
      </c>
      <c r="AA16" s="63" t="s">
        <v>85</v>
      </c>
      <c r="AB16" s="64">
        <v>0</v>
      </c>
      <c r="AC16" s="41">
        <f>IF(COUNTIFS($D$2:$D16,$D16)=1,SUMIFS(AB:AB,$D:$D,$D16),0)</f>
        <v>0</v>
      </c>
      <c r="AD16" s="41">
        <f>IF(COUNTIFS($D$2:$D16,$D16)=1,SUMIFS(Z:Z,$D:$D,$D16),0)</f>
        <v>0</v>
      </c>
      <c r="AE16" s="41">
        <f t="shared" si="15"/>
        <v>0</v>
      </c>
      <c r="AF16" s="41">
        <f t="shared" si="16"/>
        <v>0</v>
      </c>
      <c r="AG16" s="41">
        <f>IF(COUNTIFS($D$2:$D16,$D16)=1,SUMIFS(AF:AF,$D:$D,$D16),0)</f>
        <v>0</v>
      </c>
      <c r="AH16" s="65">
        <f t="shared" si="17"/>
        <v>2026</v>
      </c>
      <c r="AI16" s="42">
        <f>AG16/VLOOKUP(AH16,SALARIOS!$A$1:$B$4,2,0)</f>
        <v>0</v>
      </c>
      <c r="AJ16" s="64">
        <v>0</v>
      </c>
      <c r="AK16" s="64">
        <v>0</v>
      </c>
      <c r="AL16" s="64">
        <v>0</v>
      </c>
      <c r="AM16" s="64">
        <v>0</v>
      </c>
      <c r="AN16" s="41">
        <f t="shared" si="0"/>
        <v>0</v>
      </c>
      <c r="AO16" s="41">
        <f t="shared" si="0"/>
        <v>0</v>
      </c>
      <c r="AP16" s="41">
        <f t="shared" si="1"/>
        <v>0</v>
      </c>
      <c r="AQ16" s="41">
        <f>VALUE(IF(COUNTIFS($D$2:$D16,$D16)=1,MAX(0,SUMIFS(AP:AP,$D:$D,$D16)),0))</f>
        <v>0</v>
      </c>
      <c r="AR16" s="41">
        <f t="shared" si="2"/>
        <v>0</v>
      </c>
      <c r="AS16" s="41">
        <f>IF(COUNTIFS($D$2:$D16,$D16)=1,SUMIFS(AR:AR,$D:$D,$D16),0)</f>
        <v>0</v>
      </c>
      <c r="AT16" s="41">
        <f t="shared" si="3"/>
        <v>0</v>
      </c>
      <c r="AU16" s="41">
        <f t="shared" si="18"/>
        <v>0</v>
      </c>
      <c r="AV16" s="41">
        <f>SUMIFS(Combinaciones!$K:$K,Combinaciones!$A:$A,I16,Combinaciones!$B:$B,J16,Combinaciones!$F:$F,N16)*L16</f>
        <v>40538016</v>
      </c>
      <c r="AW16" s="41">
        <f>IF(COUNTIFS($D$2:$D16,$D16)=1,SUMIFS(AV:AV,$D:$D,$D16),0)</f>
        <v>40538016</v>
      </c>
      <c r="AX16" s="64">
        <v>0</v>
      </c>
      <c r="AY16" s="63" t="s">
        <v>85</v>
      </c>
      <c r="AZ16" s="59">
        <v>1</v>
      </c>
      <c r="BA16" s="41">
        <f t="shared" si="19"/>
        <v>157581.45000000001</v>
      </c>
      <c r="BB16" s="64">
        <v>0</v>
      </c>
      <c r="BC16" s="43">
        <f t="shared" si="20"/>
        <v>40695597.450000003</v>
      </c>
      <c r="BD16" s="41">
        <f>IF(COUNTIFS($D$2:$D16,$D16)=1,SUMIFS(BC:BC,$D:$D,$D16),0)</f>
        <v>40695597.450000003</v>
      </c>
      <c r="BE16" s="86">
        <v>0</v>
      </c>
      <c r="BF16" s="41">
        <f t="shared" si="4"/>
        <v>0</v>
      </c>
      <c r="BG16" s="41">
        <f>IF(COUNTIFS($D$2:$D16,$D16)=1,SUMIFS(BF:BF,$D:$D,$D16),0)</f>
        <v>0</v>
      </c>
      <c r="BH16" s="41">
        <f t="shared" si="5"/>
        <v>40695597.450000003</v>
      </c>
      <c r="BI16" s="44">
        <f t="shared" si="6"/>
        <v>23.242607365905062</v>
      </c>
      <c r="BJ16" s="44">
        <f t="shared" si="21"/>
        <v>40695597.450000003</v>
      </c>
      <c r="BK16" s="44">
        <f t="shared" si="7"/>
        <v>40695597.450000003</v>
      </c>
      <c r="BL16" s="41">
        <f>IF(COUNTIF($D$3:D16,D16)=1,BK16,"")</f>
        <v>40695597.450000003</v>
      </c>
      <c r="BM16" s="41">
        <f t="shared" si="22"/>
        <v>0</v>
      </c>
      <c r="BN16" s="41">
        <f t="shared" si="23"/>
        <v>40695597.450000003</v>
      </c>
      <c r="BO16" s="44">
        <f t="shared" si="8"/>
        <v>0</v>
      </c>
      <c r="BP16" s="44">
        <f t="shared" si="9"/>
        <v>23.242607365905062</v>
      </c>
      <c r="BQ16" s="44" t="str">
        <f t="shared" si="24"/>
        <v/>
      </c>
      <c r="BR16" s="44" t="str">
        <f t="shared" si="10"/>
        <v/>
      </c>
      <c r="BS16" s="44">
        <f t="shared" si="25"/>
        <v>23.242607365905062</v>
      </c>
      <c r="BT16" s="45" t="str">
        <f t="shared" si="11"/>
        <v/>
      </c>
    </row>
    <row r="17" spans="1:72" hidden="1">
      <c r="A17" s="83" t="s">
        <v>76</v>
      </c>
      <c r="B17" s="38">
        <v>1840</v>
      </c>
      <c r="C17" s="38" t="s">
        <v>77</v>
      </c>
      <c r="D17" s="39">
        <v>68008492025</v>
      </c>
      <c r="E17" s="39" t="str">
        <f t="shared" si="12"/>
        <v/>
      </c>
      <c r="F17" s="62"/>
      <c r="G17" s="38" t="s">
        <v>101</v>
      </c>
      <c r="H17" s="38" t="s">
        <v>110</v>
      </c>
      <c r="I17" s="38" t="s">
        <v>80</v>
      </c>
      <c r="J17" s="38" t="s">
        <v>81</v>
      </c>
      <c r="K17" s="38">
        <v>1</v>
      </c>
      <c r="L17" s="38">
        <f>SUMIFS(
   zonificación!$AA:$AA,
   zonificación!$A:$A,B17,
   zonificación!$K:$K, G17,
   zonificación!$I:$I,H17,
   zonificación!$W:$W, I17)</f>
        <v>130</v>
      </c>
      <c r="M17" s="48">
        <f>IF(COUNTIFS($D$2:$D17,D17)=1,SUMIFS($L:$L,D:D,D17),0)</f>
        <v>130</v>
      </c>
      <c r="N17" s="62">
        <v>3</v>
      </c>
      <c r="O17" s="38">
        <f>IF(COUNTIFS($D$2:$D17,D17)=1,SUMIFS($K:$K,D:D,D17),0)</f>
        <v>1</v>
      </c>
      <c r="P17" s="40">
        <f>IF(COUNTIFS($D$2:$D17,D17)=1,SUMIFS($M:$M,D:D,D17),0)</f>
        <v>130</v>
      </c>
      <c r="Q17" s="38" t="s">
        <v>82</v>
      </c>
      <c r="R17" s="38">
        <v>890204995</v>
      </c>
      <c r="S17" s="87" t="str">
        <f t="shared" si="13"/>
        <v/>
      </c>
      <c r="T17" s="38" t="s">
        <v>111</v>
      </c>
      <c r="U17" s="87" t="str">
        <f t="shared" si="14"/>
        <v/>
      </c>
      <c r="V17" s="38" t="s">
        <v>84</v>
      </c>
      <c r="W17" s="85">
        <v>46326</v>
      </c>
      <c r="X17" s="64">
        <v>0</v>
      </c>
      <c r="Y17" s="41">
        <f>IF(COUNTIFS($D$2:$D17,$D17)=1,SUMIFS(X:X,$D:$D,$D17),0)</f>
        <v>0</v>
      </c>
      <c r="Z17" s="64">
        <v>0</v>
      </c>
      <c r="AA17" s="63" t="s">
        <v>85</v>
      </c>
      <c r="AB17" s="64">
        <v>0</v>
      </c>
      <c r="AC17" s="41">
        <f>IF(COUNTIFS($D$2:$D17,$D17)=1,SUMIFS(AB:AB,$D:$D,$D17),0)</f>
        <v>0</v>
      </c>
      <c r="AD17" s="41">
        <f>IF(COUNTIFS($D$2:$D17,$D17)=1,SUMIFS(Z:Z,$D:$D,$D17),0)</f>
        <v>0</v>
      </c>
      <c r="AE17" s="41">
        <f t="shared" si="15"/>
        <v>0</v>
      </c>
      <c r="AF17" s="41">
        <f t="shared" si="16"/>
        <v>0</v>
      </c>
      <c r="AG17" s="41">
        <f>IF(COUNTIFS($D$2:$D17,$D17)=1,SUMIFS(AF:AF,$D:$D,$D17),0)</f>
        <v>0</v>
      </c>
      <c r="AH17" s="65">
        <f t="shared" si="17"/>
        <v>2026</v>
      </c>
      <c r="AI17" s="42">
        <f>AG17/VLOOKUP(AH17,SALARIOS!$A$1:$B$4,2,0)</f>
        <v>0</v>
      </c>
      <c r="AJ17" s="64">
        <v>0</v>
      </c>
      <c r="AK17" s="64">
        <v>0</v>
      </c>
      <c r="AL17" s="64">
        <v>0</v>
      </c>
      <c r="AM17" s="64">
        <v>0</v>
      </c>
      <c r="AN17" s="41">
        <f t="shared" si="0"/>
        <v>0</v>
      </c>
      <c r="AO17" s="41">
        <f t="shared" si="0"/>
        <v>0</v>
      </c>
      <c r="AP17" s="41">
        <f t="shared" si="1"/>
        <v>0</v>
      </c>
      <c r="AQ17" s="41">
        <f>VALUE(IF(COUNTIFS($D$2:$D17,$D17)=1,MAX(0,SUMIFS(AP:AP,$D:$D,$D17)),0))</f>
        <v>0</v>
      </c>
      <c r="AR17" s="41">
        <f t="shared" si="2"/>
        <v>0</v>
      </c>
      <c r="AS17" s="41">
        <f>IF(COUNTIFS($D$2:$D17,$D17)=1,SUMIFS(AR:AR,$D:$D,$D17),0)</f>
        <v>0</v>
      </c>
      <c r="AT17" s="41">
        <f t="shared" si="3"/>
        <v>0</v>
      </c>
      <c r="AU17" s="41">
        <f t="shared" si="18"/>
        <v>0</v>
      </c>
      <c r="AV17" s="41">
        <f>SUMIFS(Combinaciones!$K:$K,Combinaciones!$A:$A,I17,Combinaciones!$B:$B,J17,Combinaciones!$F:$F,N17)*L17</f>
        <v>219580920</v>
      </c>
      <c r="AW17" s="41">
        <f>IF(COUNTIFS($D$2:$D17,$D17)=1,SUMIFS(AV:AV,$D:$D,$D17),0)</f>
        <v>219580920</v>
      </c>
      <c r="AX17" s="64">
        <v>0</v>
      </c>
      <c r="AY17" s="63" t="s">
        <v>85</v>
      </c>
      <c r="AZ17" s="59">
        <v>11</v>
      </c>
      <c r="BA17" s="41">
        <f t="shared" si="19"/>
        <v>1733395.9500000002</v>
      </c>
      <c r="BB17" s="64">
        <v>0</v>
      </c>
      <c r="BC17" s="43">
        <f t="shared" si="20"/>
        <v>221314315.94999999</v>
      </c>
      <c r="BD17" s="41">
        <f>IF(COUNTIFS($D$2:$D17,$D17)=1,SUMIFS(BC:BC,$D:$D,$D17),0)</f>
        <v>221314315.94999999</v>
      </c>
      <c r="BE17" s="86">
        <v>0</v>
      </c>
      <c r="BF17" s="41">
        <f t="shared" si="4"/>
        <v>0</v>
      </c>
      <c r="BG17" s="41">
        <f>IF(COUNTIFS($D$2:$D17,$D17)=1,SUMIFS(BF:BF,$D:$D,$D17),0)</f>
        <v>0</v>
      </c>
      <c r="BH17" s="41">
        <f t="shared" si="5"/>
        <v>221314315.94999999</v>
      </c>
      <c r="BI17" s="44">
        <f t="shared" si="6"/>
        <v>126.39995656531907</v>
      </c>
      <c r="BJ17" s="44">
        <f t="shared" si="21"/>
        <v>221314315.94999999</v>
      </c>
      <c r="BK17" s="44">
        <f t="shared" si="7"/>
        <v>221314315.94999999</v>
      </c>
      <c r="BL17" s="41">
        <f>IF(COUNTIF($D$3:D17,D17)=1,BK17,"")</f>
        <v>221314315.94999999</v>
      </c>
      <c r="BM17" s="41">
        <f t="shared" si="22"/>
        <v>0</v>
      </c>
      <c r="BN17" s="41">
        <f t="shared" si="23"/>
        <v>221314315.94999999</v>
      </c>
      <c r="BO17" s="44">
        <f t="shared" si="8"/>
        <v>0</v>
      </c>
      <c r="BP17" s="44">
        <f t="shared" si="9"/>
        <v>126.39995656531907</v>
      </c>
      <c r="BQ17" s="44" t="str">
        <f t="shared" si="24"/>
        <v/>
      </c>
      <c r="BR17" s="44" t="str">
        <f t="shared" si="10"/>
        <v/>
      </c>
      <c r="BS17" s="44">
        <f t="shared" si="25"/>
        <v>126.39995656531907</v>
      </c>
      <c r="BT17" s="45" t="str">
        <f t="shared" si="11"/>
        <v/>
      </c>
    </row>
    <row r="18" spans="1:72" hidden="1">
      <c r="A18" s="83" t="s">
        <v>76</v>
      </c>
      <c r="B18" s="38">
        <v>1841</v>
      </c>
      <c r="C18" s="38" t="s">
        <v>77</v>
      </c>
      <c r="D18" s="39">
        <v>68008512025</v>
      </c>
      <c r="E18" s="39" t="str">
        <f t="shared" si="12"/>
        <v/>
      </c>
      <c r="F18" s="62"/>
      <c r="G18" s="38" t="s">
        <v>101</v>
      </c>
      <c r="H18" s="38" t="s">
        <v>110</v>
      </c>
      <c r="I18" s="38" t="s">
        <v>80</v>
      </c>
      <c r="J18" s="38" t="s">
        <v>81</v>
      </c>
      <c r="K18" s="38">
        <v>1</v>
      </c>
      <c r="L18" s="38">
        <f>SUMIFS(
   zonificación!$AA:$AA,
   zonificación!$A:$A,B18,
   zonificación!$K:$K, G18,
   zonificación!$I:$I,H18,
   zonificación!$W:$W, I18)</f>
        <v>100</v>
      </c>
      <c r="M18" s="48">
        <f>IF(COUNTIFS($D$2:$D18,D18)=1,SUMIFS($L:$L,D:D,D18),0)</f>
        <v>100</v>
      </c>
      <c r="N18" s="62">
        <v>3</v>
      </c>
      <c r="O18" s="38">
        <f>IF(COUNTIFS($D$2:$D18,D18)=1,SUMIFS($K:$K,D:D,D18),0)</f>
        <v>1</v>
      </c>
      <c r="P18" s="40">
        <f>IF(COUNTIFS($D$2:$D18,D18)=1,SUMIFS($M:$M,D:D,D18),0)</f>
        <v>100</v>
      </c>
      <c r="Q18" s="38" t="s">
        <v>82</v>
      </c>
      <c r="R18" s="38">
        <v>890207427</v>
      </c>
      <c r="S18" s="87" t="str">
        <f t="shared" si="13"/>
        <v/>
      </c>
      <c r="T18" s="38" t="s">
        <v>112</v>
      </c>
      <c r="U18" s="87" t="str">
        <f t="shared" si="14"/>
        <v/>
      </c>
      <c r="V18" s="38" t="s">
        <v>84</v>
      </c>
      <c r="W18" s="85">
        <v>46326</v>
      </c>
      <c r="X18" s="64">
        <v>0</v>
      </c>
      <c r="Y18" s="41">
        <f>IF(COUNTIFS($D$2:$D18,$D18)=1,SUMIFS(X:X,$D:$D,$D18),0)</f>
        <v>0</v>
      </c>
      <c r="Z18" s="64">
        <v>0</v>
      </c>
      <c r="AA18" s="63" t="s">
        <v>85</v>
      </c>
      <c r="AB18" s="64">
        <v>0</v>
      </c>
      <c r="AC18" s="41">
        <f>IF(COUNTIFS($D$2:$D18,$D18)=1,SUMIFS(AB:AB,$D:$D,$D18),0)</f>
        <v>0</v>
      </c>
      <c r="AD18" s="41">
        <f>IF(COUNTIFS($D$2:$D18,$D18)=1,SUMIFS(Z:Z,$D:$D,$D18),0)</f>
        <v>0</v>
      </c>
      <c r="AE18" s="41">
        <f t="shared" si="15"/>
        <v>0</v>
      </c>
      <c r="AF18" s="41">
        <f t="shared" si="16"/>
        <v>0</v>
      </c>
      <c r="AG18" s="41">
        <f>IF(COUNTIFS($D$2:$D18,$D18)=1,SUMIFS(AF:AF,$D:$D,$D18),0)</f>
        <v>0</v>
      </c>
      <c r="AH18" s="65">
        <f t="shared" si="17"/>
        <v>2026</v>
      </c>
      <c r="AI18" s="42">
        <f>AG18/VLOOKUP(AH18,SALARIOS!$A$1:$B$4,2,0)</f>
        <v>0</v>
      </c>
      <c r="AJ18" s="64">
        <v>0</v>
      </c>
      <c r="AK18" s="64">
        <v>0</v>
      </c>
      <c r="AL18" s="64">
        <v>0</v>
      </c>
      <c r="AM18" s="64">
        <v>0</v>
      </c>
      <c r="AN18" s="41">
        <f t="shared" si="0"/>
        <v>0</v>
      </c>
      <c r="AO18" s="41">
        <f t="shared" si="0"/>
        <v>0</v>
      </c>
      <c r="AP18" s="41">
        <f t="shared" si="1"/>
        <v>0</v>
      </c>
      <c r="AQ18" s="41">
        <f>VALUE(IF(COUNTIFS($D$2:$D18,$D18)=1,MAX(0,SUMIFS(AP:AP,$D:$D,$D18)),0))</f>
        <v>0</v>
      </c>
      <c r="AR18" s="41">
        <f t="shared" si="2"/>
        <v>0</v>
      </c>
      <c r="AS18" s="41">
        <f>IF(COUNTIFS($D$2:$D18,$D18)=1,SUMIFS(AR:AR,$D:$D,$D18),0)</f>
        <v>0</v>
      </c>
      <c r="AT18" s="41">
        <f t="shared" si="3"/>
        <v>0</v>
      </c>
      <c r="AU18" s="41">
        <f t="shared" si="18"/>
        <v>0</v>
      </c>
      <c r="AV18" s="41">
        <f>SUMIFS(Combinaciones!$K:$K,Combinaciones!$A:$A,I18,Combinaciones!$B:$B,J18,Combinaciones!$F:$F,N18)*L18</f>
        <v>168908400</v>
      </c>
      <c r="AW18" s="41">
        <f>IF(COUNTIFS($D$2:$D18,$D18)=1,SUMIFS(AV:AV,$D:$D,$D18),0)</f>
        <v>168908400</v>
      </c>
      <c r="AX18" s="64">
        <v>0</v>
      </c>
      <c r="AY18" s="63" t="s">
        <v>85</v>
      </c>
      <c r="AZ18" s="59">
        <v>5</v>
      </c>
      <c r="BA18" s="41">
        <f t="shared" si="19"/>
        <v>787907.25</v>
      </c>
      <c r="BB18" s="64">
        <v>0</v>
      </c>
      <c r="BC18" s="43">
        <f t="shared" si="20"/>
        <v>169696307.25</v>
      </c>
      <c r="BD18" s="41">
        <f>IF(COUNTIFS($D$2:$D18,$D18)=1,SUMIFS(BC:BC,$D:$D,$D18),0)</f>
        <v>169696307.25</v>
      </c>
      <c r="BE18" s="86">
        <v>0</v>
      </c>
      <c r="BF18" s="41">
        <f t="shared" si="4"/>
        <v>0</v>
      </c>
      <c r="BG18" s="41">
        <f>IF(COUNTIFS($D$2:$D18,$D18)=1,SUMIFS(BF:BF,$D:$D,$D18),0)</f>
        <v>0</v>
      </c>
      <c r="BH18" s="41">
        <f t="shared" si="5"/>
        <v>169696307.25</v>
      </c>
      <c r="BI18" s="44">
        <f t="shared" si="6"/>
        <v>96.919197357937747</v>
      </c>
      <c r="BJ18" s="44">
        <f t="shared" si="21"/>
        <v>169696307.25</v>
      </c>
      <c r="BK18" s="44">
        <f t="shared" si="7"/>
        <v>169696307.25</v>
      </c>
      <c r="BL18" s="41">
        <f>IF(COUNTIF($D$3:D18,D18)=1,BK18,"")</f>
        <v>169696307.25</v>
      </c>
      <c r="BM18" s="41">
        <f t="shared" si="22"/>
        <v>0</v>
      </c>
      <c r="BN18" s="41">
        <f t="shared" si="23"/>
        <v>169696307.25</v>
      </c>
      <c r="BO18" s="44">
        <f t="shared" si="8"/>
        <v>0</v>
      </c>
      <c r="BP18" s="44">
        <f t="shared" si="9"/>
        <v>96.919197357937747</v>
      </c>
      <c r="BQ18" s="44" t="str">
        <f t="shared" si="24"/>
        <v/>
      </c>
      <c r="BR18" s="44" t="str">
        <f t="shared" si="10"/>
        <v/>
      </c>
      <c r="BS18" s="44">
        <f t="shared" si="25"/>
        <v>96.919197357937747</v>
      </c>
      <c r="BT18" s="45" t="str">
        <f t="shared" si="11"/>
        <v/>
      </c>
    </row>
    <row r="19" spans="1:72" hidden="1">
      <c r="A19" s="83" t="s">
        <v>76</v>
      </c>
      <c r="B19" s="38">
        <v>1842</v>
      </c>
      <c r="C19" s="38" t="s">
        <v>77</v>
      </c>
      <c r="D19" s="39">
        <v>68008522025</v>
      </c>
      <c r="E19" s="39" t="str">
        <f t="shared" si="12"/>
        <v/>
      </c>
      <c r="F19" s="62"/>
      <c r="G19" s="38" t="s">
        <v>101</v>
      </c>
      <c r="H19" s="38" t="s">
        <v>110</v>
      </c>
      <c r="I19" s="38" t="s">
        <v>80</v>
      </c>
      <c r="J19" s="38" t="s">
        <v>81</v>
      </c>
      <c r="K19" s="38">
        <v>1</v>
      </c>
      <c r="L19" s="38">
        <f>SUMIFS(
   zonificación!$AA:$AA,
   zonificación!$A:$A,B19,
   zonificación!$K:$K, G19,
   zonificación!$I:$I,H19,
   zonificación!$W:$W, I19)</f>
        <v>130</v>
      </c>
      <c r="M19" s="48">
        <f>IF(COUNTIFS($D$2:$D19,D19)=1,SUMIFS($L:$L,D:D,D19),0)</f>
        <v>130</v>
      </c>
      <c r="N19" s="62">
        <v>3</v>
      </c>
      <c r="O19" s="38">
        <f>IF(COUNTIFS($D$2:$D19,D19)=1,SUMIFS($K:$K,D:D,D19),0)</f>
        <v>1</v>
      </c>
      <c r="P19" s="40">
        <f>IF(COUNTIFS($D$2:$D19,D19)=1,SUMIFS($M:$M,D:D,D19),0)</f>
        <v>130</v>
      </c>
      <c r="Q19" s="38" t="s">
        <v>82</v>
      </c>
      <c r="R19" s="38">
        <v>890207418</v>
      </c>
      <c r="S19" s="87" t="str">
        <f t="shared" si="13"/>
        <v/>
      </c>
      <c r="T19" s="38" t="s">
        <v>113</v>
      </c>
      <c r="U19" s="87" t="str">
        <f t="shared" si="14"/>
        <v/>
      </c>
      <c r="V19" s="38" t="s">
        <v>84</v>
      </c>
      <c r="W19" s="85">
        <v>46326</v>
      </c>
      <c r="X19" s="64">
        <v>0</v>
      </c>
      <c r="Y19" s="41">
        <f>IF(COUNTIFS($D$2:$D19,$D19)=1,SUMIFS(X:X,$D:$D,$D19),0)</f>
        <v>0</v>
      </c>
      <c r="Z19" s="64">
        <v>0</v>
      </c>
      <c r="AA19" s="63" t="s">
        <v>85</v>
      </c>
      <c r="AB19" s="64">
        <v>0</v>
      </c>
      <c r="AC19" s="41">
        <f>IF(COUNTIFS($D$2:$D19,$D19)=1,SUMIFS(AB:AB,$D:$D,$D19),0)</f>
        <v>0</v>
      </c>
      <c r="AD19" s="41">
        <f>IF(COUNTIFS($D$2:$D19,$D19)=1,SUMIFS(Z:Z,$D:$D,$D19),0)</f>
        <v>0</v>
      </c>
      <c r="AE19" s="41">
        <f t="shared" si="15"/>
        <v>0</v>
      </c>
      <c r="AF19" s="41">
        <f t="shared" si="16"/>
        <v>0</v>
      </c>
      <c r="AG19" s="41">
        <f>IF(COUNTIFS($D$2:$D19,$D19)=1,SUMIFS(AF:AF,$D:$D,$D19),0)</f>
        <v>0</v>
      </c>
      <c r="AH19" s="65">
        <f t="shared" si="17"/>
        <v>2026</v>
      </c>
      <c r="AI19" s="42">
        <f>AG19/VLOOKUP(AH19,SALARIOS!$A$1:$B$4,2,0)</f>
        <v>0</v>
      </c>
      <c r="AJ19" s="64">
        <v>0</v>
      </c>
      <c r="AK19" s="64">
        <v>0</v>
      </c>
      <c r="AL19" s="64">
        <v>0</v>
      </c>
      <c r="AM19" s="64">
        <v>0</v>
      </c>
      <c r="AN19" s="41">
        <f t="shared" si="0"/>
        <v>0</v>
      </c>
      <c r="AO19" s="41">
        <f t="shared" si="0"/>
        <v>0</v>
      </c>
      <c r="AP19" s="41">
        <f t="shared" si="1"/>
        <v>0</v>
      </c>
      <c r="AQ19" s="41">
        <f>VALUE(IF(COUNTIFS($D$2:$D19,$D19)=1,MAX(0,SUMIFS(AP:AP,$D:$D,$D19)),0))</f>
        <v>0</v>
      </c>
      <c r="AR19" s="41">
        <f t="shared" si="2"/>
        <v>0</v>
      </c>
      <c r="AS19" s="41">
        <f>IF(COUNTIFS($D$2:$D19,$D19)=1,SUMIFS(AR:AR,$D:$D,$D19),0)</f>
        <v>0</v>
      </c>
      <c r="AT19" s="41">
        <f t="shared" si="3"/>
        <v>0</v>
      </c>
      <c r="AU19" s="41">
        <f t="shared" si="18"/>
        <v>0</v>
      </c>
      <c r="AV19" s="41">
        <f>SUMIFS(Combinaciones!$K:$K,Combinaciones!$A:$A,I19,Combinaciones!$B:$B,J19,Combinaciones!$F:$F,N19)*L19</f>
        <v>219580920</v>
      </c>
      <c r="AW19" s="41">
        <f>IF(COUNTIFS($D$2:$D19,$D19)=1,SUMIFS(AV:AV,$D:$D,$D19),0)</f>
        <v>219580920</v>
      </c>
      <c r="AX19" s="64">
        <v>0</v>
      </c>
      <c r="AY19" s="63" t="s">
        <v>85</v>
      </c>
      <c r="AZ19" s="59">
        <v>2</v>
      </c>
      <c r="BA19" s="41">
        <f t="shared" si="19"/>
        <v>315162.90000000002</v>
      </c>
      <c r="BB19" s="64">
        <v>0</v>
      </c>
      <c r="BC19" s="43">
        <f t="shared" si="20"/>
        <v>219896082.90000001</v>
      </c>
      <c r="BD19" s="41">
        <f>IF(COUNTIFS($D$2:$D19,$D19)=1,SUMIFS(BC:BC,$D:$D,$D19),0)</f>
        <v>219896082.90000001</v>
      </c>
      <c r="BE19" s="86">
        <v>0</v>
      </c>
      <c r="BF19" s="41">
        <f t="shared" si="4"/>
        <v>0</v>
      </c>
      <c r="BG19" s="41">
        <f>IF(COUNTIFS($D$2:$D19,$D19)=1,SUMIFS(BF:BF,$D:$D,$D19),0)</f>
        <v>0</v>
      </c>
      <c r="BH19" s="41">
        <f t="shared" si="5"/>
        <v>219896082.90000001</v>
      </c>
      <c r="BI19" s="44">
        <f t="shared" si="6"/>
        <v>125.58995656531908</v>
      </c>
      <c r="BJ19" s="44">
        <f t="shared" si="21"/>
        <v>219896082.90000001</v>
      </c>
      <c r="BK19" s="44">
        <f t="shared" si="7"/>
        <v>219896082.90000001</v>
      </c>
      <c r="BL19" s="41">
        <f>IF(COUNTIF($D$3:D19,D19)=1,BK19,"")</f>
        <v>219896082.90000001</v>
      </c>
      <c r="BM19" s="41">
        <f t="shared" si="22"/>
        <v>0</v>
      </c>
      <c r="BN19" s="41">
        <f t="shared" si="23"/>
        <v>219896082.90000001</v>
      </c>
      <c r="BO19" s="44">
        <f t="shared" si="8"/>
        <v>0</v>
      </c>
      <c r="BP19" s="44">
        <f t="shared" si="9"/>
        <v>125.58995656531908</v>
      </c>
      <c r="BQ19" s="44" t="str">
        <f t="shared" si="24"/>
        <v/>
      </c>
      <c r="BR19" s="44" t="str">
        <f t="shared" si="10"/>
        <v/>
      </c>
      <c r="BS19" s="44">
        <f t="shared" si="25"/>
        <v>125.58995656531908</v>
      </c>
      <c r="BT19" s="45" t="str">
        <f t="shared" si="11"/>
        <v/>
      </c>
    </row>
    <row r="20" spans="1:72" hidden="1">
      <c r="A20" s="83" t="s">
        <v>76</v>
      </c>
      <c r="B20" s="38">
        <v>1843</v>
      </c>
      <c r="C20" s="38" t="s">
        <v>77</v>
      </c>
      <c r="D20" s="39">
        <v>68008262025</v>
      </c>
      <c r="E20" s="39" t="str">
        <f t="shared" si="12"/>
        <v/>
      </c>
      <c r="F20" s="62"/>
      <c r="G20" s="38" t="s">
        <v>92</v>
      </c>
      <c r="H20" s="38" t="s">
        <v>114</v>
      </c>
      <c r="I20" s="38" t="s">
        <v>80</v>
      </c>
      <c r="J20" s="38" t="s">
        <v>81</v>
      </c>
      <c r="K20" s="38">
        <v>2</v>
      </c>
      <c r="L20" s="38">
        <f>SUMIFS(
   zonificación!$AA:$AA,
   zonificación!$A:$A,B20,
   zonificación!$K:$K, G20,
   zonificación!$I:$I,H20,
   zonificación!$W:$W, I20)</f>
        <v>110</v>
      </c>
      <c r="M20" s="48">
        <f>IF(COUNTIFS($D$2:$D20,D20)=1,SUMIFS($L:$L,D:D,D20),0)</f>
        <v>110</v>
      </c>
      <c r="N20" s="62">
        <v>3</v>
      </c>
      <c r="O20" s="38">
        <f>IF(COUNTIFS($D$2:$D20,D20)=1,SUMIFS($K:$K,D:D,D20),0)</f>
        <v>2</v>
      </c>
      <c r="P20" s="40">
        <f>IF(COUNTIFS($D$2:$D20,D20)=1,SUMIFS($M:$M,D:D,D20),0)</f>
        <v>110</v>
      </c>
      <c r="Q20" s="38" t="s">
        <v>82</v>
      </c>
      <c r="R20" s="38">
        <v>890270632</v>
      </c>
      <c r="S20" s="87" t="str">
        <f t="shared" si="13"/>
        <v/>
      </c>
      <c r="T20" s="38" t="s">
        <v>115</v>
      </c>
      <c r="U20" s="87" t="str">
        <f t="shared" si="14"/>
        <v/>
      </c>
      <c r="V20" s="38" t="s">
        <v>84</v>
      </c>
      <c r="W20" s="85">
        <v>46326</v>
      </c>
      <c r="X20" s="64">
        <v>0</v>
      </c>
      <c r="Y20" s="41">
        <f>IF(COUNTIFS($D$2:$D20,$D20)=1,SUMIFS(X:X,$D:$D,$D20),0)</f>
        <v>0</v>
      </c>
      <c r="Z20" s="64">
        <v>0</v>
      </c>
      <c r="AA20" s="63" t="s">
        <v>85</v>
      </c>
      <c r="AB20" s="64">
        <v>0</v>
      </c>
      <c r="AC20" s="41">
        <f>IF(COUNTIFS($D$2:$D20,$D20)=1,SUMIFS(AB:AB,$D:$D,$D20),0)</f>
        <v>0</v>
      </c>
      <c r="AD20" s="41">
        <f>IF(COUNTIFS($D$2:$D20,$D20)=1,SUMIFS(Z:Z,$D:$D,$D20),0)</f>
        <v>0</v>
      </c>
      <c r="AE20" s="41">
        <f t="shared" si="15"/>
        <v>0</v>
      </c>
      <c r="AF20" s="41">
        <f t="shared" si="16"/>
        <v>0</v>
      </c>
      <c r="AG20" s="41">
        <f>IF(COUNTIFS($D$2:$D20,$D20)=1,SUMIFS(AF:AF,$D:$D,$D20),0)</f>
        <v>0</v>
      </c>
      <c r="AH20" s="65">
        <f t="shared" si="17"/>
        <v>2026</v>
      </c>
      <c r="AI20" s="42">
        <f>AG20/VLOOKUP(AH20,SALARIOS!$A$1:$B$4,2,0)</f>
        <v>0</v>
      </c>
      <c r="AJ20" s="64">
        <v>0</v>
      </c>
      <c r="AK20" s="64">
        <v>0</v>
      </c>
      <c r="AL20" s="64">
        <v>0</v>
      </c>
      <c r="AM20" s="64">
        <v>0</v>
      </c>
      <c r="AN20" s="41">
        <f t="shared" si="0"/>
        <v>0</v>
      </c>
      <c r="AO20" s="41">
        <f t="shared" si="0"/>
        <v>0</v>
      </c>
      <c r="AP20" s="41">
        <f t="shared" si="1"/>
        <v>0</v>
      </c>
      <c r="AQ20" s="41">
        <f>VALUE(IF(COUNTIFS($D$2:$D20,$D20)=1,MAX(0,SUMIFS(AP:AP,$D:$D,$D20)),0))</f>
        <v>0</v>
      </c>
      <c r="AR20" s="41">
        <f t="shared" si="2"/>
        <v>0</v>
      </c>
      <c r="AS20" s="41">
        <f>IF(COUNTIFS($D$2:$D20,$D20)=1,SUMIFS(AR:AR,$D:$D,$D20),0)</f>
        <v>0</v>
      </c>
      <c r="AT20" s="41">
        <f t="shared" si="3"/>
        <v>0</v>
      </c>
      <c r="AU20" s="41">
        <f t="shared" si="18"/>
        <v>0</v>
      </c>
      <c r="AV20" s="41">
        <f>SUMIFS(Combinaciones!$K:$K,Combinaciones!$A:$A,I20,Combinaciones!$B:$B,J20,Combinaciones!$F:$F,N20)*L20</f>
        <v>185799240</v>
      </c>
      <c r="AW20" s="41">
        <f>IF(COUNTIFS($D$2:$D20,$D20)=1,SUMIFS(AV:AV,$D:$D,$D20),0)</f>
        <v>185799240</v>
      </c>
      <c r="AX20" s="64">
        <v>0</v>
      </c>
      <c r="AY20" s="63" t="s">
        <v>85</v>
      </c>
      <c r="AZ20" s="59">
        <v>2</v>
      </c>
      <c r="BA20" s="41">
        <f t="shared" si="19"/>
        <v>315162.90000000002</v>
      </c>
      <c r="BB20" s="64">
        <v>0</v>
      </c>
      <c r="BC20" s="43">
        <f t="shared" si="20"/>
        <v>186114402.90000001</v>
      </c>
      <c r="BD20" s="41">
        <f>IF(COUNTIFS($D$2:$D20,$D20)=1,SUMIFS(BC:BC,$D:$D,$D20),0)</f>
        <v>186114402.90000001</v>
      </c>
      <c r="BE20" s="86">
        <v>0</v>
      </c>
      <c r="BF20" s="41">
        <f t="shared" si="4"/>
        <v>0</v>
      </c>
      <c r="BG20" s="41">
        <f>IF(COUNTIFS($D$2:$D20,$D20)=1,SUMIFS(BF:BF,$D:$D,$D20),0)</f>
        <v>0</v>
      </c>
      <c r="BH20" s="41">
        <f t="shared" si="5"/>
        <v>186114402.90000001</v>
      </c>
      <c r="BI20" s="44">
        <f t="shared" si="6"/>
        <v>106.29611709373152</v>
      </c>
      <c r="BJ20" s="44">
        <f t="shared" si="21"/>
        <v>186114402.90000001</v>
      </c>
      <c r="BK20" s="44">
        <f t="shared" si="7"/>
        <v>186114402.90000001</v>
      </c>
      <c r="BL20" s="41">
        <f>IF(COUNTIF($D$3:D20,D20)=1,BK20,"")</f>
        <v>186114402.90000001</v>
      </c>
      <c r="BM20" s="41">
        <f t="shared" si="22"/>
        <v>0</v>
      </c>
      <c r="BN20" s="41">
        <f t="shared" si="23"/>
        <v>186114402.90000001</v>
      </c>
      <c r="BO20" s="44">
        <f t="shared" si="8"/>
        <v>0</v>
      </c>
      <c r="BP20" s="44">
        <f t="shared" si="9"/>
        <v>106.29611709373152</v>
      </c>
      <c r="BQ20" s="44" t="str">
        <f t="shared" si="24"/>
        <v/>
      </c>
      <c r="BR20" s="44" t="str">
        <f t="shared" si="10"/>
        <v/>
      </c>
      <c r="BS20" s="44">
        <f t="shared" si="25"/>
        <v>106.29611709373152</v>
      </c>
      <c r="BT20" s="45" t="str">
        <f t="shared" si="11"/>
        <v/>
      </c>
    </row>
    <row r="21" spans="1:72" hidden="1">
      <c r="A21" s="83" t="s">
        <v>76</v>
      </c>
      <c r="B21" s="38">
        <v>1844</v>
      </c>
      <c r="C21" s="38" t="s">
        <v>77</v>
      </c>
      <c r="D21" s="39">
        <v>68008272025</v>
      </c>
      <c r="E21" s="39" t="str">
        <f t="shared" si="12"/>
        <v/>
      </c>
      <c r="F21" s="62"/>
      <c r="G21" s="38" t="s">
        <v>92</v>
      </c>
      <c r="H21" s="38" t="s">
        <v>114</v>
      </c>
      <c r="I21" s="38" t="s">
        <v>80</v>
      </c>
      <c r="J21" s="38" t="s">
        <v>81</v>
      </c>
      <c r="K21" s="38">
        <v>1</v>
      </c>
      <c r="L21" s="38">
        <f>SUMIFS(
   zonificación!$AA:$AA,
   zonificación!$A:$A,B21,
   zonificación!$K:$K, G21,
   zonificación!$I:$I,H21,
   zonificación!$W:$W, I21)</f>
        <v>90</v>
      </c>
      <c r="M21" s="48">
        <f>IF(COUNTIFS($D$2:$D21,D21)=1,SUMIFS($L:$L,D:D,D21),0)</f>
        <v>90</v>
      </c>
      <c r="N21" s="62">
        <v>3</v>
      </c>
      <c r="O21" s="38">
        <f>IF(COUNTIFS($D$2:$D21,D21)=1,SUMIFS($K:$K,D:D,D21),0)</f>
        <v>1</v>
      </c>
      <c r="P21" s="40">
        <f>IF(COUNTIFS($D$2:$D21,D21)=1,SUMIFS($M:$M,D:D,D21),0)</f>
        <v>90</v>
      </c>
      <c r="Q21" s="38" t="s">
        <v>82</v>
      </c>
      <c r="R21" s="38">
        <v>890270537</v>
      </c>
      <c r="S21" s="87" t="str">
        <f t="shared" si="13"/>
        <v/>
      </c>
      <c r="T21" s="38" t="s">
        <v>116</v>
      </c>
      <c r="U21" s="87" t="str">
        <f t="shared" si="14"/>
        <v/>
      </c>
      <c r="V21" s="38" t="s">
        <v>84</v>
      </c>
      <c r="W21" s="85">
        <v>46326</v>
      </c>
      <c r="X21" s="64">
        <v>0</v>
      </c>
      <c r="Y21" s="41">
        <f>IF(COUNTIFS($D$2:$D21,$D21)=1,SUMIFS(X:X,$D:$D,$D21),0)</f>
        <v>0</v>
      </c>
      <c r="Z21" s="64">
        <v>0</v>
      </c>
      <c r="AA21" s="63" t="s">
        <v>85</v>
      </c>
      <c r="AB21" s="64">
        <v>0</v>
      </c>
      <c r="AC21" s="41">
        <f>IF(COUNTIFS($D$2:$D21,$D21)=1,SUMIFS(AB:AB,$D:$D,$D21),0)</f>
        <v>0</v>
      </c>
      <c r="AD21" s="41">
        <f>IF(COUNTIFS($D$2:$D21,$D21)=1,SUMIFS(Z:Z,$D:$D,$D21),0)</f>
        <v>0</v>
      </c>
      <c r="AE21" s="41">
        <f t="shared" si="15"/>
        <v>0</v>
      </c>
      <c r="AF21" s="41">
        <f t="shared" si="16"/>
        <v>0</v>
      </c>
      <c r="AG21" s="41">
        <f>IF(COUNTIFS($D$2:$D21,$D21)=1,SUMIFS(AF:AF,$D:$D,$D21),0)</f>
        <v>0</v>
      </c>
      <c r="AH21" s="65">
        <f t="shared" si="17"/>
        <v>2026</v>
      </c>
      <c r="AI21" s="42">
        <f>AG21/VLOOKUP(AH21,SALARIOS!$A$1:$B$4,2,0)</f>
        <v>0</v>
      </c>
      <c r="AJ21" s="64">
        <v>0</v>
      </c>
      <c r="AK21" s="64">
        <v>0</v>
      </c>
      <c r="AL21" s="64">
        <v>0</v>
      </c>
      <c r="AM21" s="64">
        <v>0</v>
      </c>
      <c r="AN21" s="41">
        <f t="shared" si="0"/>
        <v>0</v>
      </c>
      <c r="AO21" s="41">
        <f t="shared" si="0"/>
        <v>0</v>
      </c>
      <c r="AP21" s="41">
        <f t="shared" si="1"/>
        <v>0</v>
      </c>
      <c r="AQ21" s="41">
        <f>VALUE(IF(COUNTIFS($D$2:$D21,$D21)=1,MAX(0,SUMIFS(AP:AP,$D:$D,$D21)),0))</f>
        <v>0</v>
      </c>
      <c r="AR21" s="41">
        <f t="shared" si="2"/>
        <v>0</v>
      </c>
      <c r="AS21" s="41">
        <f>IF(COUNTIFS($D$2:$D21,$D21)=1,SUMIFS(AR:AR,$D:$D,$D21),0)</f>
        <v>0</v>
      </c>
      <c r="AT21" s="41">
        <f t="shared" si="3"/>
        <v>0</v>
      </c>
      <c r="AU21" s="41">
        <f t="shared" si="18"/>
        <v>0</v>
      </c>
      <c r="AV21" s="41">
        <f>SUMIFS(Combinaciones!$K:$K,Combinaciones!$A:$A,I21,Combinaciones!$B:$B,J21,Combinaciones!$F:$F,N21)*L21</f>
        <v>152017560</v>
      </c>
      <c r="AW21" s="41">
        <f>IF(COUNTIFS($D$2:$D21,$D21)=1,SUMIFS(AV:AV,$D:$D,$D21),0)</f>
        <v>152017560</v>
      </c>
      <c r="AX21" s="64">
        <v>0</v>
      </c>
      <c r="AY21" s="63" t="s">
        <v>85</v>
      </c>
      <c r="AZ21" s="59">
        <v>2</v>
      </c>
      <c r="BA21" s="41">
        <f t="shared" si="19"/>
        <v>315162.90000000002</v>
      </c>
      <c r="BB21" s="64">
        <v>0</v>
      </c>
      <c r="BC21" s="43">
        <f t="shared" si="20"/>
        <v>152332722.90000001</v>
      </c>
      <c r="BD21" s="41">
        <f>IF(COUNTIFS($D$2:$D21,$D21)=1,SUMIFS(BC:BC,$D:$D,$D21),0)</f>
        <v>152332722.90000001</v>
      </c>
      <c r="BE21" s="86">
        <v>0</v>
      </c>
      <c r="BF21" s="41">
        <f t="shared" si="4"/>
        <v>0</v>
      </c>
      <c r="BG21" s="41">
        <f>IF(COUNTIFS($D$2:$D21,$D21)=1,SUMIFS(BF:BF,$D:$D,$D21),0)</f>
        <v>0</v>
      </c>
      <c r="BH21" s="41">
        <f t="shared" si="5"/>
        <v>152332722.90000001</v>
      </c>
      <c r="BI21" s="44">
        <f t="shared" si="6"/>
        <v>87.002277622143978</v>
      </c>
      <c r="BJ21" s="44">
        <f t="shared" si="21"/>
        <v>152332722.90000001</v>
      </c>
      <c r="BK21" s="44">
        <f t="shared" si="7"/>
        <v>152332722.90000001</v>
      </c>
      <c r="BL21" s="41">
        <f>IF(COUNTIF($D$3:D21,D21)=1,BK21,"")</f>
        <v>152332722.90000001</v>
      </c>
      <c r="BM21" s="41">
        <f t="shared" si="22"/>
        <v>0</v>
      </c>
      <c r="BN21" s="41">
        <f t="shared" si="23"/>
        <v>152332722.90000001</v>
      </c>
      <c r="BO21" s="44">
        <f t="shared" si="8"/>
        <v>0</v>
      </c>
      <c r="BP21" s="44">
        <f t="shared" si="9"/>
        <v>87.002277622143978</v>
      </c>
      <c r="BQ21" s="44" t="str">
        <f t="shared" si="24"/>
        <v/>
      </c>
      <c r="BR21" s="44" t="str">
        <f t="shared" si="10"/>
        <v/>
      </c>
      <c r="BS21" s="44">
        <f t="shared" si="25"/>
        <v>87.002277622143978</v>
      </c>
      <c r="BT21" s="45" t="str">
        <f t="shared" si="11"/>
        <v/>
      </c>
    </row>
    <row r="22" spans="1:72" hidden="1">
      <c r="A22" s="83" t="s">
        <v>76</v>
      </c>
      <c r="B22" s="38">
        <v>1845</v>
      </c>
      <c r="C22" s="38" t="s">
        <v>77</v>
      </c>
      <c r="D22" s="39">
        <v>68008292025</v>
      </c>
      <c r="E22" s="39" t="str">
        <f t="shared" si="12"/>
        <v/>
      </c>
      <c r="F22" s="62"/>
      <c r="G22" s="38" t="s">
        <v>92</v>
      </c>
      <c r="H22" s="38" t="s">
        <v>114</v>
      </c>
      <c r="I22" s="38" t="s">
        <v>80</v>
      </c>
      <c r="J22" s="38" t="s">
        <v>81</v>
      </c>
      <c r="K22" s="38">
        <v>1</v>
      </c>
      <c r="L22" s="38">
        <f>SUMIFS(
   zonificación!$AA:$AA,
   zonificación!$A:$A,B22,
   zonificación!$K:$K, G22,
   zonificación!$I:$I,H22,
   zonificación!$W:$W, I22)</f>
        <v>110</v>
      </c>
      <c r="M22" s="48">
        <f>IF(COUNTIFS($D$2:$D22,D22)=1,SUMIFS($L:$L,D:D,D22),0)</f>
        <v>110</v>
      </c>
      <c r="N22" s="62">
        <v>3</v>
      </c>
      <c r="O22" s="38">
        <f>IF(COUNTIFS($D$2:$D22,D22)=1,SUMIFS($K:$K,D:D,D22),0)</f>
        <v>1</v>
      </c>
      <c r="P22" s="40">
        <f>IF(COUNTIFS($D$2:$D22,D22)=1,SUMIFS($M:$M,D:D,D22),0)</f>
        <v>110</v>
      </c>
      <c r="Q22" s="38" t="s">
        <v>82</v>
      </c>
      <c r="R22" s="38">
        <v>890270163</v>
      </c>
      <c r="S22" s="87" t="str">
        <f t="shared" si="13"/>
        <v/>
      </c>
      <c r="T22" s="38" t="s">
        <v>117</v>
      </c>
      <c r="U22" s="87" t="str">
        <f t="shared" si="14"/>
        <v/>
      </c>
      <c r="V22" s="38" t="s">
        <v>84</v>
      </c>
      <c r="W22" s="85">
        <v>46326</v>
      </c>
      <c r="X22" s="64">
        <v>0</v>
      </c>
      <c r="Y22" s="41">
        <f>IF(COUNTIFS($D$2:$D22,$D22)=1,SUMIFS(X:X,$D:$D,$D22),0)</f>
        <v>0</v>
      </c>
      <c r="Z22" s="64">
        <v>0</v>
      </c>
      <c r="AA22" s="63" t="s">
        <v>85</v>
      </c>
      <c r="AB22" s="64">
        <v>0</v>
      </c>
      <c r="AC22" s="41">
        <f>IF(COUNTIFS($D$2:$D22,$D22)=1,SUMIFS(AB:AB,$D:$D,$D22),0)</f>
        <v>0</v>
      </c>
      <c r="AD22" s="41">
        <f>IF(COUNTIFS($D$2:$D22,$D22)=1,SUMIFS(Z:Z,$D:$D,$D22),0)</f>
        <v>0</v>
      </c>
      <c r="AE22" s="41">
        <f t="shared" si="15"/>
        <v>0</v>
      </c>
      <c r="AF22" s="41">
        <f t="shared" si="16"/>
        <v>0</v>
      </c>
      <c r="AG22" s="41">
        <f>IF(COUNTIFS($D$2:$D22,$D22)=1,SUMIFS(AF:AF,$D:$D,$D22),0)</f>
        <v>0</v>
      </c>
      <c r="AH22" s="65">
        <f t="shared" si="17"/>
        <v>2026</v>
      </c>
      <c r="AI22" s="42">
        <f>AG22/VLOOKUP(AH22,SALARIOS!$A$1:$B$4,2,0)</f>
        <v>0</v>
      </c>
      <c r="AJ22" s="64">
        <v>0</v>
      </c>
      <c r="AK22" s="64">
        <v>0</v>
      </c>
      <c r="AL22" s="64">
        <v>0</v>
      </c>
      <c r="AM22" s="64">
        <v>0</v>
      </c>
      <c r="AN22" s="41">
        <f t="shared" si="0"/>
        <v>0</v>
      </c>
      <c r="AO22" s="41">
        <f t="shared" si="0"/>
        <v>0</v>
      </c>
      <c r="AP22" s="41">
        <f t="shared" si="1"/>
        <v>0</v>
      </c>
      <c r="AQ22" s="41">
        <f>VALUE(IF(COUNTIFS($D$2:$D22,$D22)=1,MAX(0,SUMIFS(AP:AP,$D:$D,$D22)),0))</f>
        <v>0</v>
      </c>
      <c r="AR22" s="41">
        <f t="shared" si="2"/>
        <v>0</v>
      </c>
      <c r="AS22" s="41">
        <f>IF(COUNTIFS($D$2:$D22,$D22)=1,SUMIFS(AR:AR,$D:$D,$D22),0)</f>
        <v>0</v>
      </c>
      <c r="AT22" s="41">
        <f t="shared" si="3"/>
        <v>0</v>
      </c>
      <c r="AU22" s="41">
        <f t="shared" si="18"/>
        <v>0</v>
      </c>
      <c r="AV22" s="41">
        <f>SUMIFS(Combinaciones!$K:$K,Combinaciones!$A:$A,I22,Combinaciones!$B:$B,J22,Combinaciones!$F:$F,N22)*L22</f>
        <v>185799240</v>
      </c>
      <c r="AW22" s="41">
        <f>IF(COUNTIFS($D$2:$D22,$D22)=1,SUMIFS(AV:AV,$D:$D,$D22),0)</f>
        <v>185799240</v>
      </c>
      <c r="AX22" s="64">
        <v>0</v>
      </c>
      <c r="AY22" s="63" t="s">
        <v>85</v>
      </c>
      <c r="AZ22" s="59">
        <v>1</v>
      </c>
      <c r="BA22" s="41">
        <f t="shared" si="19"/>
        <v>157581.45000000001</v>
      </c>
      <c r="BB22" s="64">
        <v>0</v>
      </c>
      <c r="BC22" s="43">
        <f t="shared" si="20"/>
        <v>185956821.44999999</v>
      </c>
      <c r="BD22" s="41">
        <f>IF(COUNTIFS($D$2:$D22,$D22)=1,SUMIFS(BC:BC,$D:$D,$D22),0)</f>
        <v>185956821.44999999</v>
      </c>
      <c r="BE22" s="86">
        <v>0</v>
      </c>
      <c r="BF22" s="41">
        <f t="shared" si="4"/>
        <v>0</v>
      </c>
      <c r="BG22" s="41">
        <f>IF(COUNTIFS($D$2:$D22,$D22)=1,SUMIFS(BF:BF,$D:$D,$D22),0)</f>
        <v>0</v>
      </c>
      <c r="BH22" s="41">
        <f t="shared" si="5"/>
        <v>185956821.44999999</v>
      </c>
      <c r="BI22" s="44">
        <f t="shared" si="6"/>
        <v>106.20611709373152</v>
      </c>
      <c r="BJ22" s="44">
        <f t="shared" si="21"/>
        <v>185956821.44999999</v>
      </c>
      <c r="BK22" s="44">
        <f t="shared" si="7"/>
        <v>185956821.44999999</v>
      </c>
      <c r="BL22" s="41">
        <f>IF(COUNTIF($D$3:D22,D22)=1,BK22,"")</f>
        <v>185956821.44999999</v>
      </c>
      <c r="BM22" s="41">
        <f t="shared" si="22"/>
        <v>0</v>
      </c>
      <c r="BN22" s="41">
        <f t="shared" si="23"/>
        <v>185956821.44999999</v>
      </c>
      <c r="BO22" s="44">
        <f t="shared" si="8"/>
        <v>0</v>
      </c>
      <c r="BP22" s="44">
        <f t="shared" si="9"/>
        <v>106.20611709373152</v>
      </c>
      <c r="BQ22" s="44" t="str">
        <f t="shared" si="24"/>
        <v/>
      </c>
      <c r="BR22" s="44" t="str">
        <f t="shared" si="10"/>
        <v/>
      </c>
      <c r="BS22" s="44">
        <f t="shared" si="25"/>
        <v>106.20611709373152</v>
      </c>
      <c r="BT22" s="45" t="str">
        <f t="shared" si="11"/>
        <v/>
      </c>
    </row>
    <row r="23" spans="1:72" hidden="1">
      <c r="A23" s="83" t="s">
        <v>76</v>
      </c>
      <c r="B23" s="38">
        <v>1846</v>
      </c>
      <c r="C23" s="38" t="s">
        <v>77</v>
      </c>
      <c r="D23" s="39">
        <v>68008282025</v>
      </c>
      <c r="E23" s="39" t="str">
        <f t="shared" si="12"/>
        <v/>
      </c>
      <c r="F23" s="62"/>
      <c r="G23" s="38" t="s">
        <v>92</v>
      </c>
      <c r="H23" s="38" t="s">
        <v>114</v>
      </c>
      <c r="I23" s="38" t="s">
        <v>80</v>
      </c>
      <c r="J23" s="38" t="s">
        <v>81</v>
      </c>
      <c r="K23" s="38">
        <v>1</v>
      </c>
      <c r="L23" s="38">
        <f>SUMIFS(
   zonificación!$AA:$AA,
   zonificación!$A:$A,B23,
   zonificación!$K:$K, G23,
   zonificación!$I:$I,H23,
   zonificación!$W:$W, I23)</f>
        <v>110</v>
      </c>
      <c r="M23" s="48">
        <f>IF(COUNTIFS($D$2:$D23,D23)=1,SUMIFS($L:$L,D:D,D23),0)</f>
        <v>110</v>
      </c>
      <c r="N23" s="62">
        <v>3</v>
      </c>
      <c r="O23" s="38">
        <f>IF(COUNTIFS($D$2:$D23,D23)=1,SUMIFS($K:$K,D:D,D23),0)</f>
        <v>1</v>
      </c>
      <c r="P23" s="40">
        <f>IF(COUNTIFS($D$2:$D23,D23)=1,SUMIFS($M:$M,D:D,D23),0)</f>
        <v>110</v>
      </c>
      <c r="Q23" s="38" t="s">
        <v>82</v>
      </c>
      <c r="R23" s="38">
        <v>890270553</v>
      </c>
      <c r="S23" s="87" t="str">
        <f t="shared" si="13"/>
        <v/>
      </c>
      <c r="T23" s="38" t="s">
        <v>118</v>
      </c>
      <c r="U23" s="87" t="str">
        <f t="shared" si="14"/>
        <v/>
      </c>
      <c r="V23" s="38" t="s">
        <v>84</v>
      </c>
      <c r="W23" s="85">
        <v>46326</v>
      </c>
      <c r="X23" s="64">
        <v>0</v>
      </c>
      <c r="Y23" s="41">
        <f>IF(COUNTIFS($D$2:$D23,$D23)=1,SUMIFS(X:X,$D:$D,$D23),0)</f>
        <v>0</v>
      </c>
      <c r="Z23" s="64">
        <v>0</v>
      </c>
      <c r="AA23" s="63" t="s">
        <v>85</v>
      </c>
      <c r="AB23" s="64">
        <v>0</v>
      </c>
      <c r="AC23" s="41">
        <f>IF(COUNTIFS($D$2:$D23,$D23)=1,SUMIFS(AB:AB,$D:$D,$D23),0)</f>
        <v>0</v>
      </c>
      <c r="AD23" s="41">
        <f>IF(COUNTIFS($D$2:$D23,$D23)=1,SUMIFS(Z:Z,$D:$D,$D23),0)</f>
        <v>0</v>
      </c>
      <c r="AE23" s="41">
        <f t="shared" si="15"/>
        <v>0</v>
      </c>
      <c r="AF23" s="41">
        <f t="shared" si="16"/>
        <v>0</v>
      </c>
      <c r="AG23" s="41">
        <f>IF(COUNTIFS($D$2:$D23,$D23)=1,SUMIFS(AF:AF,$D:$D,$D23),0)</f>
        <v>0</v>
      </c>
      <c r="AH23" s="65">
        <f t="shared" si="17"/>
        <v>2026</v>
      </c>
      <c r="AI23" s="42">
        <f>AG23/VLOOKUP(AH23,SALARIOS!$A$1:$B$4,2,0)</f>
        <v>0</v>
      </c>
      <c r="AJ23" s="64">
        <v>0</v>
      </c>
      <c r="AK23" s="64">
        <v>0</v>
      </c>
      <c r="AL23" s="64">
        <v>0</v>
      </c>
      <c r="AM23" s="64">
        <v>0</v>
      </c>
      <c r="AN23" s="41">
        <f t="shared" si="0"/>
        <v>0</v>
      </c>
      <c r="AO23" s="41">
        <f t="shared" si="0"/>
        <v>0</v>
      </c>
      <c r="AP23" s="41">
        <f t="shared" si="1"/>
        <v>0</v>
      </c>
      <c r="AQ23" s="41">
        <f>VALUE(IF(COUNTIFS($D$2:$D23,$D23)=1,MAX(0,SUMIFS(AP:AP,$D:$D,$D23)),0))</f>
        <v>0</v>
      </c>
      <c r="AR23" s="41">
        <f t="shared" si="2"/>
        <v>0</v>
      </c>
      <c r="AS23" s="41">
        <f>IF(COUNTIFS($D$2:$D23,$D23)=1,SUMIFS(AR:AR,$D:$D,$D23),0)</f>
        <v>0</v>
      </c>
      <c r="AT23" s="41">
        <f t="shared" si="3"/>
        <v>0</v>
      </c>
      <c r="AU23" s="41">
        <f t="shared" si="18"/>
        <v>0</v>
      </c>
      <c r="AV23" s="41">
        <f>SUMIFS(Combinaciones!$K:$K,Combinaciones!$A:$A,I23,Combinaciones!$B:$B,J23,Combinaciones!$F:$F,N23)*L23</f>
        <v>185799240</v>
      </c>
      <c r="AW23" s="41">
        <f>IF(COUNTIFS($D$2:$D23,$D23)=1,SUMIFS(AV:AV,$D:$D,$D23),0)</f>
        <v>185799240</v>
      </c>
      <c r="AX23" s="64">
        <v>0</v>
      </c>
      <c r="AY23" s="63" t="s">
        <v>85</v>
      </c>
      <c r="AZ23" s="59">
        <v>4</v>
      </c>
      <c r="BA23" s="41">
        <f t="shared" si="19"/>
        <v>630325.80000000005</v>
      </c>
      <c r="BB23" s="64">
        <v>0</v>
      </c>
      <c r="BC23" s="43">
        <f t="shared" si="20"/>
        <v>186429565.80000001</v>
      </c>
      <c r="BD23" s="41">
        <f>IF(COUNTIFS($D$2:$D23,$D23)=1,SUMIFS(BC:BC,$D:$D,$D23),0)</f>
        <v>186429565.80000001</v>
      </c>
      <c r="BE23" s="86">
        <v>0</v>
      </c>
      <c r="BF23" s="41">
        <f t="shared" si="4"/>
        <v>0</v>
      </c>
      <c r="BG23" s="41">
        <f>IF(COUNTIFS($D$2:$D23,$D23)=1,SUMIFS(BF:BF,$D:$D,$D23),0)</f>
        <v>0</v>
      </c>
      <c r="BH23" s="41">
        <f t="shared" si="5"/>
        <v>186429565.80000001</v>
      </c>
      <c r="BI23" s="44">
        <f t="shared" si="6"/>
        <v>106.47611709373153</v>
      </c>
      <c r="BJ23" s="44">
        <f t="shared" si="21"/>
        <v>186429565.80000001</v>
      </c>
      <c r="BK23" s="44">
        <f t="shared" si="7"/>
        <v>186429565.80000001</v>
      </c>
      <c r="BL23" s="41">
        <f>IF(COUNTIF($D$3:D23,D23)=1,BK23,"")</f>
        <v>186429565.80000001</v>
      </c>
      <c r="BM23" s="41">
        <f t="shared" si="22"/>
        <v>0</v>
      </c>
      <c r="BN23" s="41">
        <f t="shared" si="23"/>
        <v>186429565.80000001</v>
      </c>
      <c r="BO23" s="44">
        <f t="shared" si="8"/>
        <v>0</v>
      </c>
      <c r="BP23" s="44">
        <f t="shared" si="9"/>
        <v>106.47611709373153</v>
      </c>
      <c r="BQ23" s="44" t="str">
        <f t="shared" si="24"/>
        <v/>
      </c>
      <c r="BR23" s="44" t="str">
        <f t="shared" si="10"/>
        <v/>
      </c>
      <c r="BS23" s="44">
        <f t="shared" si="25"/>
        <v>106.47611709373153</v>
      </c>
      <c r="BT23" s="45" t="str">
        <f t="shared" si="11"/>
        <v/>
      </c>
    </row>
    <row r="24" spans="1:72" hidden="1">
      <c r="A24" s="83" t="s">
        <v>76</v>
      </c>
      <c r="B24" s="38">
        <v>1847</v>
      </c>
      <c r="C24" s="38" t="s">
        <v>77</v>
      </c>
      <c r="D24" s="39">
        <v>68008502025</v>
      </c>
      <c r="E24" s="39" t="str">
        <f t="shared" si="12"/>
        <v/>
      </c>
      <c r="F24" s="62"/>
      <c r="G24" s="38" t="s">
        <v>101</v>
      </c>
      <c r="H24" s="38" t="s">
        <v>110</v>
      </c>
      <c r="I24" s="38" t="s">
        <v>80</v>
      </c>
      <c r="J24" s="38" t="s">
        <v>81</v>
      </c>
      <c r="K24" s="38">
        <v>1</v>
      </c>
      <c r="L24" s="38">
        <f>SUMIFS(
   zonificación!$AA:$AA,
   zonificación!$A:$A,B24,
   zonificación!$K:$K, G24,
   zonificación!$I:$I,H24,
   zonificación!$W:$W, I24)</f>
        <v>140</v>
      </c>
      <c r="M24" s="48">
        <f>IF(COUNTIFS($D$2:$D24,D24)=1,SUMIFS($L:$L,D:D,D24),0)</f>
        <v>140</v>
      </c>
      <c r="N24" s="62">
        <v>3</v>
      </c>
      <c r="O24" s="38">
        <f>IF(COUNTIFS($D$2:$D24,D24)=1,SUMIFS($K:$K,D:D,D24),0)</f>
        <v>1</v>
      </c>
      <c r="P24" s="40">
        <f>IF(COUNTIFS($D$2:$D24,D24)=1,SUMIFS($M:$M,D:D,D24),0)</f>
        <v>140</v>
      </c>
      <c r="Q24" s="38" t="s">
        <v>82</v>
      </c>
      <c r="R24" s="38">
        <v>890210558</v>
      </c>
      <c r="S24" s="87" t="str">
        <f t="shared" si="13"/>
        <v/>
      </c>
      <c r="T24" s="38" t="s">
        <v>119</v>
      </c>
      <c r="U24" s="87" t="str">
        <f t="shared" si="14"/>
        <v/>
      </c>
      <c r="V24" s="38" t="s">
        <v>84</v>
      </c>
      <c r="W24" s="85">
        <v>46326</v>
      </c>
      <c r="X24" s="64">
        <v>0</v>
      </c>
      <c r="Y24" s="41">
        <f>IF(COUNTIFS($D$2:$D24,$D24)=1,SUMIFS(X:X,$D:$D,$D24),0)</f>
        <v>0</v>
      </c>
      <c r="Z24" s="64">
        <v>0</v>
      </c>
      <c r="AA24" s="63" t="s">
        <v>85</v>
      </c>
      <c r="AB24" s="64">
        <v>0</v>
      </c>
      <c r="AC24" s="41">
        <f>IF(COUNTIFS($D$2:$D24,$D24)=1,SUMIFS(AB:AB,$D:$D,$D24),0)</f>
        <v>0</v>
      </c>
      <c r="AD24" s="41">
        <f>IF(COUNTIFS($D$2:$D24,$D24)=1,SUMIFS(Z:Z,$D:$D,$D24),0)</f>
        <v>0</v>
      </c>
      <c r="AE24" s="41">
        <f t="shared" si="15"/>
        <v>0</v>
      </c>
      <c r="AF24" s="41">
        <f t="shared" si="16"/>
        <v>0</v>
      </c>
      <c r="AG24" s="41">
        <f>IF(COUNTIFS($D$2:$D24,$D24)=1,SUMIFS(AF:AF,$D:$D,$D24),0)</f>
        <v>0</v>
      </c>
      <c r="AH24" s="65">
        <f t="shared" si="17"/>
        <v>2026</v>
      </c>
      <c r="AI24" s="42">
        <f>AG24/VLOOKUP(AH24,SALARIOS!$A$1:$B$4,2,0)</f>
        <v>0</v>
      </c>
      <c r="AJ24" s="64">
        <v>0</v>
      </c>
      <c r="AK24" s="64">
        <v>0</v>
      </c>
      <c r="AL24" s="64">
        <v>0</v>
      </c>
      <c r="AM24" s="64">
        <v>0</v>
      </c>
      <c r="AN24" s="41">
        <f t="shared" si="0"/>
        <v>0</v>
      </c>
      <c r="AO24" s="41">
        <f t="shared" si="0"/>
        <v>0</v>
      </c>
      <c r="AP24" s="41">
        <f t="shared" si="1"/>
        <v>0</v>
      </c>
      <c r="AQ24" s="41">
        <f>VALUE(IF(COUNTIFS($D$2:$D24,$D24)=1,MAX(0,SUMIFS(AP:AP,$D:$D,$D24)),0))</f>
        <v>0</v>
      </c>
      <c r="AR24" s="41">
        <f t="shared" si="2"/>
        <v>0</v>
      </c>
      <c r="AS24" s="41">
        <f>IF(COUNTIFS($D$2:$D24,$D24)=1,SUMIFS(AR:AR,$D:$D,$D24),0)</f>
        <v>0</v>
      </c>
      <c r="AT24" s="41">
        <f t="shared" si="3"/>
        <v>0</v>
      </c>
      <c r="AU24" s="41">
        <f t="shared" si="18"/>
        <v>0</v>
      </c>
      <c r="AV24" s="41">
        <f>SUMIFS(Combinaciones!$K:$K,Combinaciones!$A:$A,I24,Combinaciones!$B:$B,J24,Combinaciones!$F:$F,N24)*L24</f>
        <v>236471760</v>
      </c>
      <c r="AW24" s="41">
        <f>IF(COUNTIFS($D$2:$D24,$D24)=1,SUMIFS(AV:AV,$D:$D,$D24),0)</f>
        <v>236471760</v>
      </c>
      <c r="AX24" s="64">
        <v>0</v>
      </c>
      <c r="AY24" s="63" t="s">
        <v>85</v>
      </c>
      <c r="AZ24" s="59">
        <v>6</v>
      </c>
      <c r="BA24" s="41">
        <f t="shared" si="19"/>
        <v>945488.70000000007</v>
      </c>
      <c r="BB24" s="64">
        <v>0</v>
      </c>
      <c r="BC24" s="43">
        <f t="shared" si="20"/>
        <v>237417248.69999999</v>
      </c>
      <c r="BD24" s="41">
        <f>IF(COUNTIFS($D$2:$D24,$D24)=1,SUMIFS(BC:BC,$D:$D,$D24),0)</f>
        <v>237417248.69999999</v>
      </c>
      <c r="BE24" s="86">
        <v>0</v>
      </c>
      <c r="BF24" s="41">
        <f t="shared" si="4"/>
        <v>0</v>
      </c>
      <c r="BG24" s="41">
        <f>IF(COUNTIFS($D$2:$D24,$D24)=1,SUMIFS(BF:BF,$D:$D,$D24),0)</f>
        <v>0</v>
      </c>
      <c r="BH24" s="41">
        <f t="shared" si="5"/>
        <v>237417248.69999999</v>
      </c>
      <c r="BI24" s="44">
        <f t="shared" si="6"/>
        <v>135.59687630111284</v>
      </c>
      <c r="BJ24" s="44">
        <f t="shared" si="21"/>
        <v>237417248.69999999</v>
      </c>
      <c r="BK24" s="44">
        <f t="shared" si="7"/>
        <v>237417248.69999999</v>
      </c>
      <c r="BL24" s="41">
        <f>IF(COUNTIF($D$3:D24,D24)=1,BK24,"")</f>
        <v>237417248.69999999</v>
      </c>
      <c r="BM24" s="41">
        <f t="shared" si="22"/>
        <v>0</v>
      </c>
      <c r="BN24" s="41">
        <f t="shared" si="23"/>
        <v>237417248.69999999</v>
      </c>
      <c r="BO24" s="44">
        <f t="shared" si="8"/>
        <v>0</v>
      </c>
      <c r="BP24" s="44">
        <f t="shared" si="9"/>
        <v>135.59687630111284</v>
      </c>
      <c r="BQ24" s="44" t="str">
        <f t="shared" si="24"/>
        <v/>
      </c>
      <c r="BR24" s="44" t="str">
        <f t="shared" si="10"/>
        <v/>
      </c>
      <c r="BS24" s="44">
        <f t="shared" si="25"/>
        <v>135.59687630111284</v>
      </c>
      <c r="BT24" s="45" t="str">
        <f t="shared" si="11"/>
        <v/>
      </c>
    </row>
    <row r="25" spans="1:72" hidden="1">
      <c r="A25" s="83" t="s">
        <v>76</v>
      </c>
      <c r="B25" s="38">
        <v>1848</v>
      </c>
      <c r="C25" s="38" t="s">
        <v>77</v>
      </c>
      <c r="D25" s="39">
        <v>68008482025</v>
      </c>
      <c r="E25" s="39" t="str">
        <f t="shared" si="12"/>
        <v/>
      </c>
      <c r="F25" s="62"/>
      <c r="G25" s="38" t="s">
        <v>120</v>
      </c>
      <c r="H25" s="38" t="s">
        <v>121</v>
      </c>
      <c r="I25" s="38" t="s">
        <v>80</v>
      </c>
      <c r="J25" s="38" t="s">
        <v>81</v>
      </c>
      <c r="K25" s="38">
        <v>1</v>
      </c>
      <c r="L25" s="38">
        <f>SUMIFS(
   zonificación!$AA:$AA,
   zonificación!$A:$A,B25,
   zonificación!$K:$K, G25,
   zonificación!$I:$I,H25,
   zonificación!$W:$W, I25)</f>
        <v>65</v>
      </c>
      <c r="M25" s="48">
        <f>IF(COUNTIFS($D$2:$D25,D25)=1,SUMIFS($L:$L,D:D,D25),0)</f>
        <v>65</v>
      </c>
      <c r="N25" s="62">
        <v>3</v>
      </c>
      <c r="O25" s="38">
        <f>IF(COUNTIFS($D$2:$D25,D25)=1,SUMIFS($K:$K,D:D,D25),0)</f>
        <v>1</v>
      </c>
      <c r="P25" s="40">
        <f>IF(COUNTIFS($D$2:$D25,D25)=1,SUMIFS($M:$M,D:D,D25),0)</f>
        <v>65</v>
      </c>
      <c r="Q25" s="38" t="s">
        <v>82</v>
      </c>
      <c r="R25" s="38">
        <v>890207406</v>
      </c>
      <c r="S25" s="87" t="str">
        <f t="shared" si="13"/>
        <v/>
      </c>
      <c r="T25" s="38" t="s">
        <v>122</v>
      </c>
      <c r="U25" s="87" t="str">
        <f t="shared" si="14"/>
        <v/>
      </c>
      <c r="V25" s="38" t="s">
        <v>84</v>
      </c>
      <c r="W25" s="85">
        <v>46326</v>
      </c>
      <c r="X25" s="64">
        <v>0</v>
      </c>
      <c r="Y25" s="41">
        <f>IF(COUNTIFS($D$2:$D25,$D25)=1,SUMIFS(X:X,$D:$D,$D25),0)</f>
        <v>0</v>
      </c>
      <c r="Z25" s="64">
        <v>0</v>
      </c>
      <c r="AA25" s="63" t="s">
        <v>85</v>
      </c>
      <c r="AB25" s="64">
        <v>0</v>
      </c>
      <c r="AC25" s="41">
        <f>IF(COUNTIFS($D$2:$D25,$D25)=1,SUMIFS(AB:AB,$D:$D,$D25),0)</f>
        <v>0</v>
      </c>
      <c r="AD25" s="41">
        <f>IF(COUNTIFS($D$2:$D25,$D25)=1,SUMIFS(Z:Z,$D:$D,$D25),0)</f>
        <v>0</v>
      </c>
      <c r="AE25" s="41">
        <f t="shared" si="15"/>
        <v>0</v>
      </c>
      <c r="AF25" s="41">
        <f t="shared" si="16"/>
        <v>0</v>
      </c>
      <c r="AG25" s="41">
        <f>IF(COUNTIFS($D$2:$D25,$D25)=1,SUMIFS(AF:AF,$D:$D,$D25),0)</f>
        <v>0</v>
      </c>
      <c r="AH25" s="65">
        <f t="shared" si="17"/>
        <v>2026</v>
      </c>
      <c r="AI25" s="42">
        <f>AG25/VLOOKUP(AH25,SALARIOS!$A$1:$B$4,2,0)</f>
        <v>0</v>
      </c>
      <c r="AJ25" s="64">
        <v>0</v>
      </c>
      <c r="AK25" s="64">
        <v>0</v>
      </c>
      <c r="AL25" s="64">
        <v>0</v>
      </c>
      <c r="AM25" s="64">
        <v>0</v>
      </c>
      <c r="AN25" s="41">
        <f t="shared" si="0"/>
        <v>0</v>
      </c>
      <c r="AO25" s="41">
        <f t="shared" si="0"/>
        <v>0</v>
      </c>
      <c r="AP25" s="41">
        <f t="shared" si="1"/>
        <v>0</v>
      </c>
      <c r="AQ25" s="41">
        <f>VALUE(IF(COUNTIFS($D$2:$D25,$D25)=1,MAX(0,SUMIFS(AP:AP,$D:$D,$D25)),0))</f>
        <v>0</v>
      </c>
      <c r="AR25" s="41">
        <f t="shared" si="2"/>
        <v>0</v>
      </c>
      <c r="AS25" s="41">
        <f>IF(COUNTIFS($D$2:$D25,$D25)=1,SUMIFS(AR:AR,$D:$D,$D25),0)</f>
        <v>0</v>
      </c>
      <c r="AT25" s="41">
        <f t="shared" si="3"/>
        <v>0</v>
      </c>
      <c r="AU25" s="41">
        <f t="shared" si="18"/>
        <v>0</v>
      </c>
      <c r="AV25" s="41">
        <f>SUMIFS(Combinaciones!$K:$K,Combinaciones!$A:$A,I25,Combinaciones!$B:$B,J25,Combinaciones!$F:$F,N25)*L25</f>
        <v>109790460</v>
      </c>
      <c r="AW25" s="41">
        <f>IF(COUNTIFS($D$2:$D25,$D25)=1,SUMIFS(AV:AV,$D:$D,$D25),0)</f>
        <v>109790460</v>
      </c>
      <c r="AX25" s="64">
        <v>0</v>
      </c>
      <c r="AY25" s="63" t="s">
        <v>85</v>
      </c>
      <c r="AZ25" s="59">
        <v>1</v>
      </c>
      <c r="BA25" s="41">
        <f t="shared" si="19"/>
        <v>157581.45000000001</v>
      </c>
      <c r="BB25" s="64">
        <v>0</v>
      </c>
      <c r="BC25" s="43">
        <f t="shared" si="20"/>
        <v>109948041.45</v>
      </c>
      <c r="BD25" s="41">
        <f>IF(COUNTIFS($D$2:$D25,$D25)=1,SUMIFS(BC:BC,$D:$D,$D25),0)</f>
        <v>109948041.45</v>
      </c>
      <c r="BE25" s="86">
        <v>0</v>
      </c>
      <c r="BF25" s="41">
        <f t="shared" si="4"/>
        <v>0</v>
      </c>
      <c r="BG25" s="41">
        <f>IF(COUNTIFS($D$2:$D25,$D25)=1,SUMIFS(BF:BF,$D:$D,$D25),0)</f>
        <v>0</v>
      </c>
      <c r="BH25" s="41">
        <f t="shared" si="5"/>
        <v>109948041.45</v>
      </c>
      <c r="BI25" s="44">
        <f t="shared" si="6"/>
        <v>62.794978282659542</v>
      </c>
      <c r="BJ25" s="44">
        <f t="shared" si="21"/>
        <v>109948041.45</v>
      </c>
      <c r="BK25" s="44">
        <f t="shared" si="7"/>
        <v>109948041.45</v>
      </c>
      <c r="BL25" s="41">
        <f>IF(COUNTIF($D$3:D25,D25)=1,BK25,"")</f>
        <v>109948041.45</v>
      </c>
      <c r="BM25" s="41">
        <f t="shared" si="22"/>
        <v>0</v>
      </c>
      <c r="BN25" s="41">
        <f t="shared" si="23"/>
        <v>109948041.45</v>
      </c>
      <c r="BO25" s="44">
        <f t="shared" si="8"/>
        <v>0</v>
      </c>
      <c r="BP25" s="44">
        <f t="shared" si="9"/>
        <v>62.794978282659542</v>
      </c>
      <c r="BQ25" s="44" t="str">
        <f t="shared" si="24"/>
        <v/>
      </c>
      <c r="BR25" s="44" t="str">
        <f t="shared" si="10"/>
        <v/>
      </c>
      <c r="BS25" s="44">
        <f t="shared" si="25"/>
        <v>62.794978282659542</v>
      </c>
      <c r="BT25" s="45" t="str">
        <f t="shared" si="11"/>
        <v/>
      </c>
    </row>
    <row r="26" spans="1:72" hidden="1">
      <c r="A26" s="83" t="s">
        <v>76</v>
      </c>
      <c r="B26" s="38">
        <v>1849</v>
      </c>
      <c r="C26" s="38" t="s">
        <v>77</v>
      </c>
      <c r="D26" s="39">
        <v>68008712025</v>
      </c>
      <c r="E26" s="39" t="str">
        <f t="shared" si="12"/>
        <v/>
      </c>
      <c r="F26" s="62"/>
      <c r="G26" s="38" t="s">
        <v>123</v>
      </c>
      <c r="H26" s="38" t="s">
        <v>124</v>
      </c>
      <c r="I26" s="38" t="s">
        <v>80</v>
      </c>
      <c r="J26" s="38" t="s">
        <v>81</v>
      </c>
      <c r="K26" s="38">
        <v>1</v>
      </c>
      <c r="L26" s="38">
        <f>SUMIFS(
   zonificación!$AA:$AA,
   zonificación!$A:$A,B26,
   zonificación!$K:$K, G26,
   zonificación!$I:$I,H26,
   zonificación!$W:$W, I26)</f>
        <v>92</v>
      </c>
      <c r="M26" s="48">
        <f>IF(COUNTIFS($D$2:$D26,D26)=1,SUMIFS($L:$L,D:D,D26),0)</f>
        <v>92</v>
      </c>
      <c r="N26" s="62">
        <v>3</v>
      </c>
      <c r="O26" s="38">
        <f>IF(COUNTIFS($D$2:$D26,D26)=1,SUMIFS($K:$K,D:D,D26),0)</f>
        <v>1</v>
      </c>
      <c r="P26" s="40">
        <f>IF(COUNTIFS($D$2:$D26,D26)=1,SUMIFS($M:$M,D:D,D26),0)</f>
        <v>92</v>
      </c>
      <c r="Q26" s="38" t="s">
        <v>82</v>
      </c>
      <c r="R26" s="38">
        <v>890270554</v>
      </c>
      <c r="S26" s="87" t="str">
        <f t="shared" si="13"/>
        <v/>
      </c>
      <c r="T26" s="38" t="s">
        <v>125</v>
      </c>
      <c r="U26" s="87" t="str">
        <f t="shared" si="14"/>
        <v/>
      </c>
      <c r="V26" s="38" t="s">
        <v>84</v>
      </c>
      <c r="W26" s="85">
        <v>46326</v>
      </c>
      <c r="X26" s="64">
        <v>0</v>
      </c>
      <c r="Y26" s="41">
        <f>IF(COUNTIFS($D$2:$D26,$D26)=1,SUMIFS(X:X,$D:$D,$D26),0)</f>
        <v>0</v>
      </c>
      <c r="Z26" s="64">
        <v>0</v>
      </c>
      <c r="AA26" s="63" t="s">
        <v>85</v>
      </c>
      <c r="AB26" s="64">
        <v>0</v>
      </c>
      <c r="AC26" s="41">
        <f>IF(COUNTIFS($D$2:$D26,$D26)=1,SUMIFS(AB:AB,$D:$D,$D26),0)</f>
        <v>0</v>
      </c>
      <c r="AD26" s="41">
        <f>IF(COUNTIFS($D$2:$D26,$D26)=1,SUMIFS(Z:Z,$D:$D,$D26),0)</f>
        <v>0</v>
      </c>
      <c r="AE26" s="41">
        <f t="shared" si="15"/>
        <v>0</v>
      </c>
      <c r="AF26" s="41">
        <f t="shared" si="16"/>
        <v>0</v>
      </c>
      <c r="AG26" s="41">
        <f>IF(COUNTIFS($D$2:$D26,$D26)=1,SUMIFS(AF:AF,$D:$D,$D26),0)</f>
        <v>0</v>
      </c>
      <c r="AH26" s="65">
        <f t="shared" si="17"/>
        <v>2026</v>
      </c>
      <c r="AI26" s="42">
        <f>AG26/VLOOKUP(AH26,SALARIOS!$A$1:$B$4,2,0)</f>
        <v>0</v>
      </c>
      <c r="AJ26" s="64">
        <v>0</v>
      </c>
      <c r="AK26" s="64">
        <v>0</v>
      </c>
      <c r="AL26" s="64">
        <v>0</v>
      </c>
      <c r="AM26" s="64">
        <v>0</v>
      </c>
      <c r="AN26" s="41">
        <f t="shared" si="0"/>
        <v>0</v>
      </c>
      <c r="AO26" s="41">
        <f t="shared" si="0"/>
        <v>0</v>
      </c>
      <c r="AP26" s="41">
        <f t="shared" si="1"/>
        <v>0</v>
      </c>
      <c r="AQ26" s="41">
        <f>VALUE(IF(COUNTIFS($D$2:$D26,$D26)=1,MAX(0,SUMIFS(AP:AP,$D:$D,$D26)),0))</f>
        <v>0</v>
      </c>
      <c r="AR26" s="41">
        <f t="shared" si="2"/>
        <v>0</v>
      </c>
      <c r="AS26" s="41">
        <f>IF(COUNTIFS($D$2:$D26,$D26)=1,SUMIFS(AR:AR,$D:$D,$D26),0)</f>
        <v>0</v>
      </c>
      <c r="AT26" s="41">
        <f t="shared" si="3"/>
        <v>0</v>
      </c>
      <c r="AU26" s="41">
        <f t="shared" si="18"/>
        <v>0</v>
      </c>
      <c r="AV26" s="41">
        <f>SUMIFS(Combinaciones!$K:$K,Combinaciones!$A:$A,I26,Combinaciones!$B:$B,J26,Combinaciones!$F:$F,N26)*L26</f>
        <v>155395728</v>
      </c>
      <c r="AW26" s="41">
        <f>IF(COUNTIFS($D$2:$D26,$D26)=1,SUMIFS(AV:AV,$D:$D,$D26),0)</f>
        <v>155395728</v>
      </c>
      <c r="AX26" s="64">
        <v>0</v>
      </c>
      <c r="AY26" s="63" t="s">
        <v>85</v>
      </c>
      <c r="AZ26" s="59">
        <v>1</v>
      </c>
      <c r="BA26" s="41">
        <f t="shared" si="19"/>
        <v>157581.45000000001</v>
      </c>
      <c r="BB26" s="64">
        <v>0</v>
      </c>
      <c r="BC26" s="43">
        <f t="shared" si="20"/>
        <v>155553309.44999999</v>
      </c>
      <c r="BD26" s="41">
        <f>IF(COUNTIFS($D$2:$D26,$D26)=1,SUMIFS(BC:BC,$D:$D,$D26),0)</f>
        <v>155553309.44999999</v>
      </c>
      <c r="BE26" s="86">
        <v>0</v>
      </c>
      <c r="BF26" s="41">
        <f t="shared" si="4"/>
        <v>0</v>
      </c>
      <c r="BG26" s="41">
        <f>IF(COUNTIFS($D$2:$D26,$D26)=1,SUMIFS(BF:BF,$D:$D,$D26),0)</f>
        <v>0</v>
      </c>
      <c r="BH26" s="41">
        <f t="shared" si="5"/>
        <v>155553309.44999999</v>
      </c>
      <c r="BI26" s="44">
        <f t="shared" si="6"/>
        <v>88.84166156930273</v>
      </c>
      <c r="BJ26" s="44">
        <f t="shared" si="21"/>
        <v>155553309.44999999</v>
      </c>
      <c r="BK26" s="44">
        <f t="shared" si="7"/>
        <v>155553309.44999999</v>
      </c>
      <c r="BL26" s="41">
        <f>IF(COUNTIF($D$3:D26,D26)=1,BK26,"")</f>
        <v>155553309.44999999</v>
      </c>
      <c r="BM26" s="41">
        <f t="shared" si="22"/>
        <v>0</v>
      </c>
      <c r="BN26" s="41">
        <f t="shared" si="23"/>
        <v>155553309.44999999</v>
      </c>
      <c r="BO26" s="44">
        <f t="shared" si="8"/>
        <v>0</v>
      </c>
      <c r="BP26" s="44">
        <f t="shared" si="9"/>
        <v>88.84166156930273</v>
      </c>
      <c r="BQ26" s="44" t="str">
        <f t="shared" si="24"/>
        <v/>
      </c>
      <c r="BR26" s="44" t="str">
        <f t="shared" si="10"/>
        <v/>
      </c>
      <c r="BS26" s="44">
        <f t="shared" si="25"/>
        <v>88.84166156930273</v>
      </c>
      <c r="BT26" s="45" t="str">
        <f t="shared" si="11"/>
        <v/>
      </c>
    </row>
    <row r="27" spans="1:72" hidden="1">
      <c r="A27" s="83" t="s">
        <v>76</v>
      </c>
      <c r="B27" s="38">
        <v>1850</v>
      </c>
      <c r="C27" s="38" t="s">
        <v>77</v>
      </c>
      <c r="D27" s="39">
        <v>68008782025</v>
      </c>
      <c r="E27" s="39" t="str">
        <f t="shared" si="12"/>
        <v/>
      </c>
      <c r="F27" s="62"/>
      <c r="G27" s="38" t="s">
        <v>95</v>
      </c>
      <c r="H27" s="38" t="s">
        <v>126</v>
      </c>
      <c r="I27" s="38" t="s">
        <v>127</v>
      </c>
      <c r="J27" s="38" t="s">
        <v>81</v>
      </c>
      <c r="K27" s="38">
        <v>9</v>
      </c>
      <c r="L27" s="38">
        <f>SUMIFS(
   zonificación!$AA:$AA,
   zonificación!$A:$A,B27,
   zonificación!$K:$K, G27,
   zonificación!$I:$I,H27,
   zonificación!$W:$W, I27)</f>
        <v>281</v>
      </c>
      <c r="M27" s="48">
        <f>IF(COUNTIFS($D$2:$D27,D27)=1,SUMIFS($L:$L,D:D,D27),0)</f>
        <v>431</v>
      </c>
      <c r="N27" s="62">
        <v>3</v>
      </c>
      <c r="O27" s="38">
        <f>IF(COUNTIFS($D$2:$D27,D27)=1,SUMIFS($K:$K,D:D,D27),0)</f>
        <v>17</v>
      </c>
      <c r="P27" s="40">
        <f>IF(COUNTIFS($D$2:$D27,D27)=1,SUMIFS($M:$M,D:D,D27),0)</f>
        <v>431</v>
      </c>
      <c r="Q27" s="38" t="s">
        <v>82</v>
      </c>
      <c r="R27" s="38">
        <v>804006907</v>
      </c>
      <c r="S27" s="87" t="str">
        <f t="shared" si="13"/>
        <v/>
      </c>
      <c r="T27" s="38" t="s">
        <v>128</v>
      </c>
      <c r="U27" s="87" t="str">
        <f t="shared" si="14"/>
        <v/>
      </c>
      <c r="V27" s="38" t="s">
        <v>129</v>
      </c>
      <c r="W27" s="85">
        <v>46326</v>
      </c>
      <c r="X27" s="64">
        <v>0</v>
      </c>
      <c r="Y27" s="41">
        <f>IF(COUNTIFS($D$2:$D27,$D27)=1,SUMIFS(X:X,$D:$D,$D27),0)</f>
        <v>0</v>
      </c>
      <c r="Z27" s="64">
        <v>0</v>
      </c>
      <c r="AA27" s="63" t="s">
        <v>85</v>
      </c>
      <c r="AB27" s="64">
        <v>0</v>
      </c>
      <c r="AC27" s="41">
        <f>IF(COUNTIFS($D$2:$D27,$D27)=1,SUMIFS(AB:AB,$D:$D,$D27),0)</f>
        <v>0</v>
      </c>
      <c r="AD27" s="41">
        <f>IF(COUNTIFS($D$2:$D27,$D27)=1,SUMIFS(Z:Z,$D:$D,$D27),0)</f>
        <v>0</v>
      </c>
      <c r="AE27" s="41">
        <f t="shared" si="15"/>
        <v>0</v>
      </c>
      <c r="AF27" s="41">
        <f t="shared" si="16"/>
        <v>0</v>
      </c>
      <c r="AG27" s="41">
        <f>IF(COUNTIFS($D$2:$D27,$D27)=1,SUMIFS(AF:AF,$D:$D,$D27),0)</f>
        <v>0</v>
      </c>
      <c r="AH27" s="65">
        <f t="shared" si="17"/>
        <v>2026</v>
      </c>
      <c r="AI27" s="42">
        <f>AG27/VLOOKUP(AH27,SALARIOS!$A$1:$B$4,2,0)</f>
        <v>0</v>
      </c>
      <c r="AJ27" s="64">
        <v>0</v>
      </c>
      <c r="AK27" s="64">
        <v>0</v>
      </c>
      <c r="AL27" s="64">
        <v>0</v>
      </c>
      <c r="AM27" s="64">
        <v>0</v>
      </c>
      <c r="AN27" s="41">
        <f t="shared" si="0"/>
        <v>0</v>
      </c>
      <c r="AO27" s="41">
        <f t="shared" si="0"/>
        <v>0</v>
      </c>
      <c r="AP27" s="41">
        <f t="shared" si="1"/>
        <v>0</v>
      </c>
      <c r="AQ27" s="41">
        <f>VALUE(IF(COUNTIFS($D$2:$D27,$D27)=1,MAX(0,SUMIFS(AP:AP,$D:$D,$D27)),0))</f>
        <v>0</v>
      </c>
      <c r="AR27" s="41">
        <f t="shared" si="2"/>
        <v>0</v>
      </c>
      <c r="AS27" s="41">
        <f>IF(COUNTIFS($D$2:$D27,$D27)=1,SUMIFS(AR:AR,$D:$D,$D27),0)</f>
        <v>0</v>
      </c>
      <c r="AT27" s="41">
        <f t="shared" si="3"/>
        <v>0</v>
      </c>
      <c r="AU27" s="41">
        <f t="shared" si="18"/>
        <v>0</v>
      </c>
      <c r="AV27" s="41">
        <f>SUMIFS(Combinaciones!$K:$K,Combinaciones!$A:$A,I27,Combinaciones!$B:$B,J27,Combinaciones!$F:$F,N27)*L27</f>
        <v>347822362</v>
      </c>
      <c r="AW27" s="41">
        <f>IF(COUNTIFS($D$2:$D27,$D27)=1,SUMIFS(AV:AV,$D:$D,$D27),0)</f>
        <v>533492662</v>
      </c>
      <c r="AX27" s="64">
        <v>0</v>
      </c>
      <c r="AY27" s="63" t="s">
        <v>85</v>
      </c>
      <c r="AZ27" s="59"/>
      <c r="BA27" s="41">
        <f t="shared" si="19"/>
        <v>0</v>
      </c>
      <c r="BB27" s="64">
        <v>0</v>
      </c>
      <c r="BC27" s="43">
        <f t="shared" si="20"/>
        <v>347822362</v>
      </c>
      <c r="BD27" s="41">
        <f>IF(COUNTIFS($D$2:$D27,$D27)=1,SUMIFS(BC:BC,$D:$D,$D27),0)</f>
        <v>533492662</v>
      </c>
      <c r="BE27" s="86">
        <v>0.02</v>
      </c>
      <c r="BF27" s="41">
        <f t="shared" si="4"/>
        <v>10669853.24</v>
      </c>
      <c r="BG27" s="41">
        <f>IF(COUNTIFS($D$2:$D27,$D27)=1,SUMIFS(BF:BF,$D:$D,$D27),0)</f>
        <v>10669853.24</v>
      </c>
      <c r="BH27" s="41">
        <f t="shared" si="5"/>
        <v>544162515.24000001</v>
      </c>
      <c r="BI27" s="44">
        <f t="shared" si="6"/>
        <v>310.78928624911117</v>
      </c>
      <c r="BJ27" s="44">
        <f t="shared" si="21"/>
        <v>347822362</v>
      </c>
      <c r="BK27" s="44">
        <f t="shared" si="7"/>
        <v>533492662</v>
      </c>
      <c r="BL27" s="41">
        <f>IF(COUNTIF($D$3:D27,D27)=1,BK27,"")</f>
        <v>533492662</v>
      </c>
      <c r="BM27" s="41">
        <f t="shared" si="22"/>
        <v>10669853.24</v>
      </c>
      <c r="BN27" s="41">
        <f t="shared" si="23"/>
        <v>544162515.24000001</v>
      </c>
      <c r="BO27" s="44">
        <f t="shared" si="8"/>
        <v>0</v>
      </c>
      <c r="BP27" s="44">
        <f t="shared" si="9"/>
        <v>310.78928624911117</v>
      </c>
      <c r="BQ27" s="44" t="str">
        <f t="shared" si="24"/>
        <v/>
      </c>
      <c r="BR27" s="44" t="str">
        <f t="shared" si="10"/>
        <v/>
      </c>
      <c r="BS27" s="44">
        <f t="shared" si="25"/>
        <v>310.78928624911117</v>
      </c>
      <c r="BT27" s="45" t="str">
        <f t="shared" si="11"/>
        <v/>
      </c>
    </row>
    <row r="28" spans="1:72" hidden="1">
      <c r="A28" s="83" t="s">
        <v>76</v>
      </c>
      <c r="B28" s="38">
        <v>1850</v>
      </c>
      <c r="C28" s="38" t="s">
        <v>77</v>
      </c>
      <c r="D28" s="39">
        <v>68008782025</v>
      </c>
      <c r="E28" s="39" t="str">
        <f t="shared" si="12"/>
        <v/>
      </c>
      <c r="F28" s="62"/>
      <c r="G28" s="38" t="s">
        <v>95</v>
      </c>
      <c r="H28" s="38" t="s">
        <v>130</v>
      </c>
      <c r="I28" s="38" t="s">
        <v>127</v>
      </c>
      <c r="J28" s="38" t="s">
        <v>81</v>
      </c>
      <c r="K28" s="38">
        <v>5</v>
      </c>
      <c r="L28" s="38">
        <f>SUMIFS(
   zonificación!$AA:$AA,
   zonificación!$A:$A,B28,
   zonificación!$K:$K, G28,
   zonificación!$I:$I,H28,
   zonificación!$W:$W, I28)</f>
        <v>98</v>
      </c>
      <c r="M28" s="48">
        <f>IF(COUNTIFS($D$2:$D28,D28)=1,SUMIFS($L:$L,D:D,D28),0)</f>
        <v>0</v>
      </c>
      <c r="N28" s="62">
        <v>3</v>
      </c>
      <c r="O28" s="38">
        <f>IF(COUNTIFS($D$2:$D28,D28)=1,SUMIFS($K:$K,D:D,D28),0)</f>
        <v>0</v>
      </c>
      <c r="P28" s="40">
        <f>IF(COUNTIFS($D$2:$D28,D28)=1,SUMIFS($M:$M,D:D,D28),0)</f>
        <v>0</v>
      </c>
      <c r="Q28" s="38" t="s">
        <v>82</v>
      </c>
      <c r="R28" s="38">
        <v>804006907</v>
      </c>
      <c r="S28" s="87" t="str">
        <f t="shared" si="13"/>
        <v/>
      </c>
      <c r="T28" s="38" t="s">
        <v>128</v>
      </c>
      <c r="U28" s="87" t="str">
        <f t="shared" si="14"/>
        <v/>
      </c>
      <c r="V28" s="38" t="s">
        <v>129</v>
      </c>
      <c r="W28" s="85">
        <v>46326</v>
      </c>
      <c r="X28" s="64">
        <v>0</v>
      </c>
      <c r="Y28" s="41">
        <f>IF(COUNTIFS($D$2:$D28,$D28)=1,SUMIFS(X:X,$D:$D,$D28),0)</f>
        <v>0</v>
      </c>
      <c r="Z28" s="64">
        <v>0</v>
      </c>
      <c r="AA28" s="63" t="s">
        <v>85</v>
      </c>
      <c r="AB28" s="64">
        <v>0</v>
      </c>
      <c r="AC28" s="41">
        <f>IF(COUNTIFS($D$2:$D28,$D28)=1,SUMIFS(AB:AB,$D:$D,$D28),0)</f>
        <v>0</v>
      </c>
      <c r="AD28" s="41">
        <f>IF(COUNTIFS($D$2:$D28,$D28)=1,SUMIFS(Z:Z,$D:$D,$D28),0)</f>
        <v>0</v>
      </c>
      <c r="AE28" s="41">
        <f t="shared" si="15"/>
        <v>0</v>
      </c>
      <c r="AF28" s="41">
        <f t="shared" si="16"/>
        <v>0</v>
      </c>
      <c r="AG28" s="41">
        <f>IF(COUNTIFS($D$2:$D28,$D28)=1,SUMIFS(AF:AF,$D:$D,$D28),0)</f>
        <v>0</v>
      </c>
      <c r="AH28" s="65">
        <f t="shared" si="17"/>
        <v>2026</v>
      </c>
      <c r="AI28" s="42">
        <f>AG28/VLOOKUP(AH28,SALARIOS!$A$1:$B$4,2,0)</f>
        <v>0</v>
      </c>
      <c r="AJ28" s="64">
        <v>0</v>
      </c>
      <c r="AK28" s="64">
        <v>0</v>
      </c>
      <c r="AL28" s="64">
        <v>0</v>
      </c>
      <c r="AM28" s="64">
        <v>0</v>
      </c>
      <c r="AN28" s="41">
        <f t="shared" si="0"/>
        <v>0</v>
      </c>
      <c r="AO28" s="41">
        <f t="shared" si="0"/>
        <v>0</v>
      </c>
      <c r="AP28" s="41">
        <f t="shared" si="1"/>
        <v>0</v>
      </c>
      <c r="AQ28" s="41">
        <f>VALUE(IF(COUNTIFS($D$2:$D28,$D28)=1,MAX(0,SUMIFS(AP:AP,$D:$D,$D28)),0))</f>
        <v>0</v>
      </c>
      <c r="AR28" s="41">
        <f t="shared" si="2"/>
        <v>0</v>
      </c>
      <c r="AS28" s="41">
        <f>IF(COUNTIFS($D$2:$D28,$D28)=1,SUMIFS(AR:AR,$D:$D,$D28),0)</f>
        <v>0</v>
      </c>
      <c r="AT28" s="41">
        <f t="shared" si="3"/>
        <v>0</v>
      </c>
      <c r="AU28" s="41">
        <f t="shared" si="18"/>
        <v>0</v>
      </c>
      <c r="AV28" s="41">
        <f>SUMIFS(Combinaciones!$K:$K,Combinaciones!$A:$A,I28,Combinaciones!$B:$B,J28,Combinaciones!$F:$F,N28)*L28</f>
        <v>121304596</v>
      </c>
      <c r="AW28" s="41">
        <f>IF(COUNTIFS($D$2:$D28,$D28)=1,SUMIFS(AV:AV,$D:$D,$D28),0)</f>
        <v>0</v>
      </c>
      <c r="AX28" s="64">
        <v>0</v>
      </c>
      <c r="AY28" s="63" t="s">
        <v>85</v>
      </c>
      <c r="AZ28" s="59"/>
      <c r="BA28" s="41">
        <f t="shared" si="19"/>
        <v>0</v>
      </c>
      <c r="BB28" s="64">
        <v>0</v>
      </c>
      <c r="BC28" s="43">
        <f t="shared" si="20"/>
        <v>121304596</v>
      </c>
      <c r="BD28" s="41">
        <f>IF(COUNTIFS($D$2:$D28,$D28)=1,SUMIFS(BC:BC,$D:$D,$D28),0)</f>
        <v>0</v>
      </c>
      <c r="BE28" s="86">
        <v>0.02</v>
      </c>
      <c r="BF28" s="41">
        <f t="shared" si="4"/>
        <v>0</v>
      </c>
      <c r="BG28" s="41">
        <f>IF(COUNTIFS($D$2:$D28,$D28)=1,SUMIFS(BF:BF,$D:$D,$D28),0)</f>
        <v>0</v>
      </c>
      <c r="BH28" s="41">
        <f t="shared" si="5"/>
        <v>0</v>
      </c>
      <c r="BI28" s="44">
        <f t="shared" si="6"/>
        <v>0</v>
      </c>
      <c r="BJ28" s="44">
        <f t="shared" si="21"/>
        <v>121304596</v>
      </c>
      <c r="BK28" s="44">
        <f t="shared" si="7"/>
        <v>533492662</v>
      </c>
      <c r="BL28" s="41" t="str">
        <f>IF(COUNTIF($D$3:D28,D28)=1,BK28,"")</f>
        <v/>
      </c>
      <c r="BM28" s="41">
        <f t="shared" si="22"/>
        <v>0</v>
      </c>
      <c r="BN28" s="41">
        <f t="shared" si="23"/>
        <v>0</v>
      </c>
      <c r="BO28" s="44">
        <f t="shared" si="8"/>
        <v>0</v>
      </c>
      <c r="BP28" s="44">
        <f t="shared" si="9"/>
        <v>0</v>
      </c>
      <c r="BQ28" s="44" t="str">
        <f t="shared" si="24"/>
        <v/>
      </c>
      <c r="BR28" s="44" t="str">
        <f t="shared" si="10"/>
        <v/>
      </c>
      <c r="BS28" s="44">
        <f t="shared" si="25"/>
        <v>0</v>
      </c>
      <c r="BT28" s="45" t="str">
        <f t="shared" si="11"/>
        <v/>
      </c>
    </row>
    <row r="29" spans="1:72" hidden="1">
      <c r="A29" s="83" t="s">
        <v>76</v>
      </c>
      <c r="B29" s="38">
        <v>1850</v>
      </c>
      <c r="C29" s="38" t="s">
        <v>77</v>
      </c>
      <c r="D29" s="39">
        <v>68008782025</v>
      </c>
      <c r="E29" s="39" t="str">
        <f t="shared" si="12"/>
        <v/>
      </c>
      <c r="F29" s="62"/>
      <c r="G29" s="38" t="s">
        <v>95</v>
      </c>
      <c r="H29" s="38" t="s">
        <v>131</v>
      </c>
      <c r="I29" s="38" t="s">
        <v>127</v>
      </c>
      <c r="J29" s="38" t="s">
        <v>81</v>
      </c>
      <c r="K29" s="38">
        <v>3</v>
      </c>
      <c r="L29" s="38">
        <f>SUMIFS(
   zonificación!$AA:$AA,
   zonificación!$A:$A,B29,
   zonificación!$K:$K, G29,
   zonificación!$I:$I,H29,
   zonificación!$W:$W, I29)</f>
        <v>52</v>
      </c>
      <c r="M29" s="48">
        <f>IF(COUNTIFS($D$2:$D29,D29)=1,SUMIFS($L:$L,D:D,D29),0)</f>
        <v>0</v>
      </c>
      <c r="N29" s="62">
        <v>3</v>
      </c>
      <c r="O29" s="38">
        <f>IF(COUNTIFS($D$2:$D29,D29)=1,SUMIFS($K:$K,D:D,D29),0)</f>
        <v>0</v>
      </c>
      <c r="P29" s="40">
        <f>IF(COUNTIFS($D$2:$D29,D29)=1,SUMIFS($M:$M,D:D,D29),0)</f>
        <v>0</v>
      </c>
      <c r="Q29" s="38" t="s">
        <v>82</v>
      </c>
      <c r="R29" s="38">
        <v>804006907</v>
      </c>
      <c r="S29" s="87" t="str">
        <f t="shared" si="13"/>
        <v/>
      </c>
      <c r="T29" s="38" t="s">
        <v>128</v>
      </c>
      <c r="U29" s="87" t="str">
        <f t="shared" si="14"/>
        <v/>
      </c>
      <c r="V29" s="38" t="s">
        <v>129</v>
      </c>
      <c r="W29" s="85">
        <v>46326</v>
      </c>
      <c r="X29" s="64">
        <v>0</v>
      </c>
      <c r="Y29" s="41">
        <f>IF(COUNTIFS($D$2:$D29,$D29)=1,SUMIFS(X:X,$D:$D,$D29),0)</f>
        <v>0</v>
      </c>
      <c r="Z29" s="64">
        <v>0</v>
      </c>
      <c r="AA29" s="63" t="s">
        <v>85</v>
      </c>
      <c r="AB29" s="64">
        <v>0</v>
      </c>
      <c r="AC29" s="41">
        <f>IF(COUNTIFS($D$2:$D29,$D29)=1,SUMIFS(AB:AB,$D:$D,$D29),0)</f>
        <v>0</v>
      </c>
      <c r="AD29" s="41">
        <f>IF(COUNTIFS($D$2:$D29,$D29)=1,SUMIFS(Z:Z,$D:$D,$D29),0)</f>
        <v>0</v>
      </c>
      <c r="AE29" s="41">
        <f t="shared" si="15"/>
        <v>0</v>
      </c>
      <c r="AF29" s="41">
        <f t="shared" si="16"/>
        <v>0</v>
      </c>
      <c r="AG29" s="41">
        <f>IF(COUNTIFS($D$2:$D29,$D29)=1,SUMIFS(AF:AF,$D:$D,$D29),0)</f>
        <v>0</v>
      </c>
      <c r="AH29" s="65">
        <f t="shared" si="17"/>
        <v>2026</v>
      </c>
      <c r="AI29" s="42">
        <f>AG29/VLOOKUP(AH29,SALARIOS!$A$1:$B$4,2,0)</f>
        <v>0</v>
      </c>
      <c r="AJ29" s="64">
        <v>0</v>
      </c>
      <c r="AK29" s="64">
        <v>0</v>
      </c>
      <c r="AL29" s="64">
        <v>0</v>
      </c>
      <c r="AM29" s="64">
        <v>0</v>
      </c>
      <c r="AN29" s="41">
        <f t="shared" si="0"/>
        <v>0</v>
      </c>
      <c r="AO29" s="41">
        <f t="shared" si="0"/>
        <v>0</v>
      </c>
      <c r="AP29" s="41">
        <f t="shared" si="1"/>
        <v>0</v>
      </c>
      <c r="AQ29" s="41">
        <f>VALUE(IF(COUNTIFS($D$2:$D29,$D29)=1,MAX(0,SUMIFS(AP:AP,$D:$D,$D29)),0))</f>
        <v>0</v>
      </c>
      <c r="AR29" s="41">
        <f t="shared" si="2"/>
        <v>0</v>
      </c>
      <c r="AS29" s="41">
        <f>IF(COUNTIFS($D$2:$D29,$D29)=1,SUMIFS(AR:AR,$D:$D,$D29),0)</f>
        <v>0</v>
      </c>
      <c r="AT29" s="41">
        <f t="shared" si="3"/>
        <v>0</v>
      </c>
      <c r="AU29" s="41">
        <f t="shared" si="18"/>
        <v>0</v>
      </c>
      <c r="AV29" s="41">
        <f>SUMIFS(Combinaciones!$K:$K,Combinaciones!$A:$A,I29,Combinaciones!$B:$B,J29,Combinaciones!$F:$F,N29)*L29</f>
        <v>64365704</v>
      </c>
      <c r="AW29" s="41">
        <f>IF(COUNTIFS($D$2:$D29,$D29)=1,SUMIFS(AV:AV,$D:$D,$D29),0)</f>
        <v>0</v>
      </c>
      <c r="AX29" s="64">
        <v>0</v>
      </c>
      <c r="AY29" s="63" t="s">
        <v>85</v>
      </c>
      <c r="AZ29" s="59"/>
      <c r="BA29" s="41">
        <f t="shared" si="19"/>
        <v>0</v>
      </c>
      <c r="BB29" s="64">
        <v>0</v>
      </c>
      <c r="BC29" s="43">
        <f t="shared" si="20"/>
        <v>64365704</v>
      </c>
      <c r="BD29" s="41">
        <f>IF(COUNTIFS($D$2:$D29,$D29)=1,SUMIFS(BC:BC,$D:$D,$D29),0)</f>
        <v>0</v>
      </c>
      <c r="BE29" s="86">
        <v>0.02</v>
      </c>
      <c r="BF29" s="41">
        <f t="shared" si="4"/>
        <v>0</v>
      </c>
      <c r="BG29" s="41">
        <f>IF(COUNTIFS($D$2:$D29,$D29)=1,SUMIFS(BF:BF,$D:$D,$D29),0)</f>
        <v>0</v>
      </c>
      <c r="BH29" s="41">
        <f t="shared" si="5"/>
        <v>0</v>
      </c>
      <c r="BI29" s="44">
        <f t="shared" si="6"/>
        <v>0</v>
      </c>
      <c r="BJ29" s="44">
        <f t="shared" si="21"/>
        <v>64365704</v>
      </c>
      <c r="BK29" s="44">
        <f t="shared" si="7"/>
        <v>533492662</v>
      </c>
      <c r="BL29" s="41" t="str">
        <f>IF(COUNTIF($D$3:D29,D29)=1,BK29,"")</f>
        <v/>
      </c>
      <c r="BM29" s="41">
        <f t="shared" si="22"/>
        <v>0</v>
      </c>
      <c r="BN29" s="41">
        <f t="shared" si="23"/>
        <v>0</v>
      </c>
      <c r="BO29" s="44">
        <f t="shared" si="8"/>
        <v>0</v>
      </c>
      <c r="BP29" s="44">
        <f t="shared" si="9"/>
        <v>0</v>
      </c>
      <c r="BQ29" s="44" t="str">
        <f t="shared" si="24"/>
        <v/>
      </c>
      <c r="BR29" s="44" t="str">
        <f t="shared" si="10"/>
        <v/>
      </c>
      <c r="BS29" s="44">
        <f t="shared" si="25"/>
        <v>0</v>
      </c>
      <c r="BT29" s="45" t="str">
        <f t="shared" si="11"/>
        <v/>
      </c>
    </row>
    <row r="30" spans="1:72" hidden="1">
      <c r="A30" s="83" t="s">
        <v>76</v>
      </c>
      <c r="B30" s="38">
        <v>1853</v>
      </c>
      <c r="C30" s="38" t="s">
        <v>77</v>
      </c>
      <c r="D30" s="39">
        <v>68008472025</v>
      </c>
      <c r="E30" s="39" t="str">
        <f t="shared" si="12"/>
        <v/>
      </c>
      <c r="F30" s="62"/>
      <c r="G30" s="38" t="s">
        <v>89</v>
      </c>
      <c r="H30" s="38" t="s">
        <v>132</v>
      </c>
      <c r="I30" s="38" t="s">
        <v>98</v>
      </c>
      <c r="J30" s="38" t="s">
        <v>81</v>
      </c>
      <c r="K30" s="38">
        <v>1</v>
      </c>
      <c r="L30" s="38">
        <f>SUMIFS(
   zonificación!$AA:$AA,
   zonificación!$A:$A,B30,
   zonificación!$K:$K, G30,
   zonificación!$I:$I,H30,
   zonificación!$W:$W, I30)</f>
        <v>124</v>
      </c>
      <c r="M30" s="48">
        <f>IF(COUNTIFS($D$2:$D30,D30)=1,SUMIFS($L:$L,D:D,D30),0)</f>
        <v>333</v>
      </c>
      <c r="N30" s="62">
        <v>3</v>
      </c>
      <c r="O30" s="38">
        <f>IF(COUNTIFS($D$2:$D30,D30)=1,SUMIFS($K:$K,D:D,D30),0)</f>
        <v>16</v>
      </c>
      <c r="P30" s="40">
        <f>IF(COUNTIFS($D$2:$D30,D30)=1,SUMIFS($M:$M,D:D,D30),0)</f>
        <v>333</v>
      </c>
      <c r="Q30" s="38" t="s">
        <v>82</v>
      </c>
      <c r="R30" s="38">
        <v>804011414</v>
      </c>
      <c r="S30" s="87" t="str">
        <f t="shared" si="13"/>
        <v/>
      </c>
      <c r="T30" s="38" t="s">
        <v>133</v>
      </c>
      <c r="U30" s="87" t="str">
        <f t="shared" si="14"/>
        <v/>
      </c>
      <c r="V30" s="38" t="s">
        <v>84</v>
      </c>
      <c r="W30" s="85">
        <v>46326</v>
      </c>
      <c r="X30" s="64">
        <v>0</v>
      </c>
      <c r="Y30" s="41">
        <f>IF(COUNTIFS($D$2:$D30,$D30)=1,SUMIFS(X:X,$D:$D,$D30),0)</f>
        <v>0</v>
      </c>
      <c r="Z30" s="64">
        <v>0</v>
      </c>
      <c r="AA30" s="63" t="s">
        <v>85</v>
      </c>
      <c r="AB30" s="64">
        <v>0</v>
      </c>
      <c r="AC30" s="41">
        <f>IF(COUNTIFS($D$2:$D30,$D30)=1,SUMIFS(AB:AB,$D:$D,$D30),0)</f>
        <v>0</v>
      </c>
      <c r="AD30" s="41">
        <f>IF(COUNTIFS($D$2:$D30,$D30)=1,SUMIFS(Z:Z,$D:$D,$D30),0)</f>
        <v>0</v>
      </c>
      <c r="AE30" s="41">
        <f t="shared" si="15"/>
        <v>0</v>
      </c>
      <c r="AF30" s="41">
        <f t="shared" si="16"/>
        <v>0</v>
      </c>
      <c r="AG30" s="41">
        <f>IF(COUNTIFS($D$2:$D30,$D30)=1,SUMIFS(AF:AF,$D:$D,$D30),0)</f>
        <v>0</v>
      </c>
      <c r="AH30" s="65">
        <f t="shared" si="17"/>
        <v>2026</v>
      </c>
      <c r="AI30" s="42">
        <f>AG30/VLOOKUP(AH30,SALARIOS!$A$1:$B$4,2,0)</f>
        <v>0</v>
      </c>
      <c r="AJ30" s="64">
        <v>0</v>
      </c>
      <c r="AK30" s="64">
        <v>0</v>
      </c>
      <c r="AL30" s="64">
        <v>0</v>
      </c>
      <c r="AM30" s="64">
        <v>0</v>
      </c>
      <c r="AN30" s="41">
        <f t="shared" si="0"/>
        <v>0</v>
      </c>
      <c r="AO30" s="41">
        <f t="shared" si="0"/>
        <v>0</v>
      </c>
      <c r="AP30" s="41">
        <f t="shared" si="1"/>
        <v>0</v>
      </c>
      <c r="AQ30" s="41">
        <f>VALUE(IF(COUNTIFS($D$2:$D30,$D30)=1,MAX(0,SUMIFS(AP:AP,$D:$D,$D30)),0))</f>
        <v>0</v>
      </c>
      <c r="AR30" s="41">
        <f t="shared" si="2"/>
        <v>0</v>
      </c>
      <c r="AS30" s="41">
        <f>IF(COUNTIFS($D$2:$D30,$D30)=1,SUMIFS(AR:AR,$D:$D,$D30),0)</f>
        <v>0</v>
      </c>
      <c r="AT30" s="41">
        <f t="shared" si="3"/>
        <v>0</v>
      </c>
      <c r="AU30" s="41">
        <f t="shared" si="18"/>
        <v>0</v>
      </c>
      <c r="AV30" s="41">
        <f>SUMIFS(Combinaciones!$K:$K,Combinaciones!$A:$A,I30,Combinaciones!$B:$B,J30,Combinaciones!$F:$F,N30)*L30</f>
        <v>209446416</v>
      </c>
      <c r="AW30" s="41">
        <f>IF(COUNTIFS($D$2:$D30,$D30)=1,SUMIFS(AV:AV,$D:$D,$D30),0)</f>
        <v>468147034</v>
      </c>
      <c r="AX30" s="64">
        <v>0</v>
      </c>
      <c r="AY30" s="63" t="s">
        <v>85</v>
      </c>
      <c r="AZ30" s="59"/>
      <c r="BA30" s="41">
        <f t="shared" si="19"/>
        <v>0</v>
      </c>
      <c r="BB30" s="64">
        <v>0</v>
      </c>
      <c r="BC30" s="43">
        <f t="shared" si="20"/>
        <v>209446416</v>
      </c>
      <c r="BD30" s="41">
        <f>IF(COUNTIFS($D$2:$D30,$D30)=1,SUMIFS(BC:BC,$D:$D,$D30),0)</f>
        <v>468147034</v>
      </c>
      <c r="BE30" s="86">
        <v>0.02</v>
      </c>
      <c r="BF30" s="41">
        <f t="shared" si="4"/>
        <v>9362940.6799999997</v>
      </c>
      <c r="BG30" s="41">
        <f>IF(COUNTIFS($D$2:$D30,$D30)=1,SUMIFS(BF:BF,$D:$D,$D30),0)</f>
        <v>9362940.6799999997</v>
      </c>
      <c r="BH30" s="41">
        <f t="shared" si="5"/>
        <v>477509974.68000001</v>
      </c>
      <c r="BI30" s="44">
        <f t="shared" si="6"/>
        <v>272.72180654004643</v>
      </c>
      <c r="BJ30" s="44">
        <f t="shared" si="21"/>
        <v>209446416</v>
      </c>
      <c r="BK30" s="44">
        <f t="shared" si="7"/>
        <v>468147034</v>
      </c>
      <c r="BL30" s="41">
        <f>IF(COUNTIF($D$3:D30,D30)=1,BK30,"")</f>
        <v>468147034</v>
      </c>
      <c r="BM30" s="41">
        <f t="shared" si="22"/>
        <v>9362940.6799999997</v>
      </c>
      <c r="BN30" s="41">
        <f t="shared" si="23"/>
        <v>477509974.68000001</v>
      </c>
      <c r="BO30" s="44">
        <f t="shared" si="8"/>
        <v>0</v>
      </c>
      <c r="BP30" s="44">
        <f t="shared" si="9"/>
        <v>272.72180654004643</v>
      </c>
      <c r="BQ30" s="44" t="str">
        <f t="shared" si="24"/>
        <v/>
      </c>
      <c r="BR30" s="44" t="str">
        <f t="shared" si="10"/>
        <v/>
      </c>
      <c r="BS30" s="44">
        <f t="shared" si="25"/>
        <v>272.72180654004643</v>
      </c>
      <c r="BT30" s="45" t="str">
        <f t="shared" si="11"/>
        <v/>
      </c>
    </row>
    <row r="31" spans="1:72" hidden="1">
      <c r="A31" s="83" t="s">
        <v>76</v>
      </c>
      <c r="B31" s="38">
        <v>1853</v>
      </c>
      <c r="C31" s="38" t="s">
        <v>77</v>
      </c>
      <c r="D31" s="39">
        <v>68008472025</v>
      </c>
      <c r="E31" s="39" t="str">
        <f t="shared" si="12"/>
        <v/>
      </c>
      <c r="F31" s="62"/>
      <c r="G31" s="38" t="s">
        <v>89</v>
      </c>
      <c r="H31" s="38" t="s">
        <v>132</v>
      </c>
      <c r="I31" s="38" t="s">
        <v>127</v>
      </c>
      <c r="J31" s="38" t="s">
        <v>81</v>
      </c>
      <c r="K31" s="38">
        <v>15</v>
      </c>
      <c r="L31" s="38">
        <f>SUMIFS(
   zonificación!$AA:$AA,
   zonificación!$A:$A,B31,
   zonificación!$K:$K, G31,
   zonificación!$I:$I,H31,
   zonificación!$W:$W, I31)</f>
        <v>209</v>
      </c>
      <c r="M31" s="48">
        <f>IF(COUNTIFS($D$2:$D31,D31)=1,SUMIFS($L:$L,D:D,D31),0)</f>
        <v>0</v>
      </c>
      <c r="N31" s="62">
        <v>3</v>
      </c>
      <c r="O31" s="38">
        <f>IF(COUNTIFS($D$2:$D31,D31)=1,SUMIFS($K:$K,D:D,D31),0)</f>
        <v>0</v>
      </c>
      <c r="P31" s="40">
        <f>IF(COUNTIFS($D$2:$D31,D31)=1,SUMIFS($M:$M,D:D,D31),0)</f>
        <v>0</v>
      </c>
      <c r="Q31" s="38" t="s">
        <v>82</v>
      </c>
      <c r="R31" s="38">
        <v>804011414</v>
      </c>
      <c r="S31" s="87" t="str">
        <f t="shared" si="13"/>
        <v/>
      </c>
      <c r="T31" s="38" t="s">
        <v>133</v>
      </c>
      <c r="U31" s="87" t="str">
        <f t="shared" si="14"/>
        <v/>
      </c>
      <c r="V31" s="38" t="s">
        <v>129</v>
      </c>
      <c r="W31" s="85">
        <v>46326</v>
      </c>
      <c r="X31" s="64">
        <v>0</v>
      </c>
      <c r="Y31" s="41">
        <f>IF(COUNTIFS($D$2:$D31,$D31)=1,SUMIFS(X:X,$D:$D,$D31),0)</f>
        <v>0</v>
      </c>
      <c r="Z31" s="64">
        <v>0</v>
      </c>
      <c r="AA31" s="63" t="s">
        <v>85</v>
      </c>
      <c r="AB31" s="64">
        <v>0</v>
      </c>
      <c r="AC31" s="41">
        <f>IF(COUNTIFS($D$2:$D31,$D31)=1,SUMIFS(AB:AB,$D:$D,$D31),0)</f>
        <v>0</v>
      </c>
      <c r="AD31" s="41">
        <f>IF(COUNTIFS($D$2:$D31,$D31)=1,SUMIFS(Z:Z,$D:$D,$D31),0)</f>
        <v>0</v>
      </c>
      <c r="AE31" s="41">
        <f t="shared" si="15"/>
        <v>0</v>
      </c>
      <c r="AF31" s="41">
        <f t="shared" si="16"/>
        <v>0</v>
      </c>
      <c r="AG31" s="41">
        <f>IF(COUNTIFS($D$2:$D31,$D31)=1,SUMIFS(AF:AF,$D:$D,$D31),0)</f>
        <v>0</v>
      </c>
      <c r="AH31" s="65">
        <f t="shared" si="17"/>
        <v>2026</v>
      </c>
      <c r="AI31" s="42">
        <f>AG31/VLOOKUP(AH31,SALARIOS!$A$1:$B$4,2,0)</f>
        <v>0</v>
      </c>
      <c r="AJ31" s="64">
        <v>0</v>
      </c>
      <c r="AK31" s="64">
        <v>0</v>
      </c>
      <c r="AL31" s="64">
        <v>0</v>
      </c>
      <c r="AM31" s="64">
        <v>0</v>
      </c>
      <c r="AN31" s="41">
        <f t="shared" si="0"/>
        <v>0</v>
      </c>
      <c r="AO31" s="41">
        <f t="shared" si="0"/>
        <v>0</v>
      </c>
      <c r="AP31" s="41">
        <f t="shared" si="1"/>
        <v>0</v>
      </c>
      <c r="AQ31" s="41">
        <f>VALUE(IF(COUNTIFS($D$2:$D31,$D31)=1,MAX(0,SUMIFS(AP:AP,$D:$D,$D31)),0))</f>
        <v>0</v>
      </c>
      <c r="AR31" s="41">
        <f t="shared" si="2"/>
        <v>0</v>
      </c>
      <c r="AS31" s="41">
        <f>IF(COUNTIFS($D$2:$D31,$D31)=1,SUMIFS(AR:AR,$D:$D,$D31),0)</f>
        <v>0</v>
      </c>
      <c r="AT31" s="41">
        <f t="shared" si="3"/>
        <v>0</v>
      </c>
      <c r="AU31" s="41">
        <f t="shared" si="18"/>
        <v>0</v>
      </c>
      <c r="AV31" s="41">
        <f>SUMIFS(Combinaciones!$K:$K,Combinaciones!$A:$A,I31,Combinaciones!$B:$B,J31,Combinaciones!$F:$F,N31)*L31</f>
        <v>258700618</v>
      </c>
      <c r="AW31" s="41">
        <f>IF(COUNTIFS($D$2:$D31,$D31)=1,SUMIFS(AV:AV,$D:$D,$D31),0)</f>
        <v>0</v>
      </c>
      <c r="AX31" s="64">
        <v>0</v>
      </c>
      <c r="AY31" s="63" t="s">
        <v>85</v>
      </c>
      <c r="AZ31" s="59"/>
      <c r="BA31" s="41">
        <f t="shared" si="19"/>
        <v>0</v>
      </c>
      <c r="BB31" s="64">
        <v>0</v>
      </c>
      <c r="BC31" s="43">
        <f t="shared" si="20"/>
        <v>258700618</v>
      </c>
      <c r="BD31" s="41">
        <f>IF(COUNTIFS($D$2:$D31,$D31)=1,SUMIFS(BC:BC,$D:$D,$D31),0)</f>
        <v>0</v>
      </c>
      <c r="BE31" s="86">
        <v>0.02</v>
      </c>
      <c r="BF31" s="41">
        <f t="shared" si="4"/>
        <v>0</v>
      </c>
      <c r="BG31" s="41">
        <f>IF(COUNTIFS($D$2:$D31,$D31)=1,SUMIFS(BF:BF,$D:$D,$D31),0)</f>
        <v>0</v>
      </c>
      <c r="BH31" s="41">
        <f t="shared" si="5"/>
        <v>0</v>
      </c>
      <c r="BI31" s="44">
        <f t="shared" si="6"/>
        <v>0</v>
      </c>
      <c r="BJ31" s="44">
        <f t="shared" si="21"/>
        <v>258700618</v>
      </c>
      <c r="BK31" s="44">
        <f t="shared" si="7"/>
        <v>468147034</v>
      </c>
      <c r="BL31" s="41" t="str">
        <f>IF(COUNTIF($D$3:D31,D31)=1,BK31,"")</f>
        <v/>
      </c>
      <c r="BM31" s="41">
        <f t="shared" si="22"/>
        <v>0</v>
      </c>
      <c r="BN31" s="41">
        <f t="shared" si="23"/>
        <v>0</v>
      </c>
      <c r="BO31" s="44">
        <f t="shared" si="8"/>
        <v>0</v>
      </c>
      <c r="BP31" s="44">
        <f t="shared" si="9"/>
        <v>0</v>
      </c>
      <c r="BQ31" s="44" t="str">
        <f t="shared" si="24"/>
        <v/>
      </c>
      <c r="BR31" s="44" t="str">
        <f t="shared" si="10"/>
        <v/>
      </c>
      <c r="BS31" s="44">
        <f t="shared" si="25"/>
        <v>0</v>
      </c>
      <c r="BT31" s="45" t="str">
        <f t="shared" si="11"/>
        <v/>
      </c>
    </row>
    <row r="32" spans="1:72" hidden="1">
      <c r="A32" s="83" t="s">
        <v>76</v>
      </c>
      <c r="B32" s="38">
        <v>1855</v>
      </c>
      <c r="C32" s="38" t="s">
        <v>77</v>
      </c>
      <c r="D32" s="39">
        <v>68008352025</v>
      </c>
      <c r="E32" s="39" t="str">
        <f t="shared" si="12"/>
        <v/>
      </c>
      <c r="F32" s="62"/>
      <c r="G32" s="38" t="s">
        <v>123</v>
      </c>
      <c r="H32" s="38" t="s">
        <v>134</v>
      </c>
      <c r="I32" s="38" t="s">
        <v>127</v>
      </c>
      <c r="J32" s="38" t="s">
        <v>81</v>
      </c>
      <c r="K32" s="38">
        <v>13</v>
      </c>
      <c r="L32" s="38">
        <f>SUMIFS(
   zonificación!$AA:$AA,
   zonificación!$A:$A,B32,
   zonificación!$K:$K, G32,
   zonificación!$I:$I,H32,
   zonificación!$W:$W, I32)</f>
        <v>668</v>
      </c>
      <c r="M32" s="48">
        <f>IF(COUNTIFS($D$2:$D32,D32)=1,SUMIFS($L:$L,D:D,D32),0)</f>
        <v>668</v>
      </c>
      <c r="N32" s="62">
        <v>3</v>
      </c>
      <c r="O32" s="38">
        <f>IF(COUNTIFS($D$2:$D32,D32)=1,SUMIFS($K:$K,D:D,D32),0)</f>
        <v>13</v>
      </c>
      <c r="P32" s="40">
        <f>IF(COUNTIFS($D$2:$D32,D32)=1,SUMIFS($M:$M,D:D,D32),0)</f>
        <v>668</v>
      </c>
      <c r="Q32" s="38" t="s">
        <v>82</v>
      </c>
      <c r="R32" s="38">
        <v>804001569</v>
      </c>
      <c r="S32" s="87" t="str">
        <f t="shared" si="13"/>
        <v/>
      </c>
      <c r="T32" s="38" t="s">
        <v>135</v>
      </c>
      <c r="U32" s="87" t="str">
        <f t="shared" si="14"/>
        <v/>
      </c>
      <c r="V32" s="38" t="s">
        <v>129</v>
      </c>
      <c r="W32" s="85">
        <v>46326</v>
      </c>
      <c r="X32" s="64">
        <v>0</v>
      </c>
      <c r="Y32" s="41">
        <f>IF(COUNTIFS($D$2:$D32,$D32)=1,SUMIFS(X:X,$D:$D,$D32),0)</f>
        <v>0</v>
      </c>
      <c r="Z32" s="64">
        <v>0</v>
      </c>
      <c r="AA32" s="63" t="s">
        <v>85</v>
      </c>
      <c r="AB32" s="64">
        <v>0</v>
      </c>
      <c r="AC32" s="41">
        <f>IF(COUNTIFS($D$2:$D32,$D32)=1,SUMIFS(AB:AB,$D:$D,$D32),0)</f>
        <v>0</v>
      </c>
      <c r="AD32" s="41">
        <f>IF(COUNTIFS($D$2:$D32,$D32)=1,SUMIFS(Z:Z,$D:$D,$D32),0)</f>
        <v>0</v>
      </c>
      <c r="AE32" s="41">
        <f t="shared" si="15"/>
        <v>0</v>
      </c>
      <c r="AF32" s="41">
        <f t="shared" si="16"/>
        <v>0</v>
      </c>
      <c r="AG32" s="41">
        <f>IF(COUNTIFS($D$2:$D32,$D32)=1,SUMIFS(AF:AF,$D:$D,$D32),0)</f>
        <v>0</v>
      </c>
      <c r="AH32" s="65">
        <f t="shared" si="17"/>
        <v>2026</v>
      </c>
      <c r="AI32" s="42">
        <f>AG32/VLOOKUP(AH32,SALARIOS!$A$1:$B$4,2,0)</f>
        <v>0</v>
      </c>
      <c r="AJ32" s="64">
        <v>0</v>
      </c>
      <c r="AK32" s="64">
        <v>0</v>
      </c>
      <c r="AL32" s="64">
        <v>0</v>
      </c>
      <c r="AM32" s="64">
        <v>0</v>
      </c>
      <c r="AN32" s="41">
        <f t="shared" si="0"/>
        <v>0</v>
      </c>
      <c r="AO32" s="41">
        <f t="shared" si="0"/>
        <v>0</v>
      </c>
      <c r="AP32" s="41">
        <f t="shared" si="1"/>
        <v>0</v>
      </c>
      <c r="AQ32" s="41">
        <f>VALUE(IF(COUNTIFS($D$2:$D32,$D32)=1,MAX(0,SUMIFS(AP:AP,$D:$D,$D32)),0))</f>
        <v>0</v>
      </c>
      <c r="AR32" s="41">
        <f t="shared" si="2"/>
        <v>0</v>
      </c>
      <c r="AS32" s="41">
        <f>IF(COUNTIFS($D$2:$D32,$D32)=1,SUMIFS(AR:AR,$D:$D,$D32),0)</f>
        <v>0</v>
      </c>
      <c r="AT32" s="41">
        <f t="shared" si="3"/>
        <v>0</v>
      </c>
      <c r="AU32" s="41">
        <f t="shared" si="18"/>
        <v>0</v>
      </c>
      <c r="AV32" s="41">
        <f>SUMIFS(Combinaciones!$K:$K,Combinaciones!$A:$A,I32,Combinaciones!$B:$B,J32,Combinaciones!$F:$F,N32)*L32</f>
        <v>826851736</v>
      </c>
      <c r="AW32" s="41">
        <f>IF(COUNTIFS($D$2:$D32,$D32)=1,SUMIFS(AV:AV,$D:$D,$D32),0)</f>
        <v>826851736</v>
      </c>
      <c r="AX32" s="64">
        <v>0</v>
      </c>
      <c r="AY32" s="63" t="s">
        <v>85</v>
      </c>
      <c r="AZ32" s="59"/>
      <c r="BA32" s="41">
        <f t="shared" si="19"/>
        <v>0</v>
      </c>
      <c r="BB32" s="64">
        <v>0</v>
      </c>
      <c r="BC32" s="43">
        <f t="shared" si="20"/>
        <v>826851736</v>
      </c>
      <c r="BD32" s="41">
        <f>IF(COUNTIFS($D$2:$D32,$D32)=1,SUMIFS(BC:BC,$D:$D,$D32),0)</f>
        <v>826851736</v>
      </c>
      <c r="BE32" s="86">
        <v>0.02</v>
      </c>
      <c r="BF32" s="41">
        <f t="shared" si="4"/>
        <v>16537034.720000001</v>
      </c>
      <c r="BG32" s="41">
        <f>IF(COUNTIFS($D$2:$D32,$D32)=1,SUMIFS(BF:BF,$D:$D,$D32),0)</f>
        <v>16537034.720000001</v>
      </c>
      <c r="BH32" s="41">
        <f t="shared" si="5"/>
        <v>843388770.72000003</v>
      </c>
      <c r="BI32" s="44">
        <f t="shared" si="6"/>
        <v>481.68733924456211</v>
      </c>
      <c r="BJ32" s="44">
        <f t="shared" si="21"/>
        <v>826851736</v>
      </c>
      <c r="BK32" s="44">
        <f t="shared" si="7"/>
        <v>826851736</v>
      </c>
      <c r="BL32" s="41">
        <f>IF(COUNTIF($D$3:D32,D32)=1,BK32,"")</f>
        <v>826851736</v>
      </c>
      <c r="BM32" s="41">
        <f t="shared" si="22"/>
        <v>16537034.720000001</v>
      </c>
      <c r="BN32" s="41">
        <f t="shared" si="23"/>
        <v>843388770.72000003</v>
      </c>
      <c r="BO32" s="44">
        <f t="shared" si="8"/>
        <v>0</v>
      </c>
      <c r="BP32" s="44">
        <f t="shared" si="9"/>
        <v>481.68733924456211</v>
      </c>
      <c r="BQ32" s="44" t="str">
        <f t="shared" si="24"/>
        <v/>
      </c>
      <c r="BR32" s="44" t="str">
        <f t="shared" si="10"/>
        <v/>
      </c>
      <c r="BS32" s="44">
        <f t="shared" si="25"/>
        <v>481.68733924456211</v>
      </c>
      <c r="BT32" s="45" t="str">
        <f t="shared" si="11"/>
        <v/>
      </c>
    </row>
    <row r="33" spans="1:72" ht="15">
      <c r="A33" s="83" t="s">
        <v>76</v>
      </c>
      <c r="B33" s="38">
        <v>1856</v>
      </c>
      <c r="C33" s="38" t="s">
        <v>77</v>
      </c>
      <c r="D33" s="39">
        <v>68008732025</v>
      </c>
      <c r="E33" s="39" t="str">
        <f t="shared" si="12"/>
        <v/>
      </c>
      <c r="F33" s="62"/>
      <c r="G33" s="38" t="s">
        <v>123</v>
      </c>
      <c r="H33" s="38" t="s">
        <v>136</v>
      </c>
      <c r="I33" s="38" t="s">
        <v>98</v>
      </c>
      <c r="J33" s="38" t="s">
        <v>81</v>
      </c>
      <c r="K33" s="38">
        <v>1</v>
      </c>
      <c r="L33" s="38">
        <f>SUMIFS(
   zonificación!$AA:$AA,
   zonificación!$A:$A,B33,
   zonificación!$K:$K, G33,
   zonificación!$I:$I,H33,
   zonificación!$W:$W, I33)</f>
        <v>46</v>
      </c>
      <c r="M33" s="48">
        <f>IF(COUNTIFS($D$2:$D33,D33)=1,SUMIFS($L:$L,D:D,D33),0)</f>
        <v>835</v>
      </c>
      <c r="N33" s="62">
        <v>3</v>
      </c>
      <c r="O33" s="38">
        <f>IF(COUNTIFS($D$2:$D33,D33)=1,SUMIFS($K:$K,D:D,D33),0)</f>
        <v>25</v>
      </c>
      <c r="P33" s="40">
        <f>IF(COUNTIFS($D$2:$D33,D33)=1,SUMIFS($M:$M,D:D,D33),0)</f>
        <v>835</v>
      </c>
      <c r="Q33" s="38" t="s">
        <v>82</v>
      </c>
      <c r="R33" s="38">
        <v>860031909</v>
      </c>
      <c r="S33" s="87">
        <v>860031909</v>
      </c>
      <c r="T33" s="38" t="s">
        <v>137</v>
      </c>
      <c r="U33" s="87" t="s">
        <v>137</v>
      </c>
      <c r="V33" s="38" t="s">
        <v>84</v>
      </c>
      <c r="W33" s="85">
        <v>46326</v>
      </c>
      <c r="X33" s="64">
        <v>0</v>
      </c>
      <c r="Y33" s="41">
        <f>IF(COUNTIFS($D$2:$D33,$D33)=1,SUMIFS(X:X,$D:$D,$D33),0)</f>
        <v>0</v>
      </c>
      <c r="Z33" s="64">
        <v>0</v>
      </c>
      <c r="AA33" s="63" t="s">
        <v>85</v>
      </c>
      <c r="AB33" s="64">
        <v>0</v>
      </c>
      <c r="AC33" s="41">
        <f>IF(COUNTIFS($D$2:$D33,$D33)=1,SUMIFS(AB:AB,$D:$D,$D33),0)</f>
        <v>0</v>
      </c>
      <c r="AD33" s="41">
        <f>IF(COUNTIFS($D$2:$D33,$D33)=1,SUMIFS(Z:Z,$D:$D,$D33),0)</f>
        <v>0</v>
      </c>
      <c r="AE33" s="41">
        <f t="shared" si="15"/>
        <v>0</v>
      </c>
      <c r="AF33" s="41">
        <f t="shared" si="16"/>
        <v>0</v>
      </c>
      <c r="AG33" s="41">
        <f>IF(COUNTIFS($D$2:$D33,$D33)=1,SUMIFS(AF:AF,$D:$D,$D33),0)</f>
        <v>0</v>
      </c>
      <c r="AH33" s="65">
        <f t="shared" si="17"/>
        <v>2026</v>
      </c>
      <c r="AI33" s="42">
        <f>AG33/VLOOKUP(AH33,SALARIOS!$A$1:$B$4,2,0)</f>
        <v>0</v>
      </c>
      <c r="AJ33" s="64">
        <v>0</v>
      </c>
      <c r="AK33" s="64">
        <v>0</v>
      </c>
      <c r="AL33" s="64">
        <v>0</v>
      </c>
      <c r="AM33" s="64">
        <v>0</v>
      </c>
      <c r="AN33" s="41">
        <f t="shared" si="0"/>
        <v>0</v>
      </c>
      <c r="AO33" s="41">
        <f t="shared" si="0"/>
        <v>0</v>
      </c>
      <c r="AP33" s="41">
        <f t="shared" si="1"/>
        <v>0</v>
      </c>
      <c r="AQ33" s="41">
        <f>VALUE(IF(COUNTIFS($D$2:$D33,$D33)=1,MAX(0,SUMIFS(AP:AP,$D:$D,$D33)),0))</f>
        <v>0</v>
      </c>
      <c r="AR33" s="41">
        <f t="shared" si="2"/>
        <v>0</v>
      </c>
      <c r="AS33" s="41">
        <f>IF(COUNTIFS($D$2:$D33,$D33)=1,SUMIFS(AR:AR,$D:$D,$D33),0)</f>
        <v>0</v>
      </c>
      <c r="AT33" s="41">
        <f t="shared" si="3"/>
        <v>0</v>
      </c>
      <c r="AU33" s="41">
        <f t="shared" si="18"/>
        <v>0</v>
      </c>
      <c r="AV33" s="41">
        <f>SUMIFS(Combinaciones!$K:$K,Combinaciones!$A:$A,I33,Combinaciones!$B:$B,J33,Combinaciones!$F:$F,N33)*L33</f>
        <v>77697864</v>
      </c>
      <c r="AW33" s="41">
        <f>IF(COUNTIFS($D$2:$D33,$D33)=1,SUMIFS(AV:AV,$D:$D,$D33),0)</f>
        <v>1094857802</v>
      </c>
      <c r="AX33" s="64">
        <v>0</v>
      </c>
      <c r="AY33" s="63" t="s">
        <v>85</v>
      </c>
      <c r="AZ33" s="59"/>
      <c r="BA33" s="41">
        <f t="shared" si="19"/>
        <v>0</v>
      </c>
      <c r="BB33" s="64">
        <v>0</v>
      </c>
      <c r="BC33" s="43">
        <f t="shared" si="20"/>
        <v>77697864</v>
      </c>
      <c r="BD33" s="41">
        <f>IF(COUNTIFS($D$2:$D33,$D33)=1,SUMIFS(BC:BC,$D:$D,$D33),0)</f>
        <v>1094857802</v>
      </c>
      <c r="BE33" s="86">
        <v>0.02</v>
      </c>
      <c r="BF33" s="41">
        <f t="shared" si="4"/>
        <v>21897156.039999999</v>
      </c>
      <c r="BG33" s="41">
        <f>IF(COUNTIFS($D$2:$D33,$D33)=1,SUMIFS(BF:BF,$D:$D,$D33),0)</f>
        <v>21897156.039999999</v>
      </c>
      <c r="BH33" s="41">
        <f t="shared" si="5"/>
        <v>1116754958.04</v>
      </c>
      <c r="BI33" s="44">
        <f t="shared" si="6"/>
        <v>637.81584839839968</v>
      </c>
      <c r="BJ33" s="44">
        <f t="shared" si="21"/>
        <v>77697864</v>
      </c>
      <c r="BK33" s="44">
        <f t="shared" si="7"/>
        <v>1094857802</v>
      </c>
      <c r="BL33" s="41">
        <f>IF(COUNTIF($D$3:D33,D33)=1,BK33,"")</f>
        <v>1094857802</v>
      </c>
      <c r="BM33" s="41">
        <f t="shared" si="22"/>
        <v>21897156.039999999</v>
      </c>
      <c r="BN33" s="41">
        <f t="shared" si="23"/>
        <v>1116754958.04</v>
      </c>
      <c r="BO33" s="44">
        <f t="shared" si="8"/>
        <v>0</v>
      </c>
      <c r="BP33" s="44">
        <f t="shared" si="9"/>
        <v>637.81584839839968</v>
      </c>
      <c r="BQ33" s="44" t="str">
        <f t="shared" si="24"/>
        <v/>
      </c>
      <c r="BR33" s="44" t="str">
        <f t="shared" si="10"/>
        <v/>
      </c>
      <c r="BS33" s="44">
        <f t="shared" si="25"/>
        <v>637.81584839839968</v>
      </c>
      <c r="BT33" s="45" t="str">
        <f t="shared" si="11"/>
        <v/>
      </c>
    </row>
    <row r="34" spans="1:72" ht="15">
      <c r="A34" s="83" t="s">
        <v>76</v>
      </c>
      <c r="B34" s="38">
        <v>1856</v>
      </c>
      <c r="C34" s="38" t="s">
        <v>77</v>
      </c>
      <c r="D34" s="39">
        <v>68008732025</v>
      </c>
      <c r="E34" s="39" t="str">
        <f t="shared" si="12"/>
        <v/>
      </c>
      <c r="F34" s="62"/>
      <c r="G34" s="38" t="s">
        <v>123</v>
      </c>
      <c r="H34" s="38" t="s">
        <v>134</v>
      </c>
      <c r="I34" s="38" t="s">
        <v>138</v>
      </c>
      <c r="J34" s="38" t="s">
        <v>81</v>
      </c>
      <c r="K34" s="38">
        <v>1</v>
      </c>
      <c r="L34" s="38">
        <f>SUMIFS(
   zonificación!$AA:$AA,
   zonificación!$A:$A,B34,
   zonificación!$K:$K, G34,
   zonificación!$I:$I,H34,
   zonificación!$W:$W, I34)</f>
        <v>80</v>
      </c>
      <c r="M34" s="48">
        <f>IF(COUNTIFS($D$2:$D34,D34)=1,SUMIFS($L:$L,D:D,D34),0)</f>
        <v>0</v>
      </c>
      <c r="N34" s="62">
        <v>3</v>
      </c>
      <c r="O34" s="38">
        <f>IF(COUNTIFS($D$2:$D34,D34)=1,SUMIFS($K:$K,D:D,D34),0)</f>
        <v>0</v>
      </c>
      <c r="P34" s="40">
        <f>IF(COUNTIFS($D$2:$D34,D34)=1,SUMIFS($M:$M,D:D,D34),0)</f>
        <v>0</v>
      </c>
      <c r="Q34" s="38" t="s">
        <v>82</v>
      </c>
      <c r="R34" s="38">
        <v>860031909</v>
      </c>
      <c r="S34" s="87">
        <v>860031909</v>
      </c>
      <c r="T34" s="38" t="s">
        <v>137</v>
      </c>
      <c r="U34" s="87" t="s">
        <v>137</v>
      </c>
      <c r="V34" s="38" t="s">
        <v>84</v>
      </c>
      <c r="W34" s="85">
        <v>46326</v>
      </c>
      <c r="X34" s="64">
        <v>0</v>
      </c>
      <c r="Y34" s="41">
        <f>IF(COUNTIFS($D$2:$D34,$D34)=1,SUMIFS(X:X,$D:$D,$D34),0)</f>
        <v>0</v>
      </c>
      <c r="Z34" s="64">
        <v>0</v>
      </c>
      <c r="AA34" s="63" t="s">
        <v>85</v>
      </c>
      <c r="AB34" s="64">
        <v>0</v>
      </c>
      <c r="AC34" s="41">
        <f>IF(COUNTIFS($D$2:$D34,$D34)=1,SUMIFS(AB:AB,$D:$D,$D34),0)</f>
        <v>0</v>
      </c>
      <c r="AD34" s="41">
        <f>IF(COUNTIFS($D$2:$D34,$D34)=1,SUMIFS(Z:Z,$D:$D,$D34),0)</f>
        <v>0</v>
      </c>
      <c r="AE34" s="41">
        <f t="shared" si="15"/>
        <v>0</v>
      </c>
      <c r="AF34" s="41">
        <f t="shared" si="16"/>
        <v>0</v>
      </c>
      <c r="AG34" s="41">
        <f>IF(COUNTIFS($D$2:$D34,$D34)=1,SUMIFS(AF:AF,$D:$D,$D34),0)</f>
        <v>0</v>
      </c>
      <c r="AH34" s="65">
        <f t="shared" si="17"/>
        <v>2026</v>
      </c>
      <c r="AI34" s="42">
        <f>AG34/VLOOKUP(AH34,SALARIOS!$A$1:$B$4,2,0)</f>
        <v>0</v>
      </c>
      <c r="AJ34" s="64">
        <v>0</v>
      </c>
      <c r="AK34" s="64">
        <v>0</v>
      </c>
      <c r="AL34" s="64">
        <v>0</v>
      </c>
      <c r="AM34" s="64">
        <v>0</v>
      </c>
      <c r="AN34" s="41">
        <f t="shared" si="0"/>
        <v>0</v>
      </c>
      <c r="AO34" s="41">
        <f t="shared" si="0"/>
        <v>0</v>
      </c>
      <c r="AP34" s="41">
        <f t="shared" si="1"/>
        <v>0</v>
      </c>
      <c r="AQ34" s="41">
        <f>VALUE(IF(COUNTIFS($D$2:$D34,$D34)=1,MAX(0,SUMIFS(AP:AP,$D:$D,$D34)),0))</f>
        <v>0</v>
      </c>
      <c r="AR34" s="41">
        <f t="shared" si="2"/>
        <v>0</v>
      </c>
      <c r="AS34" s="41">
        <f>IF(COUNTIFS($D$2:$D34,$D34)=1,SUMIFS(AR:AR,$D:$D,$D34),0)</f>
        <v>0</v>
      </c>
      <c r="AT34" s="41">
        <f t="shared" si="3"/>
        <v>0</v>
      </c>
      <c r="AU34" s="41">
        <f t="shared" si="18"/>
        <v>0</v>
      </c>
      <c r="AV34" s="41">
        <f>SUMIFS(Combinaciones!$K:$K,Combinaciones!$A:$A,I34,Combinaciones!$B:$B,J34,Combinaciones!$F:$F,N34)*L34</f>
        <v>139558320</v>
      </c>
      <c r="AW34" s="41">
        <f>IF(COUNTIFS($D$2:$D34,$D34)=1,SUMIFS(AV:AV,$D:$D,$D34),0)</f>
        <v>0</v>
      </c>
      <c r="AX34" s="64">
        <v>0</v>
      </c>
      <c r="AY34" s="63" t="s">
        <v>85</v>
      </c>
      <c r="AZ34" s="59"/>
      <c r="BA34" s="41">
        <f t="shared" si="19"/>
        <v>0</v>
      </c>
      <c r="BB34" s="64">
        <v>0</v>
      </c>
      <c r="BC34" s="43">
        <f t="shared" si="20"/>
        <v>139558320</v>
      </c>
      <c r="BD34" s="41">
        <f>IF(COUNTIFS($D$2:$D34,$D34)=1,SUMIFS(BC:BC,$D:$D,$D34),0)</f>
        <v>0</v>
      </c>
      <c r="BE34" s="86">
        <v>0.02</v>
      </c>
      <c r="BF34" s="41">
        <f t="shared" si="4"/>
        <v>0</v>
      </c>
      <c r="BG34" s="41">
        <f>IF(COUNTIFS($D$2:$D34,$D34)=1,SUMIFS(BF:BF,$D:$D,$D34),0)</f>
        <v>0</v>
      </c>
      <c r="BH34" s="41">
        <f t="shared" si="5"/>
        <v>0</v>
      </c>
      <c r="BI34" s="44">
        <f t="shared" si="6"/>
        <v>0</v>
      </c>
      <c r="BJ34" s="44">
        <f t="shared" si="21"/>
        <v>139558320</v>
      </c>
      <c r="BK34" s="44">
        <f t="shared" si="7"/>
        <v>1094857802</v>
      </c>
      <c r="BL34" s="41" t="str">
        <f>IF(COUNTIF($D$3:D34,D34)=1,BK34,"")</f>
        <v/>
      </c>
      <c r="BM34" s="41">
        <f t="shared" si="22"/>
        <v>0</v>
      </c>
      <c r="BN34" s="41">
        <f t="shared" si="23"/>
        <v>0</v>
      </c>
      <c r="BO34" s="44">
        <f t="shared" si="8"/>
        <v>0</v>
      </c>
      <c r="BP34" s="44">
        <f t="shared" si="9"/>
        <v>0</v>
      </c>
      <c r="BQ34" s="44" t="str">
        <f t="shared" si="24"/>
        <v/>
      </c>
      <c r="BR34" s="44" t="str">
        <f t="shared" si="10"/>
        <v/>
      </c>
      <c r="BS34" s="44">
        <f t="shared" si="25"/>
        <v>0</v>
      </c>
      <c r="BT34" s="45" t="str">
        <f t="shared" si="11"/>
        <v/>
      </c>
    </row>
    <row r="35" spans="1:72">
      <c r="A35" s="83" t="s">
        <v>76</v>
      </c>
      <c r="B35" s="38">
        <v>1856</v>
      </c>
      <c r="C35" s="38" t="s">
        <v>77</v>
      </c>
      <c r="D35" s="39">
        <v>68008732025</v>
      </c>
      <c r="E35" s="39" t="str">
        <f t="shared" si="12"/>
        <v/>
      </c>
      <c r="F35" s="62"/>
      <c r="G35" s="38" t="s">
        <v>123</v>
      </c>
      <c r="H35" s="38" t="s">
        <v>124</v>
      </c>
      <c r="I35" s="38" t="s">
        <v>127</v>
      </c>
      <c r="J35" s="38" t="s">
        <v>81</v>
      </c>
      <c r="K35" s="38">
        <v>23</v>
      </c>
      <c r="L35" s="38">
        <f>SUMIFS(
   zonificación!$AA:$AA,
   zonificación!$A:$A,B35,
   zonificación!$K:$K, G35,
   zonificación!$I:$I,H35,
   zonificación!$W:$W, I35)</f>
        <v>709</v>
      </c>
      <c r="M35" s="48">
        <f>IF(COUNTIFS($D$2:$D35,D35)=1,SUMIFS($L:$L,D:D,D35),0)</f>
        <v>0</v>
      </c>
      <c r="N35" s="62">
        <v>3</v>
      </c>
      <c r="O35" s="38">
        <f>IF(COUNTIFS($D$2:$D35,D35)=1,SUMIFS($K:$K,D:D,D35),0)</f>
        <v>0</v>
      </c>
      <c r="P35" s="40">
        <f>IF(COUNTIFS($D$2:$D35,D35)=1,SUMIFS($M:$M,D:D,D35),0)</f>
        <v>0</v>
      </c>
      <c r="Q35" s="38" t="s">
        <v>82</v>
      </c>
      <c r="R35" s="38">
        <v>860031909</v>
      </c>
      <c r="S35" s="87">
        <v>860031909</v>
      </c>
      <c r="T35" s="38" t="s">
        <v>137</v>
      </c>
      <c r="U35" s="87" t="s">
        <v>137</v>
      </c>
      <c r="V35" s="38" t="s">
        <v>129</v>
      </c>
      <c r="W35" s="85">
        <v>46326</v>
      </c>
      <c r="X35" s="64">
        <v>0</v>
      </c>
      <c r="Y35" s="41">
        <f>IF(COUNTIFS($D$2:$D35,$D35)=1,SUMIFS(X:X,$D:$D,$D35),0)</f>
        <v>0</v>
      </c>
      <c r="Z35" s="64">
        <v>0</v>
      </c>
      <c r="AA35" s="63" t="s">
        <v>85</v>
      </c>
      <c r="AB35" s="64">
        <v>0</v>
      </c>
      <c r="AC35" s="41">
        <f>IF(COUNTIFS($D$2:$D35,$D35)=1,SUMIFS(AB:AB,$D:$D,$D35),0)</f>
        <v>0</v>
      </c>
      <c r="AD35" s="41">
        <f>IF(COUNTIFS($D$2:$D35,$D35)=1,SUMIFS(Z:Z,$D:$D,$D35),0)</f>
        <v>0</v>
      </c>
      <c r="AE35" s="41">
        <f t="shared" si="15"/>
        <v>0</v>
      </c>
      <c r="AF35" s="41">
        <f t="shared" si="16"/>
        <v>0</v>
      </c>
      <c r="AG35" s="41">
        <f>IF(COUNTIFS($D$2:$D35,$D35)=1,SUMIFS(AF:AF,$D:$D,$D35),0)</f>
        <v>0</v>
      </c>
      <c r="AH35" s="65">
        <f t="shared" si="17"/>
        <v>2026</v>
      </c>
      <c r="AI35" s="42">
        <f>AG35/VLOOKUP(AH35,SALARIOS!$A$1:$B$4,2,0)</f>
        <v>0</v>
      </c>
      <c r="AJ35" s="64">
        <v>0</v>
      </c>
      <c r="AK35" s="64">
        <v>0</v>
      </c>
      <c r="AL35" s="64">
        <v>0</v>
      </c>
      <c r="AM35" s="64">
        <v>0</v>
      </c>
      <c r="AN35" s="41">
        <f t="shared" si="0"/>
        <v>0</v>
      </c>
      <c r="AO35" s="41">
        <f t="shared" si="0"/>
        <v>0</v>
      </c>
      <c r="AP35" s="41">
        <f t="shared" si="1"/>
        <v>0</v>
      </c>
      <c r="AQ35" s="41">
        <f>VALUE(IF(COUNTIFS($D$2:$D35,$D35)=1,MAX(0,SUMIFS(AP:AP,$D:$D,$D35)),0))</f>
        <v>0</v>
      </c>
      <c r="AR35" s="41">
        <f t="shared" si="2"/>
        <v>0</v>
      </c>
      <c r="AS35" s="41">
        <f>IF(COUNTIFS($D$2:$D35,$D35)=1,SUMIFS(AR:AR,$D:$D,$D35),0)</f>
        <v>0</v>
      </c>
      <c r="AT35" s="41">
        <f t="shared" si="3"/>
        <v>0</v>
      </c>
      <c r="AU35" s="41">
        <f t="shared" si="18"/>
        <v>0</v>
      </c>
      <c r="AV35" s="41">
        <f>SUMIFS(Combinaciones!$K:$K,Combinaciones!$A:$A,I35,Combinaciones!$B:$B,J35,Combinaciones!$F:$F,N35)*L35</f>
        <v>877601618</v>
      </c>
      <c r="AW35" s="41">
        <f>IF(COUNTIFS($D$2:$D35,$D35)=1,SUMIFS(AV:AV,$D:$D,$D35),0)</f>
        <v>0</v>
      </c>
      <c r="AX35" s="64">
        <v>0</v>
      </c>
      <c r="AY35" s="63" t="s">
        <v>85</v>
      </c>
      <c r="AZ35" s="59"/>
      <c r="BA35" s="41">
        <f t="shared" si="19"/>
        <v>0</v>
      </c>
      <c r="BB35" s="64">
        <v>0</v>
      </c>
      <c r="BC35" s="43">
        <f t="shared" si="20"/>
        <v>877601618</v>
      </c>
      <c r="BD35" s="41">
        <f>IF(COUNTIFS($D$2:$D35,$D35)=1,SUMIFS(BC:BC,$D:$D,$D35),0)</f>
        <v>0</v>
      </c>
      <c r="BE35" s="86">
        <v>0.02</v>
      </c>
      <c r="BF35" s="41">
        <f t="shared" si="4"/>
        <v>0</v>
      </c>
      <c r="BG35" s="41">
        <f>IF(COUNTIFS($D$2:$D35,$D35)=1,SUMIFS(BF:BF,$D:$D,$D35),0)</f>
        <v>0</v>
      </c>
      <c r="BH35" s="41">
        <f t="shared" si="5"/>
        <v>0</v>
      </c>
      <c r="BI35" s="44">
        <f t="shared" si="6"/>
        <v>0</v>
      </c>
      <c r="BJ35" s="44">
        <f t="shared" si="21"/>
        <v>877601618</v>
      </c>
      <c r="BK35" s="44">
        <f t="shared" ref="BK35:BK66" si="26">SUMIF($D:$D,$D:$D,$BJ:$BJ)</f>
        <v>1094857802</v>
      </c>
      <c r="BL35" s="41" t="str">
        <f>IF(COUNTIF($D$3:D35,D35)=1,BK35,"")</f>
        <v/>
      </c>
      <c r="BM35" s="41">
        <f t="shared" si="22"/>
        <v>0</v>
      </c>
      <c r="BN35" s="41">
        <f t="shared" si="23"/>
        <v>0</v>
      </c>
      <c r="BO35" s="44">
        <f t="shared" si="8"/>
        <v>0</v>
      </c>
      <c r="BP35" s="44">
        <f t="shared" si="9"/>
        <v>0</v>
      </c>
      <c r="BQ35" s="44" t="str">
        <f t="shared" si="24"/>
        <v/>
      </c>
      <c r="BR35" s="44" t="str">
        <f t="shared" si="10"/>
        <v/>
      </c>
      <c r="BS35" s="44">
        <f t="shared" si="25"/>
        <v>0</v>
      </c>
      <c r="BT35" s="45" t="str">
        <f t="shared" ref="BT35:BT66" si="27">IF(BS35="","",IF(SUMIFS(BS:BS,R:R,R35)&gt;5000,"ALERTA MAYOR QUE 5.000",""))</f>
        <v/>
      </c>
    </row>
    <row r="36" spans="1:72" hidden="1">
      <c r="A36" s="83" t="s">
        <v>76</v>
      </c>
      <c r="B36" s="38">
        <v>1857</v>
      </c>
      <c r="C36" s="38" t="s">
        <v>77</v>
      </c>
      <c r="D36" s="39">
        <v>68008542025</v>
      </c>
      <c r="E36" s="39" t="str">
        <f t="shared" si="12"/>
        <v/>
      </c>
      <c r="F36" s="62"/>
      <c r="G36" s="38" t="s">
        <v>101</v>
      </c>
      <c r="H36" s="38" t="s">
        <v>110</v>
      </c>
      <c r="I36" s="38" t="s">
        <v>127</v>
      </c>
      <c r="J36" s="38" t="s">
        <v>81</v>
      </c>
      <c r="K36" s="38">
        <v>12</v>
      </c>
      <c r="L36" s="38">
        <f>SUMIFS(
   zonificación!$AA:$AA,
   zonificación!$A:$A,B36,
   zonificación!$K:$K, G36,
   zonificación!$I:$I,H36,
   zonificación!$W:$W, I36)</f>
        <v>472</v>
      </c>
      <c r="M36" s="48">
        <f>IF(COUNTIFS($D$2:$D36,D36)=1,SUMIFS($L:$L,D:D,D36),0)</f>
        <v>472</v>
      </c>
      <c r="N36" s="62">
        <v>3</v>
      </c>
      <c r="O36" s="38">
        <f>IF(COUNTIFS($D$2:$D36,D36)=1,SUMIFS($K:$K,D:D,D36),0)</f>
        <v>12</v>
      </c>
      <c r="P36" s="40">
        <f>IF(COUNTIFS($D$2:$D36,D36)=1,SUMIFS($M:$M,D:D,D36),0)</f>
        <v>472</v>
      </c>
      <c r="Q36" s="38" t="s">
        <v>82</v>
      </c>
      <c r="R36" s="38">
        <v>830507841</v>
      </c>
      <c r="S36" s="87" t="str">
        <f t="shared" si="13"/>
        <v/>
      </c>
      <c r="T36" s="38" t="s">
        <v>139</v>
      </c>
      <c r="U36" s="87" t="str">
        <f t="shared" si="14"/>
        <v/>
      </c>
      <c r="V36" s="38" t="s">
        <v>129</v>
      </c>
      <c r="W36" s="85">
        <v>46326</v>
      </c>
      <c r="X36" s="64">
        <v>0</v>
      </c>
      <c r="Y36" s="41">
        <f>IF(COUNTIFS($D$2:$D36,$D36)=1,SUMIFS(X:X,$D:$D,$D36),0)</f>
        <v>0</v>
      </c>
      <c r="Z36" s="64">
        <v>0</v>
      </c>
      <c r="AA36" s="63" t="s">
        <v>85</v>
      </c>
      <c r="AB36" s="64">
        <v>0</v>
      </c>
      <c r="AC36" s="41">
        <f>IF(COUNTIFS($D$2:$D36,$D36)=1,SUMIFS(AB:AB,$D:$D,$D36),0)</f>
        <v>0</v>
      </c>
      <c r="AD36" s="41">
        <f>IF(COUNTIFS($D$2:$D36,$D36)=1,SUMIFS(Z:Z,$D:$D,$D36),0)</f>
        <v>0</v>
      </c>
      <c r="AE36" s="41">
        <f t="shared" si="15"/>
        <v>0</v>
      </c>
      <c r="AF36" s="41">
        <f t="shared" si="16"/>
        <v>0</v>
      </c>
      <c r="AG36" s="41">
        <f>IF(COUNTIFS($D$2:$D36,$D36)=1,SUMIFS(AF:AF,$D:$D,$D36),0)</f>
        <v>0</v>
      </c>
      <c r="AH36" s="65">
        <f t="shared" si="17"/>
        <v>2026</v>
      </c>
      <c r="AI36" s="42">
        <f>AG36/VLOOKUP(AH36,SALARIOS!$A$1:$B$4,2,0)</f>
        <v>0</v>
      </c>
      <c r="AJ36" s="64">
        <v>0</v>
      </c>
      <c r="AK36" s="64">
        <v>0</v>
      </c>
      <c r="AL36" s="64">
        <v>0</v>
      </c>
      <c r="AM36" s="64">
        <v>0</v>
      </c>
      <c r="AN36" s="41">
        <f t="shared" si="0"/>
        <v>0</v>
      </c>
      <c r="AO36" s="41">
        <f t="shared" si="0"/>
        <v>0</v>
      </c>
      <c r="AP36" s="41">
        <f t="shared" si="1"/>
        <v>0</v>
      </c>
      <c r="AQ36" s="41">
        <f>VALUE(IF(COUNTIFS($D$2:$D36,$D36)=1,MAX(0,SUMIFS(AP:AP,$D:$D,$D36)),0))</f>
        <v>0</v>
      </c>
      <c r="AR36" s="41">
        <f t="shared" si="2"/>
        <v>0</v>
      </c>
      <c r="AS36" s="41">
        <f>IF(COUNTIFS($D$2:$D36,$D36)=1,SUMIFS(AR:AR,$D:$D,$D36),0)</f>
        <v>0</v>
      </c>
      <c r="AT36" s="41">
        <f t="shared" si="3"/>
        <v>0</v>
      </c>
      <c r="AU36" s="41">
        <f t="shared" si="18"/>
        <v>0</v>
      </c>
      <c r="AV36" s="41">
        <f>SUMIFS(Combinaciones!$K:$K,Combinaciones!$A:$A,I36,Combinaciones!$B:$B,J36,Combinaciones!$F:$F,N36)*L36</f>
        <v>584242544</v>
      </c>
      <c r="AW36" s="41">
        <f>IF(COUNTIFS($D$2:$D36,$D36)=1,SUMIFS(AV:AV,$D:$D,$D36),0)</f>
        <v>584242544</v>
      </c>
      <c r="AX36" s="64">
        <v>0</v>
      </c>
      <c r="AY36" s="63" t="s">
        <v>85</v>
      </c>
      <c r="AZ36" s="59"/>
      <c r="BA36" s="41">
        <f t="shared" si="19"/>
        <v>0</v>
      </c>
      <c r="BB36" s="64">
        <v>0</v>
      </c>
      <c r="BC36" s="43">
        <f t="shared" si="20"/>
        <v>584242544</v>
      </c>
      <c r="BD36" s="41">
        <f>IF(COUNTIFS($D$2:$D36,$D36)=1,SUMIFS(BC:BC,$D:$D,$D36),0)</f>
        <v>584242544</v>
      </c>
      <c r="BE36" s="86">
        <v>0.02</v>
      </c>
      <c r="BF36" s="41">
        <f t="shared" si="4"/>
        <v>11684850.880000001</v>
      </c>
      <c r="BG36" s="41">
        <f>IF(COUNTIFS($D$2:$D36,$D36)=1,SUMIFS(BF:BF,$D:$D,$D36),0)</f>
        <v>11684850.880000001</v>
      </c>
      <c r="BH36" s="41">
        <f t="shared" si="5"/>
        <v>595927394.88</v>
      </c>
      <c r="BI36" s="44">
        <f t="shared" si="6"/>
        <v>340.353928328493</v>
      </c>
      <c r="BJ36" s="44">
        <f t="shared" si="21"/>
        <v>584242544</v>
      </c>
      <c r="BK36" s="44">
        <f t="shared" si="26"/>
        <v>584242544</v>
      </c>
      <c r="BL36" s="41">
        <f>IF(COUNTIF($D$3:D36,D36)=1,BK36,"")</f>
        <v>584242544</v>
      </c>
      <c r="BM36" s="41">
        <f t="shared" si="22"/>
        <v>11684850.880000001</v>
      </c>
      <c r="BN36" s="41">
        <f t="shared" si="23"/>
        <v>595927394.88</v>
      </c>
      <c r="BO36" s="44">
        <f t="shared" si="8"/>
        <v>0</v>
      </c>
      <c r="BP36" s="44">
        <f t="shared" si="9"/>
        <v>340.353928328493</v>
      </c>
      <c r="BQ36" s="44" t="str">
        <f t="shared" si="24"/>
        <v/>
      </c>
      <c r="BR36" s="44" t="str">
        <f t="shared" si="10"/>
        <v/>
      </c>
      <c r="BS36" s="44">
        <f t="shared" si="25"/>
        <v>340.353928328493</v>
      </c>
      <c r="BT36" s="45" t="str">
        <f t="shared" si="27"/>
        <v/>
      </c>
    </row>
    <row r="37" spans="1:72" hidden="1">
      <c r="A37" s="83" t="s">
        <v>76</v>
      </c>
      <c r="B37" s="38">
        <v>1858</v>
      </c>
      <c r="C37" s="38" t="s">
        <v>77</v>
      </c>
      <c r="D37" s="39">
        <v>68008412025</v>
      </c>
      <c r="E37" s="39" t="str">
        <f t="shared" si="12"/>
        <v/>
      </c>
      <c r="F37" s="62"/>
      <c r="G37" s="38" t="s">
        <v>101</v>
      </c>
      <c r="H37" s="38" t="s">
        <v>110</v>
      </c>
      <c r="I37" s="38" t="s">
        <v>98</v>
      </c>
      <c r="J37" s="38" t="s">
        <v>81</v>
      </c>
      <c r="K37" s="38">
        <v>1</v>
      </c>
      <c r="L37" s="38">
        <f>SUMIFS(
   zonificación!$AA:$AA,
   zonificación!$A:$A,B37,
   zonificación!$K:$K, G37,
   zonificación!$I:$I,H37,
   zonificación!$W:$W, I37)</f>
        <v>80</v>
      </c>
      <c r="M37" s="48">
        <f>IF(COUNTIFS($D$2:$D37,D37)=1,SUMIFS($L:$L,D:D,D37),0)</f>
        <v>1011</v>
      </c>
      <c r="N37" s="62">
        <v>3</v>
      </c>
      <c r="O37" s="38">
        <f>IF(COUNTIFS($D$2:$D37,D37)=1,SUMIFS($K:$K,D:D,D37),0)</f>
        <v>24</v>
      </c>
      <c r="P37" s="40">
        <f>IF(COUNTIFS($D$2:$D37,D37)=1,SUMIFS($M:$M,D:D,D37),0)</f>
        <v>1011</v>
      </c>
      <c r="Q37" s="38" t="s">
        <v>82</v>
      </c>
      <c r="R37" s="38">
        <v>830507841</v>
      </c>
      <c r="S37" s="87" t="str">
        <f t="shared" si="13"/>
        <v/>
      </c>
      <c r="T37" s="38" t="s">
        <v>139</v>
      </c>
      <c r="U37" s="87" t="str">
        <f t="shared" si="14"/>
        <v/>
      </c>
      <c r="V37" s="38" t="s">
        <v>84</v>
      </c>
      <c r="W37" s="85">
        <v>46326</v>
      </c>
      <c r="X37" s="64">
        <v>0</v>
      </c>
      <c r="Y37" s="41">
        <f>IF(COUNTIFS($D$2:$D37,$D37)=1,SUMIFS(X:X,$D:$D,$D37),0)</f>
        <v>0</v>
      </c>
      <c r="Z37" s="64">
        <v>0</v>
      </c>
      <c r="AA37" s="63" t="s">
        <v>85</v>
      </c>
      <c r="AB37" s="64">
        <v>0</v>
      </c>
      <c r="AC37" s="41">
        <f>IF(COUNTIFS($D$2:$D37,$D37)=1,SUMIFS(AB:AB,$D:$D,$D37),0)</f>
        <v>0</v>
      </c>
      <c r="AD37" s="41">
        <f>IF(COUNTIFS($D$2:$D37,$D37)=1,SUMIFS(Z:Z,$D:$D,$D37),0)</f>
        <v>0</v>
      </c>
      <c r="AE37" s="41">
        <f t="shared" si="15"/>
        <v>0</v>
      </c>
      <c r="AF37" s="41">
        <f t="shared" si="16"/>
        <v>0</v>
      </c>
      <c r="AG37" s="41">
        <f>IF(COUNTIFS($D$2:$D37,$D37)=1,SUMIFS(AF:AF,$D:$D,$D37),0)</f>
        <v>0</v>
      </c>
      <c r="AH37" s="65">
        <f t="shared" si="17"/>
        <v>2026</v>
      </c>
      <c r="AI37" s="42">
        <f>AG37/VLOOKUP(AH37,SALARIOS!$A$1:$B$4,2,0)</f>
        <v>0</v>
      </c>
      <c r="AJ37" s="64">
        <v>0</v>
      </c>
      <c r="AK37" s="64">
        <v>0</v>
      </c>
      <c r="AL37" s="64">
        <v>0</v>
      </c>
      <c r="AM37" s="64">
        <v>0</v>
      </c>
      <c r="AN37" s="41">
        <f t="shared" si="0"/>
        <v>0</v>
      </c>
      <c r="AO37" s="41">
        <f t="shared" si="0"/>
        <v>0</v>
      </c>
      <c r="AP37" s="41">
        <f t="shared" si="1"/>
        <v>0</v>
      </c>
      <c r="AQ37" s="41">
        <f>VALUE(IF(COUNTIFS($D$2:$D37,$D37)=1,MAX(0,SUMIFS(AP:AP,$D:$D,$D37)),0))</f>
        <v>0</v>
      </c>
      <c r="AR37" s="41">
        <f t="shared" si="2"/>
        <v>0</v>
      </c>
      <c r="AS37" s="41">
        <f>IF(COUNTIFS($D$2:$D37,$D37)=1,SUMIFS(AR:AR,$D:$D,$D37),0)</f>
        <v>0</v>
      </c>
      <c r="AT37" s="41">
        <f t="shared" si="3"/>
        <v>0</v>
      </c>
      <c r="AU37" s="41">
        <f t="shared" si="18"/>
        <v>0</v>
      </c>
      <c r="AV37" s="41">
        <f>SUMIFS(Combinaciones!$K:$K,Combinaciones!$A:$A,I37,Combinaciones!$B:$B,J37,Combinaciones!$F:$F,N37)*L37</f>
        <v>135126720</v>
      </c>
      <c r="AW37" s="41">
        <f>IF(COUNTIFS($D$2:$D37,$D37)=1,SUMIFS(AV:AV,$D:$D,$D37),0)</f>
        <v>1287520382</v>
      </c>
      <c r="AX37" s="64">
        <v>0</v>
      </c>
      <c r="AY37" s="63" t="s">
        <v>85</v>
      </c>
      <c r="AZ37" s="59"/>
      <c r="BA37" s="41">
        <f t="shared" si="19"/>
        <v>0</v>
      </c>
      <c r="BB37" s="64">
        <v>0</v>
      </c>
      <c r="BC37" s="43">
        <f t="shared" si="20"/>
        <v>135126720</v>
      </c>
      <c r="BD37" s="41">
        <f>IF(COUNTIFS($D$2:$D37,$D37)=1,SUMIFS(BC:BC,$D:$D,$D37),0)</f>
        <v>1287520382</v>
      </c>
      <c r="BE37" s="86">
        <v>0.02</v>
      </c>
      <c r="BF37" s="41">
        <f t="shared" si="4"/>
        <v>25750407.640000001</v>
      </c>
      <c r="BG37" s="41">
        <f>IF(COUNTIFS($D$2:$D37,$D37)=1,SUMIFS(BF:BF,$D:$D,$D37),0)</f>
        <v>25750407.640000001</v>
      </c>
      <c r="BH37" s="41">
        <f t="shared" si="5"/>
        <v>1313270789.6400001</v>
      </c>
      <c r="BI37" s="44">
        <f t="shared" si="6"/>
        <v>750.05256689540556</v>
      </c>
      <c r="BJ37" s="44">
        <f t="shared" si="21"/>
        <v>135126720</v>
      </c>
      <c r="BK37" s="44">
        <f t="shared" si="26"/>
        <v>1287520382</v>
      </c>
      <c r="BL37" s="41">
        <f>IF(COUNTIF($D$3:D37,D37)=1,BK37,"")</f>
        <v>1287520382</v>
      </c>
      <c r="BM37" s="41">
        <f t="shared" si="22"/>
        <v>25750407.640000001</v>
      </c>
      <c r="BN37" s="41">
        <f t="shared" si="23"/>
        <v>1313270789.6400001</v>
      </c>
      <c r="BO37" s="44">
        <f t="shared" si="8"/>
        <v>0</v>
      </c>
      <c r="BP37" s="44">
        <f t="shared" si="9"/>
        <v>750.05256689540556</v>
      </c>
      <c r="BQ37" s="44" t="str">
        <f t="shared" si="24"/>
        <v/>
      </c>
      <c r="BR37" s="44" t="str">
        <f t="shared" si="10"/>
        <v/>
      </c>
      <c r="BS37" s="44">
        <f t="shared" si="25"/>
        <v>750.05256689540556</v>
      </c>
      <c r="BT37" s="45" t="str">
        <f t="shared" si="27"/>
        <v/>
      </c>
    </row>
    <row r="38" spans="1:72" hidden="1">
      <c r="A38" s="83" t="s">
        <v>76</v>
      </c>
      <c r="B38" s="38">
        <v>1858</v>
      </c>
      <c r="C38" s="38" t="s">
        <v>77</v>
      </c>
      <c r="D38" s="39">
        <v>68008412025</v>
      </c>
      <c r="E38" s="39" t="str">
        <f t="shared" si="12"/>
        <v/>
      </c>
      <c r="F38" s="62"/>
      <c r="G38" s="38" t="s">
        <v>101</v>
      </c>
      <c r="H38" s="38" t="s">
        <v>110</v>
      </c>
      <c r="I38" s="38" t="s">
        <v>127</v>
      </c>
      <c r="J38" s="38" t="s">
        <v>81</v>
      </c>
      <c r="K38" s="38">
        <v>23</v>
      </c>
      <c r="L38" s="38">
        <f>SUMIFS(
   zonificación!$AA:$AA,
   zonificación!$A:$A,B38,
   zonificación!$K:$K, G38,
   zonificación!$I:$I,H38,
   zonificación!$W:$W, I38)</f>
        <v>931</v>
      </c>
      <c r="M38" s="48">
        <f>IF(COUNTIFS($D$2:$D38,D38)=1,SUMIFS($L:$L,D:D,D38),0)</f>
        <v>0</v>
      </c>
      <c r="N38" s="62">
        <v>3</v>
      </c>
      <c r="O38" s="38">
        <f>IF(COUNTIFS($D$2:$D38,D38)=1,SUMIFS($K:$K,D:D,D38),0)</f>
        <v>0</v>
      </c>
      <c r="P38" s="40">
        <f>IF(COUNTIFS($D$2:$D38,D38)=1,SUMIFS($M:$M,D:D,D38),0)</f>
        <v>0</v>
      </c>
      <c r="Q38" s="38" t="s">
        <v>82</v>
      </c>
      <c r="R38" s="38">
        <v>830507841</v>
      </c>
      <c r="S38" s="87" t="str">
        <f t="shared" si="13"/>
        <v/>
      </c>
      <c r="T38" s="38" t="s">
        <v>139</v>
      </c>
      <c r="U38" s="87" t="str">
        <f t="shared" si="14"/>
        <v/>
      </c>
      <c r="V38" s="38" t="s">
        <v>129</v>
      </c>
      <c r="W38" s="85">
        <v>46326</v>
      </c>
      <c r="X38" s="64">
        <v>0</v>
      </c>
      <c r="Y38" s="41">
        <f>IF(COUNTIFS($D$2:$D38,$D38)=1,SUMIFS(X:X,$D:$D,$D38),0)</f>
        <v>0</v>
      </c>
      <c r="Z38" s="64">
        <v>0</v>
      </c>
      <c r="AA38" s="63" t="s">
        <v>85</v>
      </c>
      <c r="AB38" s="64">
        <v>0</v>
      </c>
      <c r="AC38" s="41">
        <f>IF(COUNTIFS($D$2:$D38,$D38)=1,SUMIFS(AB:AB,$D:$D,$D38),0)</f>
        <v>0</v>
      </c>
      <c r="AD38" s="41">
        <f>IF(COUNTIFS($D$2:$D38,$D38)=1,SUMIFS(Z:Z,$D:$D,$D38),0)</f>
        <v>0</v>
      </c>
      <c r="AE38" s="41">
        <f t="shared" si="15"/>
        <v>0</v>
      </c>
      <c r="AF38" s="41">
        <f t="shared" si="16"/>
        <v>0</v>
      </c>
      <c r="AG38" s="41">
        <f>IF(COUNTIFS($D$2:$D38,$D38)=1,SUMIFS(AF:AF,$D:$D,$D38),0)</f>
        <v>0</v>
      </c>
      <c r="AH38" s="65">
        <f t="shared" si="17"/>
        <v>2026</v>
      </c>
      <c r="AI38" s="42">
        <f>AG38/VLOOKUP(AH38,SALARIOS!$A$1:$B$4,2,0)</f>
        <v>0</v>
      </c>
      <c r="AJ38" s="64">
        <v>0</v>
      </c>
      <c r="AK38" s="64">
        <v>0</v>
      </c>
      <c r="AL38" s="64">
        <v>0</v>
      </c>
      <c r="AM38" s="64">
        <v>0</v>
      </c>
      <c r="AN38" s="41">
        <f t="shared" si="0"/>
        <v>0</v>
      </c>
      <c r="AO38" s="41">
        <f t="shared" si="0"/>
        <v>0</v>
      </c>
      <c r="AP38" s="41">
        <f t="shared" si="1"/>
        <v>0</v>
      </c>
      <c r="AQ38" s="41">
        <f>VALUE(IF(COUNTIFS($D$2:$D38,$D38)=1,MAX(0,SUMIFS(AP:AP,$D:$D,$D38)),0))</f>
        <v>0</v>
      </c>
      <c r="AR38" s="41">
        <f t="shared" si="2"/>
        <v>0</v>
      </c>
      <c r="AS38" s="41">
        <f>IF(COUNTIFS($D$2:$D38,$D38)=1,SUMIFS(AR:AR,$D:$D,$D38),0)</f>
        <v>0</v>
      </c>
      <c r="AT38" s="41">
        <f t="shared" si="3"/>
        <v>0</v>
      </c>
      <c r="AU38" s="41">
        <f t="shared" si="18"/>
        <v>0</v>
      </c>
      <c r="AV38" s="41">
        <f>SUMIFS(Combinaciones!$K:$K,Combinaciones!$A:$A,I38,Combinaciones!$B:$B,J38,Combinaciones!$F:$F,N38)*L38</f>
        <v>1152393662</v>
      </c>
      <c r="AW38" s="41">
        <f>IF(COUNTIFS($D$2:$D38,$D38)=1,SUMIFS(AV:AV,$D:$D,$D38),0)</f>
        <v>0</v>
      </c>
      <c r="AX38" s="64">
        <v>0</v>
      </c>
      <c r="AY38" s="63" t="s">
        <v>85</v>
      </c>
      <c r="AZ38" s="59"/>
      <c r="BA38" s="41">
        <f t="shared" si="19"/>
        <v>0</v>
      </c>
      <c r="BB38" s="64">
        <v>0</v>
      </c>
      <c r="BC38" s="43">
        <f t="shared" si="20"/>
        <v>1152393662</v>
      </c>
      <c r="BD38" s="41">
        <f>IF(COUNTIFS($D$2:$D38,$D38)=1,SUMIFS(BC:BC,$D:$D,$D38),0)</f>
        <v>0</v>
      </c>
      <c r="BE38" s="86">
        <v>0.02</v>
      </c>
      <c r="BF38" s="41">
        <f t="shared" si="4"/>
        <v>0</v>
      </c>
      <c r="BG38" s="41">
        <f>IF(COUNTIFS($D$2:$D38,$D38)=1,SUMIFS(BF:BF,$D:$D,$D38),0)</f>
        <v>0</v>
      </c>
      <c r="BH38" s="41">
        <f t="shared" si="5"/>
        <v>0</v>
      </c>
      <c r="BI38" s="44">
        <f t="shared" si="6"/>
        <v>0</v>
      </c>
      <c r="BJ38" s="44">
        <f t="shared" si="21"/>
        <v>1152393662</v>
      </c>
      <c r="BK38" s="44">
        <f t="shared" si="26"/>
        <v>1287520382</v>
      </c>
      <c r="BL38" s="41" t="str">
        <f>IF(COUNTIF($D$3:D38,D38)=1,BK38,"")</f>
        <v/>
      </c>
      <c r="BM38" s="41">
        <f t="shared" si="22"/>
        <v>0</v>
      </c>
      <c r="BN38" s="41">
        <f t="shared" si="23"/>
        <v>0</v>
      </c>
      <c r="BO38" s="44">
        <f t="shared" si="8"/>
        <v>0</v>
      </c>
      <c r="BP38" s="44">
        <f t="shared" si="9"/>
        <v>0</v>
      </c>
      <c r="BQ38" s="44" t="str">
        <f t="shared" si="24"/>
        <v/>
      </c>
      <c r="BR38" s="44" t="str">
        <f t="shared" si="10"/>
        <v/>
      </c>
      <c r="BS38" s="44">
        <f t="shared" si="25"/>
        <v>0</v>
      </c>
      <c r="BT38" s="45" t="str">
        <f t="shared" si="27"/>
        <v/>
      </c>
    </row>
    <row r="39" spans="1:72" hidden="1">
      <c r="A39" s="83" t="s">
        <v>76</v>
      </c>
      <c r="B39" s="38">
        <v>1859</v>
      </c>
      <c r="C39" s="38" t="s">
        <v>77</v>
      </c>
      <c r="D39" s="39">
        <v>68008962025</v>
      </c>
      <c r="E39" s="39" t="str">
        <f t="shared" si="12"/>
        <v/>
      </c>
      <c r="F39" s="62"/>
      <c r="G39" s="38" t="s">
        <v>92</v>
      </c>
      <c r="H39" s="38" t="s">
        <v>114</v>
      </c>
      <c r="I39" s="38" t="s">
        <v>127</v>
      </c>
      <c r="J39" s="38" t="s">
        <v>140</v>
      </c>
      <c r="K39" s="38">
        <v>13</v>
      </c>
      <c r="L39" s="38">
        <f>SUMIFS(
   zonificación!$AA:$AA,
   zonificación!$A:$A,B39,
   zonificación!$K:$K, G39,
   zonificación!$I:$I,H39,
   zonificación!$W:$W, I39)</f>
        <v>648</v>
      </c>
      <c r="M39" s="48">
        <f>IF(COUNTIFS($D$2:$D39,D39)=1,SUMIFS($L:$L,D:D,D39),0)</f>
        <v>648</v>
      </c>
      <c r="N39" s="62">
        <v>3</v>
      </c>
      <c r="O39" s="38">
        <f>IF(COUNTIFS($D$2:$D39,D39)=1,SUMIFS($K:$K,D:D,D39),0)</f>
        <v>13</v>
      </c>
      <c r="P39" s="40">
        <f>IF(COUNTIFS($D$2:$D39,D39)=1,SUMIFS($M:$M,D:D,D39),0)</f>
        <v>648</v>
      </c>
      <c r="Q39" s="38" t="s">
        <v>82</v>
      </c>
      <c r="R39" s="38">
        <v>900267263</v>
      </c>
      <c r="S39" s="87" t="str">
        <f t="shared" si="13"/>
        <v/>
      </c>
      <c r="T39" s="38" t="s">
        <v>141</v>
      </c>
      <c r="U39" s="87" t="str">
        <f t="shared" si="14"/>
        <v/>
      </c>
      <c r="V39" s="38" t="s">
        <v>129</v>
      </c>
      <c r="W39" s="85">
        <v>46326</v>
      </c>
      <c r="X39" s="64">
        <v>0</v>
      </c>
      <c r="Y39" s="41">
        <f>IF(COUNTIFS($D$2:$D39,$D39)=1,SUMIFS(X:X,$D:$D,$D39),0)</f>
        <v>0</v>
      </c>
      <c r="Z39" s="64">
        <v>0</v>
      </c>
      <c r="AA39" s="63" t="s">
        <v>85</v>
      </c>
      <c r="AB39" s="64">
        <v>0</v>
      </c>
      <c r="AC39" s="41">
        <f>IF(COUNTIFS($D$2:$D39,$D39)=1,SUMIFS(AB:AB,$D:$D,$D39),0)</f>
        <v>0</v>
      </c>
      <c r="AD39" s="41">
        <f>IF(COUNTIFS($D$2:$D39,$D39)=1,SUMIFS(Z:Z,$D:$D,$D39),0)</f>
        <v>0</v>
      </c>
      <c r="AE39" s="41">
        <f t="shared" si="15"/>
        <v>0</v>
      </c>
      <c r="AF39" s="41">
        <f t="shared" si="16"/>
        <v>0</v>
      </c>
      <c r="AG39" s="41">
        <f>IF(COUNTIFS($D$2:$D39,$D39)=1,SUMIFS(AF:AF,$D:$D,$D39),0)</f>
        <v>0</v>
      </c>
      <c r="AH39" s="65">
        <f t="shared" si="17"/>
        <v>2026</v>
      </c>
      <c r="AI39" s="42">
        <f>AG39/VLOOKUP(AH39,SALARIOS!$A$1:$B$4,2,0)</f>
        <v>0</v>
      </c>
      <c r="AJ39" s="64">
        <v>0</v>
      </c>
      <c r="AK39" s="64">
        <v>0</v>
      </c>
      <c r="AL39" s="64">
        <v>0</v>
      </c>
      <c r="AM39" s="64">
        <v>0</v>
      </c>
      <c r="AN39" s="41">
        <f t="shared" si="0"/>
        <v>0</v>
      </c>
      <c r="AO39" s="41">
        <f t="shared" si="0"/>
        <v>0</v>
      </c>
      <c r="AP39" s="41">
        <f t="shared" si="1"/>
        <v>0</v>
      </c>
      <c r="AQ39" s="41">
        <f>VALUE(IF(COUNTIFS($D$2:$D39,$D39)=1,MAX(0,SUMIFS(AP:AP,$D:$D,$D39)),0))</f>
        <v>0</v>
      </c>
      <c r="AR39" s="41">
        <f t="shared" si="2"/>
        <v>0</v>
      </c>
      <c r="AS39" s="41">
        <f>IF(COUNTIFS($D$2:$D39,$D39)=1,SUMIFS(AR:AR,$D:$D,$D39),0)</f>
        <v>0</v>
      </c>
      <c r="AT39" s="41">
        <f t="shared" si="3"/>
        <v>0</v>
      </c>
      <c r="AU39" s="41">
        <f t="shared" si="18"/>
        <v>0</v>
      </c>
      <c r="AV39" s="41">
        <f>SUMIFS(Combinaciones!$K:$K,Combinaciones!$A:$A,I39,Combinaciones!$B:$B,J39,Combinaciones!$F:$F,N39)*L39</f>
        <v>419490576</v>
      </c>
      <c r="AW39" s="41">
        <f>IF(COUNTIFS($D$2:$D39,$D39)=1,SUMIFS(AV:AV,$D:$D,$D39),0)</f>
        <v>419490576</v>
      </c>
      <c r="AX39" s="64">
        <v>0</v>
      </c>
      <c r="AY39" s="63" t="s">
        <v>85</v>
      </c>
      <c r="AZ39" s="59"/>
      <c r="BA39" s="41">
        <f t="shared" si="19"/>
        <v>0</v>
      </c>
      <c r="BB39" s="64">
        <v>0</v>
      </c>
      <c r="BC39" s="43">
        <f t="shared" si="20"/>
        <v>419490576</v>
      </c>
      <c r="BD39" s="41">
        <f>IF(COUNTIFS($D$2:$D39,$D39)=1,SUMIFS(BC:BC,$D:$D,$D39),0)</f>
        <v>419490576</v>
      </c>
      <c r="BE39" s="86">
        <v>0.02</v>
      </c>
      <c r="BF39" s="41">
        <f t="shared" si="4"/>
        <v>8389811.5199999996</v>
      </c>
      <c r="BG39" s="41">
        <f>IF(COUNTIFS($D$2:$D39,$D39)=1,SUMIFS(BF:BF,$D:$D,$D39),0)</f>
        <v>8389811.5199999996</v>
      </c>
      <c r="BH39" s="41">
        <f t="shared" si="5"/>
        <v>427880387.51999998</v>
      </c>
      <c r="BI39" s="44">
        <f t="shared" si="6"/>
        <v>244.37670091752551</v>
      </c>
      <c r="BJ39" s="44">
        <f t="shared" si="21"/>
        <v>419490576</v>
      </c>
      <c r="BK39" s="44">
        <f t="shared" si="26"/>
        <v>419490576</v>
      </c>
      <c r="BL39" s="41">
        <f>IF(COUNTIF($D$3:D39,D39)=1,BK39,"")</f>
        <v>419490576</v>
      </c>
      <c r="BM39" s="41">
        <f t="shared" si="22"/>
        <v>8389811.5199999996</v>
      </c>
      <c r="BN39" s="41">
        <f t="shared" si="23"/>
        <v>427880387.51999998</v>
      </c>
      <c r="BO39" s="44">
        <f t="shared" si="8"/>
        <v>0</v>
      </c>
      <c r="BP39" s="44">
        <f t="shared" si="9"/>
        <v>244.37670091752551</v>
      </c>
      <c r="BQ39" s="44" t="str">
        <f t="shared" si="24"/>
        <v/>
      </c>
      <c r="BR39" s="44" t="str">
        <f t="shared" si="10"/>
        <v/>
      </c>
      <c r="BS39" s="44">
        <f t="shared" si="25"/>
        <v>244.37670091752551</v>
      </c>
      <c r="BT39" s="45" t="str">
        <f t="shared" si="27"/>
        <v/>
      </c>
    </row>
    <row r="40" spans="1:72" hidden="1">
      <c r="A40" s="83" t="s">
        <v>76</v>
      </c>
      <c r="B40" s="38">
        <v>1860</v>
      </c>
      <c r="C40" s="38" t="s">
        <v>77</v>
      </c>
      <c r="D40" s="39">
        <v>68008852025</v>
      </c>
      <c r="E40" s="39" t="str">
        <f t="shared" si="12"/>
        <v/>
      </c>
      <c r="F40" s="62"/>
      <c r="G40" s="38" t="s">
        <v>92</v>
      </c>
      <c r="H40" s="38" t="s">
        <v>114</v>
      </c>
      <c r="I40" s="38" t="s">
        <v>127</v>
      </c>
      <c r="J40" s="38" t="s">
        <v>140</v>
      </c>
      <c r="K40" s="38">
        <v>24</v>
      </c>
      <c r="L40" s="38">
        <f>SUMIFS(
   zonificación!$AA:$AA,
   zonificación!$A:$A,B40,
   zonificación!$K:$K, G40,
   zonificación!$I:$I,H40,
   zonificación!$W:$W, I40)</f>
        <v>645</v>
      </c>
      <c r="M40" s="48">
        <f>IF(COUNTIFS($D$2:$D40,D40)=1,SUMIFS($L:$L,D:D,D40),0)</f>
        <v>645</v>
      </c>
      <c r="N40" s="62">
        <v>3</v>
      </c>
      <c r="O40" s="38">
        <f>IF(COUNTIFS($D$2:$D40,D40)=1,SUMIFS($K:$K,D:D,D40),0)</f>
        <v>24</v>
      </c>
      <c r="P40" s="40">
        <f>IF(COUNTIFS($D$2:$D40,D40)=1,SUMIFS($M:$M,D:D,D40),0)</f>
        <v>645</v>
      </c>
      <c r="Q40" s="38" t="s">
        <v>82</v>
      </c>
      <c r="R40" s="38">
        <v>900267263</v>
      </c>
      <c r="S40" s="87" t="str">
        <f t="shared" si="13"/>
        <v/>
      </c>
      <c r="T40" s="38" t="s">
        <v>141</v>
      </c>
      <c r="U40" s="87" t="str">
        <f t="shared" si="14"/>
        <v/>
      </c>
      <c r="V40" s="38" t="s">
        <v>129</v>
      </c>
      <c r="W40" s="85">
        <v>46326</v>
      </c>
      <c r="X40" s="64">
        <v>0</v>
      </c>
      <c r="Y40" s="41">
        <f>IF(COUNTIFS($D$2:$D40,$D40)=1,SUMIFS(X:X,$D:$D,$D40),0)</f>
        <v>0</v>
      </c>
      <c r="Z40" s="64">
        <v>0</v>
      </c>
      <c r="AA40" s="63" t="s">
        <v>85</v>
      </c>
      <c r="AB40" s="64">
        <v>0</v>
      </c>
      <c r="AC40" s="41">
        <f>IF(COUNTIFS($D$2:$D40,$D40)=1,SUMIFS(AB:AB,$D:$D,$D40),0)</f>
        <v>0</v>
      </c>
      <c r="AD40" s="41">
        <f>IF(COUNTIFS($D$2:$D40,$D40)=1,SUMIFS(Z:Z,$D:$D,$D40),0)</f>
        <v>0</v>
      </c>
      <c r="AE40" s="41">
        <f t="shared" ref="AE40:AE99" si="28">SUM(AC40:AD40)</f>
        <v>0</v>
      </c>
      <c r="AF40" s="41">
        <f t="shared" ref="AF40:AF99" si="29">+X40+AE40</f>
        <v>0</v>
      </c>
      <c r="AG40" s="41">
        <f>IF(COUNTIFS($D$2:$D40,$D40)=1,SUMIFS(AF:AF,$D:$D,$D40),0)</f>
        <v>0</v>
      </c>
      <c r="AH40" s="65">
        <f t="shared" si="17"/>
        <v>2026</v>
      </c>
      <c r="AI40" s="42">
        <f>AG40/VLOOKUP(AH40,SALARIOS!$A$1:$B$4,2,0)</f>
        <v>0</v>
      </c>
      <c r="AJ40" s="64">
        <v>0</v>
      </c>
      <c r="AK40" s="64">
        <v>0</v>
      </c>
      <c r="AL40" s="64">
        <v>0</v>
      </c>
      <c r="AM40" s="64">
        <v>0</v>
      </c>
      <c r="AN40" s="41">
        <f t="shared" ref="AN40:AN99" si="30">+AJ40+AL40</f>
        <v>0</v>
      </c>
      <c r="AO40" s="41">
        <f t="shared" ref="AO40:AO99" si="31">+AK40+AM40</f>
        <v>0</v>
      </c>
      <c r="AP40" s="41">
        <f t="shared" ref="AP40:AP99" si="32">((AK40-AJ40)/SAL_2026)+((AM40-AL40)/SAL_2026)</f>
        <v>0</v>
      </c>
      <c r="AQ40" s="41">
        <f>VALUE(IF(COUNTIFS($D$2:$D40,$D40)=1,MAX(0,SUMIFS(AP:AP,$D:$D,$D40)),0))</f>
        <v>0</v>
      </c>
      <c r="AR40" s="41">
        <f t="shared" si="2"/>
        <v>0</v>
      </c>
      <c r="AS40" s="41">
        <f>IF(COUNTIFS($D$2:$D40,$D40)=1,SUMIFS(AR:AR,$D:$D,$D40),0)</f>
        <v>0</v>
      </c>
      <c r="AT40" s="41">
        <f t="shared" ref="AT40:AT99" si="33">IF(AS40="",AG40,AG40+AS40)</f>
        <v>0</v>
      </c>
      <c r="AU40" s="41">
        <f t="shared" ref="AU40:AU99" si="34">+AT40</f>
        <v>0</v>
      </c>
      <c r="AV40" s="41">
        <f>SUMIFS(Combinaciones!$K:$K,Combinaciones!$A:$A,I40,Combinaciones!$B:$B,J40,Combinaciones!$F:$F,N40)*L40</f>
        <v>417548490</v>
      </c>
      <c r="AW40" s="41">
        <f>IF(COUNTIFS($D$2:$D40,$D40)=1,SUMIFS(AV:AV,$D:$D,$D40),0)</f>
        <v>417548490</v>
      </c>
      <c r="AX40" s="64">
        <v>0</v>
      </c>
      <c r="AY40" s="63" t="s">
        <v>85</v>
      </c>
      <c r="AZ40" s="59"/>
      <c r="BA40" s="41">
        <f t="shared" ref="BA40:BA99" si="35">+IF(I40="HOGAR INFANTIL – INSTITUCIONAL",AZ40*(1750905*0.03)*N40,0)</f>
        <v>0</v>
      </c>
      <c r="BB40" s="64">
        <v>0</v>
      </c>
      <c r="BC40" s="43">
        <f t="shared" ref="BC40:BC99" si="36">IFERROR(AV40+AX40-BB40+BA40,0)</f>
        <v>417548490</v>
      </c>
      <c r="BD40" s="41">
        <f>IF(COUNTIFS($D$2:$D40,$D40)=1,SUMIFS(BC:BC,$D:$D,$D40),0)</f>
        <v>417548490</v>
      </c>
      <c r="BE40" s="86">
        <v>0.02</v>
      </c>
      <c r="BF40" s="41">
        <f t="shared" ref="BF40:BF99" si="37">IFERROR(BE40*BD40,"")</f>
        <v>8350969.7999999998</v>
      </c>
      <c r="BG40" s="41">
        <f>IF(COUNTIFS($D$2:$D40,$D40)=1,SUMIFS(BF:BF,$D:$D,$D40),0)</f>
        <v>8350969.7999999998</v>
      </c>
      <c r="BH40" s="41">
        <f t="shared" ref="BH40:BH99" si="38">IF(BD40&lt;&gt;"",BD40+BG40,"")</f>
        <v>425899459.80000001</v>
      </c>
      <c r="BI40" s="44">
        <f t="shared" ref="BI40:BI99" si="39">IFERROR(BH40/SAL_2026,"")</f>
        <v>243.2453273021666</v>
      </c>
      <c r="BJ40" s="44">
        <f t="shared" si="21"/>
        <v>417548490</v>
      </c>
      <c r="BK40" s="44">
        <f t="shared" si="26"/>
        <v>417548490</v>
      </c>
      <c r="BL40" s="41">
        <f>IF(COUNTIF($D$3:D40,D40)=1,BK40,"")</f>
        <v>417548490</v>
      </c>
      <c r="BM40" s="41">
        <f t="shared" si="22"/>
        <v>8350969.7999999998</v>
      </c>
      <c r="BN40" s="41">
        <f t="shared" si="23"/>
        <v>425899459.80000001</v>
      </c>
      <c r="BO40" s="44">
        <f t="shared" ref="BO40:BO99" si="40">IF(AI40&lt;&gt;"",AI40/2,"")</f>
        <v>0</v>
      </c>
      <c r="BP40" s="44">
        <f t="shared" ref="BP40:BP99" si="41">+AQ40+BI40</f>
        <v>243.2453273021666</v>
      </c>
      <c r="BQ40" s="44" t="str">
        <f t="shared" si="24"/>
        <v/>
      </c>
      <c r="BR40" s="44" t="str">
        <f t="shared" ref="BR40:BR99" si="42">IFERROR(BQ40*SAL_2026,"")</f>
        <v/>
      </c>
      <c r="BS40" s="44">
        <f t="shared" ref="BS40:BS99" si="43">+(AI40+BP40)</f>
        <v>243.2453273021666</v>
      </c>
      <c r="BT40" s="45" t="str">
        <f t="shared" si="27"/>
        <v/>
      </c>
    </row>
    <row r="41" spans="1:72" hidden="1">
      <c r="A41" s="83" t="s">
        <v>76</v>
      </c>
      <c r="B41" s="38">
        <v>1861</v>
      </c>
      <c r="C41" s="38" t="s">
        <v>77</v>
      </c>
      <c r="D41" s="39">
        <v>68008912025</v>
      </c>
      <c r="E41" s="39" t="str">
        <f t="shared" si="12"/>
        <v/>
      </c>
      <c r="F41" s="62"/>
      <c r="G41" s="38" t="s">
        <v>92</v>
      </c>
      <c r="H41" s="38" t="s">
        <v>93</v>
      </c>
      <c r="I41" s="38" t="s">
        <v>98</v>
      </c>
      <c r="J41" s="38" t="s">
        <v>81</v>
      </c>
      <c r="K41" s="38">
        <v>2</v>
      </c>
      <c r="L41" s="38">
        <f>SUMIFS(
   zonificación!$AA:$AA,
   zonificación!$A:$A,B41,
   zonificación!$K:$K, G41,
   zonificación!$I:$I,H41,
   zonificación!$W:$W, I41)</f>
        <v>116</v>
      </c>
      <c r="M41" s="48">
        <f>IF(COUNTIFS($D$2:$D41,D41)=1,SUMIFS($L:$L,D:D,D41),0)</f>
        <v>116</v>
      </c>
      <c r="N41" s="62">
        <v>3</v>
      </c>
      <c r="O41" s="38">
        <f>IF(COUNTIFS($D$2:$D41,D41)=1,SUMIFS($K:$K,D:D,D41),0)</f>
        <v>2</v>
      </c>
      <c r="P41" s="40">
        <f>IF(COUNTIFS($D$2:$D41,D41)=1,SUMIFS($M:$M,D:D,D41),0)</f>
        <v>116</v>
      </c>
      <c r="Q41" s="38" t="s">
        <v>82</v>
      </c>
      <c r="R41" s="38">
        <v>829000108</v>
      </c>
      <c r="S41" s="87" t="str">
        <f t="shared" si="13"/>
        <v/>
      </c>
      <c r="T41" s="38" t="s">
        <v>142</v>
      </c>
      <c r="U41" s="87" t="str">
        <f t="shared" si="14"/>
        <v/>
      </c>
      <c r="V41" s="38" t="s">
        <v>84</v>
      </c>
      <c r="W41" s="85">
        <v>46326</v>
      </c>
      <c r="X41" s="64">
        <v>0</v>
      </c>
      <c r="Y41" s="41">
        <f>IF(COUNTIFS($D$2:$D41,$D41)=1,SUMIFS(X:X,$D:$D,$D41),0)</f>
        <v>0</v>
      </c>
      <c r="Z41" s="64">
        <v>0</v>
      </c>
      <c r="AA41" s="63" t="s">
        <v>85</v>
      </c>
      <c r="AB41" s="64">
        <v>0</v>
      </c>
      <c r="AC41" s="41">
        <f>IF(COUNTIFS($D$2:$D41,$D41)=1,SUMIFS(AB:AB,$D:$D,$D41),0)</f>
        <v>0</v>
      </c>
      <c r="AD41" s="41">
        <f>IF(COUNTIFS($D$2:$D41,$D41)=1,SUMIFS(Z:Z,$D:$D,$D41),0)</f>
        <v>0</v>
      </c>
      <c r="AE41" s="41">
        <f t="shared" si="28"/>
        <v>0</v>
      </c>
      <c r="AF41" s="41">
        <f t="shared" si="29"/>
        <v>0</v>
      </c>
      <c r="AG41" s="41">
        <f>IF(COUNTIFS($D$2:$D41,$D41)=1,SUMIFS(AF:AF,$D:$D,$D41),0)</f>
        <v>0</v>
      </c>
      <c r="AH41" s="65">
        <f t="shared" si="17"/>
        <v>2026</v>
      </c>
      <c r="AI41" s="42">
        <f>AG41/VLOOKUP(AH41,SALARIOS!$A$1:$B$4,2,0)</f>
        <v>0</v>
      </c>
      <c r="AJ41" s="64">
        <v>0</v>
      </c>
      <c r="AK41" s="64">
        <v>0</v>
      </c>
      <c r="AL41" s="64">
        <v>0</v>
      </c>
      <c r="AM41" s="64">
        <v>0</v>
      </c>
      <c r="AN41" s="41">
        <f t="shared" si="30"/>
        <v>0</v>
      </c>
      <c r="AO41" s="41">
        <f t="shared" si="31"/>
        <v>0</v>
      </c>
      <c r="AP41" s="41">
        <f t="shared" si="32"/>
        <v>0</v>
      </c>
      <c r="AQ41" s="41">
        <f>VALUE(IF(COUNTIFS($D$2:$D41,$D41)=1,MAX(0,SUMIFS(AP:AP,$D:$D,$D41)),0))</f>
        <v>0</v>
      </c>
      <c r="AR41" s="41">
        <f t="shared" si="2"/>
        <v>0</v>
      </c>
      <c r="AS41" s="41">
        <f>IF(COUNTIFS($D$2:$D41,$D41)=1,SUMIFS(AR:AR,$D:$D,$D41),0)</f>
        <v>0</v>
      </c>
      <c r="AT41" s="41">
        <f t="shared" si="33"/>
        <v>0</v>
      </c>
      <c r="AU41" s="41">
        <f t="shared" si="34"/>
        <v>0</v>
      </c>
      <c r="AV41" s="41">
        <f>SUMIFS(Combinaciones!$K:$K,Combinaciones!$A:$A,I41,Combinaciones!$B:$B,J41,Combinaciones!$F:$F,N41)*L41</f>
        <v>195933744</v>
      </c>
      <c r="AW41" s="41">
        <f>IF(COUNTIFS($D$2:$D41,$D41)=1,SUMIFS(AV:AV,$D:$D,$D41),0)</f>
        <v>195933744</v>
      </c>
      <c r="AX41" s="64">
        <v>0</v>
      </c>
      <c r="AY41" s="63" t="s">
        <v>85</v>
      </c>
      <c r="AZ41" s="59"/>
      <c r="BA41" s="41">
        <f t="shared" si="35"/>
        <v>0</v>
      </c>
      <c r="BB41" s="64">
        <v>0</v>
      </c>
      <c r="BC41" s="43">
        <f t="shared" si="36"/>
        <v>195933744</v>
      </c>
      <c r="BD41" s="41">
        <f>IF(COUNTIFS($D$2:$D41,$D41)=1,SUMIFS(BC:BC,$D:$D,$D41),0)</f>
        <v>195933744</v>
      </c>
      <c r="BE41" s="86">
        <v>0.02</v>
      </c>
      <c r="BF41" s="41">
        <f t="shared" si="37"/>
        <v>3918674.88</v>
      </c>
      <c r="BG41" s="41">
        <f>IF(COUNTIFS($D$2:$D41,$D41)=1,SUMIFS(BF:BF,$D:$D,$D41),0)</f>
        <v>3918674.88</v>
      </c>
      <c r="BH41" s="41">
        <f t="shared" si="38"/>
        <v>199852418.88</v>
      </c>
      <c r="BI41" s="44">
        <f t="shared" si="39"/>
        <v>114.14235431391195</v>
      </c>
      <c r="BJ41" s="44">
        <f t="shared" si="21"/>
        <v>195933744</v>
      </c>
      <c r="BK41" s="44">
        <f t="shared" si="26"/>
        <v>195933744</v>
      </c>
      <c r="BL41" s="41">
        <f>IF(COUNTIF($D$3:D41,D41)=1,BK41,"")</f>
        <v>195933744</v>
      </c>
      <c r="BM41" s="41">
        <f t="shared" si="22"/>
        <v>3918674.88</v>
      </c>
      <c r="BN41" s="41">
        <f t="shared" si="23"/>
        <v>199852418.88</v>
      </c>
      <c r="BO41" s="44">
        <f t="shared" si="40"/>
        <v>0</v>
      </c>
      <c r="BP41" s="44">
        <f t="shared" si="41"/>
        <v>114.14235431391195</v>
      </c>
      <c r="BQ41" s="44" t="str">
        <f t="shared" si="24"/>
        <v/>
      </c>
      <c r="BR41" s="44" t="str">
        <f t="shared" si="42"/>
        <v/>
      </c>
      <c r="BS41" s="44">
        <f t="shared" si="43"/>
        <v>114.14235431391195</v>
      </c>
      <c r="BT41" s="45" t="str">
        <f t="shared" si="27"/>
        <v/>
      </c>
    </row>
    <row r="42" spans="1:72" hidden="1">
      <c r="A42" s="83" t="s">
        <v>76</v>
      </c>
      <c r="B42" s="38">
        <v>1862</v>
      </c>
      <c r="C42" s="38" t="s">
        <v>77</v>
      </c>
      <c r="D42" s="39">
        <v>68008882025</v>
      </c>
      <c r="E42" s="39" t="str">
        <f t="shared" si="12"/>
        <v/>
      </c>
      <c r="F42" s="62"/>
      <c r="G42" s="38" t="s">
        <v>120</v>
      </c>
      <c r="H42" s="38" t="s">
        <v>143</v>
      </c>
      <c r="I42" s="38" t="s">
        <v>127</v>
      </c>
      <c r="J42" s="38" t="s">
        <v>140</v>
      </c>
      <c r="K42" s="38">
        <v>8</v>
      </c>
      <c r="L42" s="38">
        <f>SUMIFS(
   zonificación!$AA:$AA,
   zonificación!$A:$A,B42,
   zonificación!$K:$K, G42,
   zonificación!$I:$I,H42,
   zonificación!$W:$W, I42)</f>
        <v>157</v>
      </c>
      <c r="M42" s="48">
        <f>IF(COUNTIFS($D$2:$D42,D42)=1,SUMIFS($L:$L,D:D,D42),0)</f>
        <v>157</v>
      </c>
      <c r="N42" s="62">
        <v>3</v>
      </c>
      <c r="O42" s="38">
        <f>IF(COUNTIFS($D$2:$D42,D42)=1,SUMIFS($K:$K,D:D,D42),0)</f>
        <v>8</v>
      </c>
      <c r="P42" s="40">
        <f>IF(COUNTIFS($D$2:$D42,D42)=1,SUMIFS($M:$M,D:D,D42),0)</f>
        <v>157</v>
      </c>
      <c r="Q42" s="38" t="s">
        <v>82</v>
      </c>
      <c r="R42" s="38">
        <v>890207406</v>
      </c>
      <c r="S42" s="87" t="str">
        <f t="shared" si="13"/>
        <v/>
      </c>
      <c r="T42" s="38" t="s">
        <v>122</v>
      </c>
      <c r="U42" s="87" t="str">
        <f t="shared" si="14"/>
        <v/>
      </c>
      <c r="V42" s="38" t="s">
        <v>129</v>
      </c>
      <c r="W42" s="85">
        <v>46326</v>
      </c>
      <c r="X42" s="64">
        <v>0</v>
      </c>
      <c r="Y42" s="41">
        <f>IF(COUNTIFS($D$2:$D42,$D42)=1,SUMIFS(X:X,$D:$D,$D42),0)</f>
        <v>0</v>
      </c>
      <c r="Z42" s="64">
        <v>0</v>
      </c>
      <c r="AA42" s="63" t="s">
        <v>85</v>
      </c>
      <c r="AB42" s="64">
        <v>0</v>
      </c>
      <c r="AC42" s="41">
        <f>IF(COUNTIFS($D$2:$D42,$D42)=1,SUMIFS(AB:AB,$D:$D,$D42),0)</f>
        <v>0</v>
      </c>
      <c r="AD42" s="41">
        <f>IF(COUNTIFS($D$2:$D42,$D42)=1,SUMIFS(Z:Z,$D:$D,$D42),0)</f>
        <v>0</v>
      </c>
      <c r="AE42" s="41">
        <f t="shared" si="28"/>
        <v>0</v>
      </c>
      <c r="AF42" s="41">
        <f t="shared" si="29"/>
        <v>0</v>
      </c>
      <c r="AG42" s="41">
        <f>IF(COUNTIFS($D$2:$D42,$D42)=1,SUMIFS(AF:AF,$D:$D,$D42),0)</f>
        <v>0</v>
      </c>
      <c r="AH42" s="65">
        <f t="shared" si="17"/>
        <v>2026</v>
      </c>
      <c r="AI42" s="42">
        <f>AG42/VLOOKUP(AH42,SALARIOS!$A$1:$B$4,2,0)</f>
        <v>0</v>
      </c>
      <c r="AJ42" s="64">
        <v>0</v>
      </c>
      <c r="AK42" s="64">
        <v>0</v>
      </c>
      <c r="AL42" s="64">
        <v>0</v>
      </c>
      <c r="AM42" s="64">
        <v>0</v>
      </c>
      <c r="AN42" s="41">
        <f t="shared" si="30"/>
        <v>0</v>
      </c>
      <c r="AO42" s="41">
        <f t="shared" si="31"/>
        <v>0</v>
      </c>
      <c r="AP42" s="41">
        <f t="shared" si="32"/>
        <v>0</v>
      </c>
      <c r="AQ42" s="41">
        <f>VALUE(IF(COUNTIFS($D$2:$D42,$D42)=1,MAX(0,SUMIFS(AP:AP,$D:$D,$D42)),0))</f>
        <v>0</v>
      </c>
      <c r="AR42" s="41">
        <f t="shared" si="2"/>
        <v>0</v>
      </c>
      <c r="AS42" s="41">
        <f>IF(COUNTIFS($D$2:$D42,$D42)=1,SUMIFS(AR:AR,$D:$D,$D42),0)</f>
        <v>0</v>
      </c>
      <c r="AT42" s="41">
        <f t="shared" si="33"/>
        <v>0</v>
      </c>
      <c r="AU42" s="41">
        <f t="shared" si="34"/>
        <v>0</v>
      </c>
      <c r="AV42" s="41">
        <f>SUMIFS(Combinaciones!$K:$K,Combinaciones!$A:$A,I42,Combinaciones!$B:$B,J42,Combinaciones!$F:$F,N42)*L42</f>
        <v>101635834</v>
      </c>
      <c r="AW42" s="41">
        <f>IF(COUNTIFS($D$2:$D42,$D42)=1,SUMIFS(AV:AV,$D:$D,$D42),0)</f>
        <v>101635834</v>
      </c>
      <c r="AX42" s="64">
        <v>0</v>
      </c>
      <c r="AY42" s="63" t="s">
        <v>85</v>
      </c>
      <c r="AZ42" s="59"/>
      <c r="BA42" s="41">
        <f t="shared" si="35"/>
        <v>0</v>
      </c>
      <c r="BB42" s="64">
        <v>0</v>
      </c>
      <c r="BC42" s="43">
        <f t="shared" si="36"/>
        <v>101635834</v>
      </c>
      <c r="BD42" s="41">
        <f>IF(COUNTIFS($D$2:$D42,$D42)=1,SUMIFS(BC:BC,$D:$D,$D42),0)</f>
        <v>101635834</v>
      </c>
      <c r="BE42" s="86">
        <v>0.02</v>
      </c>
      <c r="BF42" s="41">
        <f t="shared" si="37"/>
        <v>2032716.68</v>
      </c>
      <c r="BG42" s="41">
        <f>IF(COUNTIFS($D$2:$D42,$D42)=1,SUMIFS(BF:BF,$D:$D,$D42),0)</f>
        <v>2032716.68</v>
      </c>
      <c r="BH42" s="41">
        <f t="shared" si="38"/>
        <v>103668550.68000001</v>
      </c>
      <c r="BI42" s="44">
        <f t="shared" si="39"/>
        <v>59.208552537116525</v>
      </c>
      <c r="BJ42" s="44">
        <f t="shared" si="21"/>
        <v>101635834</v>
      </c>
      <c r="BK42" s="44">
        <f t="shared" si="26"/>
        <v>101635834</v>
      </c>
      <c r="BL42" s="41">
        <f>IF(COUNTIF($D$3:D42,D42)=1,BK42,"")</f>
        <v>101635834</v>
      </c>
      <c r="BM42" s="41">
        <f t="shared" si="22"/>
        <v>2032716.68</v>
      </c>
      <c r="BN42" s="41">
        <f t="shared" si="23"/>
        <v>103668550.68000001</v>
      </c>
      <c r="BO42" s="44">
        <f t="shared" si="40"/>
        <v>0</v>
      </c>
      <c r="BP42" s="44">
        <f t="shared" si="41"/>
        <v>59.208552537116525</v>
      </c>
      <c r="BQ42" s="44" t="str">
        <f t="shared" si="24"/>
        <v/>
      </c>
      <c r="BR42" s="44" t="str">
        <f t="shared" si="42"/>
        <v/>
      </c>
      <c r="BS42" s="44">
        <f t="shared" si="43"/>
        <v>59.208552537116525</v>
      </c>
      <c r="BT42" s="45" t="str">
        <f t="shared" si="27"/>
        <v/>
      </c>
    </row>
    <row r="43" spans="1:72" hidden="1">
      <c r="A43" s="83" t="s">
        <v>76</v>
      </c>
      <c r="B43" s="38">
        <v>1863</v>
      </c>
      <c r="C43" s="38" t="s">
        <v>77</v>
      </c>
      <c r="D43" s="39">
        <v>68008762025</v>
      </c>
      <c r="E43" s="39" t="str">
        <f t="shared" si="12"/>
        <v/>
      </c>
      <c r="F43" s="62"/>
      <c r="G43" s="38" t="s">
        <v>78</v>
      </c>
      <c r="H43" s="38" t="s">
        <v>79</v>
      </c>
      <c r="I43" s="38" t="s">
        <v>138</v>
      </c>
      <c r="J43" s="38" t="s">
        <v>81</v>
      </c>
      <c r="K43" s="38">
        <v>5</v>
      </c>
      <c r="L43" s="38">
        <f>SUMIFS(
   zonificación!$AA:$AA,
   zonificación!$A:$A,B43,
   zonificación!$K:$K, G43,
   zonificación!$I:$I,H43,
   zonificación!$W:$W, I43)</f>
        <v>445</v>
      </c>
      <c r="M43" s="48">
        <f>IF(COUNTIFS($D$2:$D43,D43)=1,SUMIFS($L:$L,D:D,D43),0)</f>
        <v>833</v>
      </c>
      <c r="N43" s="62">
        <v>3</v>
      </c>
      <c r="O43" s="38">
        <f>IF(COUNTIFS($D$2:$D43,D43)=1,SUMIFS($K:$K,D:D,D43),0)</f>
        <v>7</v>
      </c>
      <c r="P43" s="40">
        <f>IF(COUNTIFS($D$2:$D43,D43)=1,SUMIFS($M:$M,D:D,D43),0)</f>
        <v>833</v>
      </c>
      <c r="Q43" s="38" t="s">
        <v>82</v>
      </c>
      <c r="R43" s="38">
        <v>900748884</v>
      </c>
      <c r="S43" s="87" t="str">
        <f t="shared" si="13"/>
        <v/>
      </c>
      <c r="T43" s="38" t="s">
        <v>144</v>
      </c>
      <c r="U43" s="87" t="str">
        <f t="shared" si="14"/>
        <v/>
      </c>
      <c r="V43" s="38" t="s">
        <v>84</v>
      </c>
      <c r="W43" s="85">
        <v>46326</v>
      </c>
      <c r="X43" s="64">
        <v>0</v>
      </c>
      <c r="Y43" s="41">
        <f>IF(COUNTIFS($D$2:$D43,$D43)=1,SUMIFS(X:X,$D:$D,$D43),0)</f>
        <v>0</v>
      </c>
      <c r="Z43" s="64">
        <v>0</v>
      </c>
      <c r="AA43" s="63" t="s">
        <v>85</v>
      </c>
      <c r="AB43" s="64">
        <v>0</v>
      </c>
      <c r="AC43" s="41">
        <f>IF(COUNTIFS($D$2:$D43,$D43)=1,SUMIFS(AB:AB,$D:$D,$D43),0)</f>
        <v>0</v>
      </c>
      <c r="AD43" s="41">
        <f>IF(COUNTIFS($D$2:$D43,$D43)=1,SUMIFS(Z:Z,$D:$D,$D43),0)</f>
        <v>0</v>
      </c>
      <c r="AE43" s="41">
        <f t="shared" si="28"/>
        <v>0</v>
      </c>
      <c r="AF43" s="41">
        <f t="shared" si="29"/>
        <v>0</v>
      </c>
      <c r="AG43" s="41">
        <f>IF(COUNTIFS($D$2:$D43,$D43)=1,SUMIFS(AF:AF,$D:$D,$D43),0)</f>
        <v>0</v>
      </c>
      <c r="AH43" s="65">
        <f t="shared" si="17"/>
        <v>2026</v>
      </c>
      <c r="AI43" s="42">
        <f>AG43/VLOOKUP(AH43,SALARIOS!$A$1:$B$4,2,0)</f>
        <v>0</v>
      </c>
      <c r="AJ43" s="64">
        <v>0</v>
      </c>
      <c r="AK43" s="64">
        <v>0</v>
      </c>
      <c r="AL43" s="64">
        <v>0</v>
      </c>
      <c r="AM43" s="64">
        <v>0</v>
      </c>
      <c r="AN43" s="41">
        <f t="shared" si="30"/>
        <v>0</v>
      </c>
      <c r="AO43" s="41">
        <f t="shared" si="31"/>
        <v>0</v>
      </c>
      <c r="AP43" s="41">
        <f t="shared" si="32"/>
        <v>0</v>
      </c>
      <c r="AQ43" s="41">
        <f>VALUE(IF(COUNTIFS($D$2:$D43,$D43)=1,MAX(0,SUMIFS(AP:AP,$D:$D,$D43)),0))</f>
        <v>0</v>
      </c>
      <c r="AR43" s="41">
        <f t="shared" si="2"/>
        <v>0</v>
      </c>
      <c r="AS43" s="41">
        <f>IF(COUNTIFS($D$2:$D43,$D43)=1,SUMIFS(AR:AR,$D:$D,$D43),0)</f>
        <v>0</v>
      </c>
      <c r="AT43" s="41">
        <f t="shared" si="33"/>
        <v>0</v>
      </c>
      <c r="AU43" s="41">
        <f t="shared" si="34"/>
        <v>0</v>
      </c>
      <c r="AV43" s="41">
        <f>SUMIFS(Combinaciones!$K:$K,Combinaciones!$A:$A,I43,Combinaciones!$B:$B,J43,Combinaciones!$F:$F,N43)*L43</f>
        <v>776293155</v>
      </c>
      <c r="AW43" s="41">
        <f>IF(COUNTIFS($D$2:$D43,$D43)=1,SUMIFS(AV:AV,$D:$D,$D43),0)</f>
        <v>1431657747</v>
      </c>
      <c r="AX43" s="64">
        <v>0</v>
      </c>
      <c r="AY43" s="63" t="s">
        <v>85</v>
      </c>
      <c r="AZ43" s="59"/>
      <c r="BA43" s="41">
        <f t="shared" si="35"/>
        <v>0</v>
      </c>
      <c r="BB43" s="64">
        <v>0</v>
      </c>
      <c r="BC43" s="43">
        <f t="shared" si="36"/>
        <v>776293155</v>
      </c>
      <c r="BD43" s="41">
        <f>IF(COUNTIFS($D$2:$D43,$D43)=1,SUMIFS(BC:BC,$D:$D,$D43),0)</f>
        <v>1431657747</v>
      </c>
      <c r="BE43" s="86">
        <v>0.02</v>
      </c>
      <c r="BF43" s="41">
        <f t="shared" si="37"/>
        <v>28633154.940000001</v>
      </c>
      <c r="BG43" s="41">
        <f>IF(COUNTIFS($D$2:$D43,$D43)=1,SUMIFS(BF:BF,$D:$D,$D43),0)</f>
        <v>28633154.940000001</v>
      </c>
      <c r="BH43" s="41">
        <f t="shared" si="38"/>
        <v>1460290901.9400001</v>
      </c>
      <c r="BI43" s="44">
        <f t="shared" si="39"/>
        <v>834.02063615101906</v>
      </c>
      <c r="BJ43" s="44">
        <f t="shared" si="21"/>
        <v>776293155</v>
      </c>
      <c r="BK43" s="44">
        <f t="shared" si="26"/>
        <v>1431657747</v>
      </c>
      <c r="BL43" s="41">
        <f>IF(COUNTIF($D$3:D43,D43)=1,BK43,"")</f>
        <v>1431657747</v>
      </c>
      <c r="BM43" s="41">
        <f t="shared" si="22"/>
        <v>28633154.940000001</v>
      </c>
      <c r="BN43" s="41">
        <f t="shared" si="23"/>
        <v>1460290901.9400001</v>
      </c>
      <c r="BO43" s="44">
        <f t="shared" si="40"/>
        <v>0</v>
      </c>
      <c r="BP43" s="44">
        <f t="shared" si="41"/>
        <v>834.02063615101906</v>
      </c>
      <c r="BQ43" s="44" t="str">
        <f t="shared" si="24"/>
        <v/>
      </c>
      <c r="BR43" s="44" t="str">
        <f t="shared" si="42"/>
        <v/>
      </c>
      <c r="BS43" s="44">
        <f t="shared" si="43"/>
        <v>834.02063615101906</v>
      </c>
      <c r="BT43" s="45" t="str">
        <f t="shared" si="27"/>
        <v/>
      </c>
    </row>
    <row r="44" spans="1:72" hidden="1">
      <c r="A44" s="83" t="s">
        <v>76</v>
      </c>
      <c r="B44" s="38">
        <v>1863</v>
      </c>
      <c r="C44" s="38" t="s">
        <v>77</v>
      </c>
      <c r="D44" s="39">
        <v>68008762025</v>
      </c>
      <c r="E44" s="39" t="str">
        <f t="shared" si="12"/>
        <v/>
      </c>
      <c r="F44" s="62"/>
      <c r="G44" s="38" t="s">
        <v>78</v>
      </c>
      <c r="H44" s="38" t="s">
        <v>79</v>
      </c>
      <c r="I44" s="38" t="s">
        <v>98</v>
      </c>
      <c r="J44" s="38" t="s">
        <v>81</v>
      </c>
      <c r="K44" s="38">
        <v>2</v>
      </c>
      <c r="L44" s="38">
        <f>SUMIFS(
   zonificación!$AA:$AA,
   zonificación!$A:$A,B44,
   zonificación!$K:$K, G44,
   zonificación!$I:$I,H44,
   zonificación!$W:$W, I44)</f>
        <v>388</v>
      </c>
      <c r="M44" s="48">
        <f>IF(COUNTIFS($D$2:$D44,D44)=1,SUMIFS($L:$L,D:D,D44),0)</f>
        <v>0</v>
      </c>
      <c r="N44" s="62">
        <v>3</v>
      </c>
      <c r="O44" s="38">
        <f>IF(COUNTIFS($D$2:$D44,D44)=1,SUMIFS($K:$K,D:D,D44),0)</f>
        <v>0</v>
      </c>
      <c r="P44" s="40">
        <f>IF(COUNTIFS($D$2:$D44,D44)=1,SUMIFS($M:$M,D:D,D44),0)</f>
        <v>0</v>
      </c>
      <c r="Q44" s="38" t="s">
        <v>82</v>
      </c>
      <c r="R44" s="38">
        <v>900748884</v>
      </c>
      <c r="S44" s="87" t="str">
        <f t="shared" si="13"/>
        <v/>
      </c>
      <c r="T44" s="38" t="s">
        <v>144</v>
      </c>
      <c r="U44" s="87" t="str">
        <f t="shared" si="14"/>
        <v/>
      </c>
      <c r="V44" s="38" t="s">
        <v>84</v>
      </c>
      <c r="W44" s="85">
        <v>46326</v>
      </c>
      <c r="X44" s="64">
        <v>0</v>
      </c>
      <c r="Y44" s="41">
        <f>IF(COUNTIFS($D$2:$D44,$D44)=1,SUMIFS(X:X,$D:$D,$D44),0)</f>
        <v>0</v>
      </c>
      <c r="Z44" s="64">
        <v>0</v>
      </c>
      <c r="AA44" s="63" t="s">
        <v>85</v>
      </c>
      <c r="AB44" s="64">
        <v>0</v>
      </c>
      <c r="AC44" s="41">
        <f>IF(COUNTIFS($D$2:$D44,$D44)=1,SUMIFS(AB:AB,$D:$D,$D44),0)</f>
        <v>0</v>
      </c>
      <c r="AD44" s="41">
        <f>IF(COUNTIFS($D$2:$D44,$D44)=1,SUMIFS(Z:Z,$D:$D,$D44),0)</f>
        <v>0</v>
      </c>
      <c r="AE44" s="41">
        <f t="shared" si="28"/>
        <v>0</v>
      </c>
      <c r="AF44" s="41">
        <f t="shared" si="29"/>
        <v>0</v>
      </c>
      <c r="AG44" s="41">
        <f>IF(COUNTIFS($D$2:$D44,$D44)=1,SUMIFS(AF:AF,$D:$D,$D44),0)</f>
        <v>0</v>
      </c>
      <c r="AH44" s="65">
        <f t="shared" si="17"/>
        <v>2026</v>
      </c>
      <c r="AI44" s="42">
        <f>AG44/VLOOKUP(AH44,SALARIOS!$A$1:$B$4,2,0)</f>
        <v>0</v>
      </c>
      <c r="AJ44" s="64">
        <v>0</v>
      </c>
      <c r="AK44" s="64">
        <v>0</v>
      </c>
      <c r="AL44" s="64">
        <v>0</v>
      </c>
      <c r="AM44" s="64">
        <v>0</v>
      </c>
      <c r="AN44" s="41">
        <f t="shared" si="30"/>
        <v>0</v>
      </c>
      <c r="AO44" s="41">
        <f t="shared" si="31"/>
        <v>0</v>
      </c>
      <c r="AP44" s="41">
        <f t="shared" si="32"/>
        <v>0</v>
      </c>
      <c r="AQ44" s="41">
        <f>VALUE(IF(COUNTIFS($D$2:$D44,$D44)=1,MAX(0,SUMIFS(AP:AP,$D:$D,$D44)),0))</f>
        <v>0</v>
      </c>
      <c r="AR44" s="41">
        <f t="shared" si="2"/>
        <v>0</v>
      </c>
      <c r="AS44" s="41">
        <f>IF(COUNTIFS($D$2:$D44,$D44)=1,SUMIFS(AR:AR,$D:$D,$D44),0)</f>
        <v>0</v>
      </c>
      <c r="AT44" s="41">
        <f t="shared" si="33"/>
        <v>0</v>
      </c>
      <c r="AU44" s="41">
        <f t="shared" si="34"/>
        <v>0</v>
      </c>
      <c r="AV44" s="41">
        <f>SUMIFS(Combinaciones!$K:$K,Combinaciones!$A:$A,I44,Combinaciones!$B:$B,J44,Combinaciones!$F:$F,N44)*L44</f>
        <v>655364592</v>
      </c>
      <c r="AW44" s="41">
        <f>IF(COUNTIFS($D$2:$D44,$D44)=1,SUMIFS(AV:AV,$D:$D,$D44),0)</f>
        <v>0</v>
      </c>
      <c r="AX44" s="64">
        <v>0</v>
      </c>
      <c r="AY44" s="63" t="s">
        <v>85</v>
      </c>
      <c r="AZ44" s="59"/>
      <c r="BA44" s="41">
        <f t="shared" si="35"/>
        <v>0</v>
      </c>
      <c r="BB44" s="64">
        <v>0</v>
      </c>
      <c r="BC44" s="43">
        <f t="shared" si="36"/>
        <v>655364592</v>
      </c>
      <c r="BD44" s="41">
        <f>IF(COUNTIFS($D$2:$D44,$D44)=1,SUMIFS(BC:BC,$D:$D,$D44),0)</f>
        <v>0</v>
      </c>
      <c r="BE44" s="86">
        <v>0.02</v>
      </c>
      <c r="BF44" s="41">
        <f t="shared" si="37"/>
        <v>0</v>
      </c>
      <c r="BG44" s="41">
        <f>IF(COUNTIFS($D$2:$D44,$D44)=1,SUMIFS(BF:BF,$D:$D,$D44),0)</f>
        <v>0</v>
      </c>
      <c r="BH44" s="41">
        <f t="shared" si="38"/>
        <v>0</v>
      </c>
      <c r="BI44" s="44">
        <f t="shared" si="39"/>
        <v>0</v>
      </c>
      <c r="BJ44" s="44">
        <f t="shared" si="21"/>
        <v>655364592</v>
      </c>
      <c r="BK44" s="44">
        <f t="shared" si="26"/>
        <v>1431657747</v>
      </c>
      <c r="BL44" s="41" t="str">
        <f>IF(COUNTIF($D$3:D44,D44)=1,BK44,"")</f>
        <v/>
      </c>
      <c r="BM44" s="41">
        <f t="shared" si="22"/>
        <v>0</v>
      </c>
      <c r="BN44" s="41">
        <f t="shared" si="23"/>
        <v>0</v>
      </c>
      <c r="BO44" s="44">
        <f t="shared" si="40"/>
        <v>0</v>
      </c>
      <c r="BP44" s="44">
        <f t="shared" si="41"/>
        <v>0</v>
      </c>
      <c r="BQ44" s="44" t="str">
        <f t="shared" si="24"/>
        <v/>
      </c>
      <c r="BR44" s="44" t="str">
        <f t="shared" si="42"/>
        <v/>
      </c>
      <c r="BS44" s="44">
        <f t="shared" si="43"/>
        <v>0</v>
      </c>
      <c r="BT44" s="45" t="str">
        <f t="shared" si="27"/>
        <v/>
      </c>
    </row>
    <row r="45" spans="1:72" hidden="1">
      <c r="A45" s="83" t="s">
        <v>76</v>
      </c>
      <c r="B45" s="38">
        <v>1865</v>
      </c>
      <c r="C45" s="38" t="s">
        <v>77</v>
      </c>
      <c r="D45" s="39">
        <v>68008422025</v>
      </c>
      <c r="E45" s="39" t="str">
        <f t="shared" si="12"/>
        <v/>
      </c>
      <c r="F45" s="62"/>
      <c r="G45" s="38" t="s">
        <v>101</v>
      </c>
      <c r="H45" s="38" t="s">
        <v>145</v>
      </c>
      <c r="I45" s="38" t="s">
        <v>98</v>
      </c>
      <c r="J45" s="38" t="s">
        <v>81</v>
      </c>
      <c r="K45" s="38">
        <v>1</v>
      </c>
      <c r="L45" s="38">
        <f>SUMIFS(
   zonificación!$AA:$AA,
   zonificación!$A:$A,B45,
   zonificación!$K:$K, G45,
   zonificación!$I:$I,H45,
   zonificación!$W:$W, I45)</f>
        <v>300</v>
      </c>
      <c r="M45" s="48">
        <f>IF(COUNTIFS($D$2:$D45,D45)=1,SUMIFS($L:$L,D:D,D45),0)</f>
        <v>300</v>
      </c>
      <c r="N45" s="62">
        <v>3</v>
      </c>
      <c r="O45" s="38">
        <f>IF(COUNTIFS($D$2:$D45,D45)=1,SUMIFS($K:$K,D:D,D45),0)</f>
        <v>1</v>
      </c>
      <c r="P45" s="40">
        <f>IF(COUNTIFS($D$2:$D45,D45)=1,SUMIFS($M:$M,D:D,D45),0)</f>
        <v>300</v>
      </c>
      <c r="Q45" s="38" t="s">
        <v>82</v>
      </c>
      <c r="R45" s="38">
        <v>890200106</v>
      </c>
      <c r="S45" s="87" t="str">
        <f t="shared" si="13"/>
        <v/>
      </c>
      <c r="T45" s="38" t="s">
        <v>146</v>
      </c>
      <c r="U45" s="87" t="str">
        <f t="shared" si="14"/>
        <v/>
      </c>
      <c r="V45" s="38" t="s">
        <v>84</v>
      </c>
      <c r="W45" s="85">
        <v>46326</v>
      </c>
      <c r="X45" s="64">
        <v>0</v>
      </c>
      <c r="Y45" s="41">
        <f>IF(COUNTIFS($D$2:$D45,$D45)=1,SUMIFS(X:X,$D:$D,$D45),0)</f>
        <v>0</v>
      </c>
      <c r="Z45" s="64">
        <v>0</v>
      </c>
      <c r="AA45" s="63" t="s">
        <v>85</v>
      </c>
      <c r="AB45" s="64">
        <v>0</v>
      </c>
      <c r="AC45" s="41">
        <f>IF(COUNTIFS($D$2:$D45,$D45)=1,SUMIFS(AB:AB,$D:$D,$D45),0)</f>
        <v>0</v>
      </c>
      <c r="AD45" s="41">
        <f>IF(COUNTIFS($D$2:$D45,$D45)=1,SUMIFS(Z:Z,$D:$D,$D45),0)</f>
        <v>0</v>
      </c>
      <c r="AE45" s="41">
        <f t="shared" si="28"/>
        <v>0</v>
      </c>
      <c r="AF45" s="41">
        <f t="shared" si="29"/>
        <v>0</v>
      </c>
      <c r="AG45" s="41">
        <f>IF(COUNTIFS($D$2:$D45,$D45)=1,SUMIFS(AF:AF,$D:$D,$D45),0)</f>
        <v>0</v>
      </c>
      <c r="AH45" s="65">
        <f t="shared" si="17"/>
        <v>2026</v>
      </c>
      <c r="AI45" s="42">
        <f>AG45/VLOOKUP(AH45,SALARIOS!$A$1:$B$4,2,0)</f>
        <v>0</v>
      </c>
      <c r="AJ45" s="64">
        <v>0</v>
      </c>
      <c r="AK45" s="64">
        <v>0</v>
      </c>
      <c r="AL45" s="64">
        <v>0</v>
      </c>
      <c r="AM45" s="64">
        <v>0</v>
      </c>
      <c r="AN45" s="41">
        <f t="shared" si="30"/>
        <v>0</v>
      </c>
      <c r="AO45" s="41">
        <f t="shared" si="31"/>
        <v>0</v>
      </c>
      <c r="AP45" s="41">
        <f t="shared" si="32"/>
        <v>0</v>
      </c>
      <c r="AQ45" s="41">
        <f>VALUE(IF(COUNTIFS($D$2:$D45,$D45)=1,MAX(0,SUMIFS(AP:AP,$D:$D,$D45)),0))</f>
        <v>0</v>
      </c>
      <c r="AR45" s="41">
        <f t="shared" si="2"/>
        <v>0</v>
      </c>
      <c r="AS45" s="41">
        <f>IF(COUNTIFS($D$2:$D45,$D45)=1,SUMIFS(AR:AR,$D:$D,$D45),0)</f>
        <v>0</v>
      </c>
      <c r="AT45" s="41">
        <f t="shared" si="33"/>
        <v>0</v>
      </c>
      <c r="AU45" s="41">
        <f t="shared" si="34"/>
        <v>0</v>
      </c>
      <c r="AV45" s="41">
        <f>SUMIFS(Combinaciones!$K:$K,Combinaciones!$A:$A,I45,Combinaciones!$B:$B,J45,Combinaciones!$F:$F,N45)*L45</f>
        <v>506725200</v>
      </c>
      <c r="AW45" s="41">
        <f>IF(COUNTIFS($D$2:$D45,$D45)=1,SUMIFS(AV:AV,$D:$D,$D45),0)</f>
        <v>506725200</v>
      </c>
      <c r="AX45" s="64">
        <v>0</v>
      </c>
      <c r="AY45" s="63" t="s">
        <v>85</v>
      </c>
      <c r="AZ45" s="59"/>
      <c r="BA45" s="41">
        <f t="shared" si="35"/>
        <v>0</v>
      </c>
      <c r="BB45" s="64">
        <v>0</v>
      </c>
      <c r="BC45" s="43">
        <f t="shared" si="36"/>
        <v>506725200</v>
      </c>
      <c r="BD45" s="41">
        <f>IF(COUNTIFS($D$2:$D45,$D45)=1,SUMIFS(BC:BC,$D:$D,$D45),0)</f>
        <v>506725200</v>
      </c>
      <c r="BE45" s="86">
        <v>0.04</v>
      </c>
      <c r="BF45" s="41">
        <f t="shared" si="37"/>
        <v>20269008</v>
      </c>
      <c r="BG45" s="41">
        <f>IF(COUNTIFS($D$2:$D45,$D45)=1,SUMIFS(BF:BF,$D:$D,$D45),0)</f>
        <v>20269008</v>
      </c>
      <c r="BH45" s="41">
        <f t="shared" si="38"/>
        <v>526994208</v>
      </c>
      <c r="BI45" s="44">
        <f t="shared" si="39"/>
        <v>300.98389575676578</v>
      </c>
      <c r="BJ45" s="44">
        <f t="shared" si="21"/>
        <v>506725200</v>
      </c>
      <c r="BK45" s="44">
        <f t="shared" si="26"/>
        <v>506725200</v>
      </c>
      <c r="BL45" s="41">
        <f>IF(COUNTIF($D$3:D45,D45)=1,BK45,"")</f>
        <v>506725200</v>
      </c>
      <c r="BM45" s="41">
        <f t="shared" si="22"/>
        <v>20269008</v>
      </c>
      <c r="BN45" s="41">
        <f t="shared" si="23"/>
        <v>526994208</v>
      </c>
      <c r="BO45" s="44">
        <f t="shared" si="40"/>
        <v>0</v>
      </c>
      <c r="BP45" s="44">
        <f t="shared" si="41"/>
        <v>300.98389575676578</v>
      </c>
      <c r="BQ45" s="44" t="str">
        <f t="shared" si="24"/>
        <v/>
      </c>
      <c r="BR45" s="44" t="str">
        <f t="shared" si="42"/>
        <v/>
      </c>
      <c r="BS45" s="44">
        <f t="shared" si="43"/>
        <v>300.98389575676578</v>
      </c>
      <c r="BT45" s="45" t="str">
        <f t="shared" si="27"/>
        <v/>
      </c>
    </row>
    <row r="46" spans="1:72" hidden="1">
      <c r="A46" s="83" t="s">
        <v>76</v>
      </c>
      <c r="B46" s="38">
        <v>1866</v>
      </c>
      <c r="C46" s="38" t="s">
        <v>77</v>
      </c>
      <c r="D46" s="39">
        <v>68008432025</v>
      </c>
      <c r="E46" s="39" t="str">
        <f t="shared" si="12"/>
        <v/>
      </c>
      <c r="F46" s="62"/>
      <c r="G46" s="38" t="s">
        <v>101</v>
      </c>
      <c r="H46" s="38" t="s">
        <v>110</v>
      </c>
      <c r="I46" s="38" t="s">
        <v>98</v>
      </c>
      <c r="J46" s="38" t="s">
        <v>81</v>
      </c>
      <c r="K46" s="38">
        <v>1</v>
      </c>
      <c r="L46" s="38">
        <f>SUMIFS(
   zonificación!$AA:$AA,
   zonificación!$A:$A,B46,
   zonificación!$K:$K, G46,
   zonificación!$I:$I,H46,
   zonificación!$W:$W, I46)</f>
        <v>300</v>
      </c>
      <c r="M46" s="48">
        <f>IF(COUNTIFS($D$2:$D46,D46)=1,SUMIFS($L:$L,D:D,D46),0)</f>
        <v>300</v>
      </c>
      <c r="N46" s="62">
        <v>3</v>
      </c>
      <c r="O46" s="38">
        <f>IF(COUNTIFS($D$2:$D46,D46)=1,SUMIFS($K:$K,D:D,D46),0)</f>
        <v>1</v>
      </c>
      <c r="P46" s="40">
        <f>IF(COUNTIFS($D$2:$D46,D46)=1,SUMIFS($M:$M,D:D,D46),0)</f>
        <v>300</v>
      </c>
      <c r="Q46" s="38" t="s">
        <v>82</v>
      </c>
      <c r="R46" s="38">
        <v>890200106</v>
      </c>
      <c r="S46" s="87" t="str">
        <f t="shared" si="13"/>
        <v/>
      </c>
      <c r="T46" s="38" t="s">
        <v>146</v>
      </c>
      <c r="U46" s="87" t="str">
        <f t="shared" si="14"/>
        <v/>
      </c>
      <c r="V46" s="38" t="s">
        <v>84</v>
      </c>
      <c r="W46" s="85">
        <v>46326</v>
      </c>
      <c r="X46" s="64">
        <v>0</v>
      </c>
      <c r="Y46" s="41">
        <f>IF(COUNTIFS($D$2:$D46,$D46)=1,SUMIFS(X:X,$D:$D,$D46),0)</f>
        <v>0</v>
      </c>
      <c r="Z46" s="64">
        <v>0</v>
      </c>
      <c r="AA46" s="63" t="s">
        <v>85</v>
      </c>
      <c r="AB46" s="64">
        <v>0</v>
      </c>
      <c r="AC46" s="41">
        <f>IF(COUNTIFS($D$2:$D46,$D46)=1,SUMIFS(AB:AB,$D:$D,$D46),0)</f>
        <v>0</v>
      </c>
      <c r="AD46" s="41">
        <f>IF(COUNTIFS($D$2:$D46,$D46)=1,SUMIFS(Z:Z,$D:$D,$D46),0)</f>
        <v>0</v>
      </c>
      <c r="AE46" s="41">
        <f t="shared" si="28"/>
        <v>0</v>
      </c>
      <c r="AF46" s="41">
        <f t="shared" si="29"/>
        <v>0</v>
      </c>
      <c r="AG46" s="41">
        <f>IF(COUNTIFS($D$2:$D46,$D46)=1,SUMIFS(AF:AF,$D:$D,$D46),0)</f>
        <v>0</v>
      </c>
      <c r="AH46" s="65">
        <f t="shared" si="17"/>
        <v>2026</v>
      </c>
      <c r="AI46" s="42">
        <f>AG46/VLOOKUP(AH46,SALARIOS!$A$1:$B$4,2,0)</f>
        <v>0</v>
      </c>
      <c r="AJ46" s="64">
        <v>0</v>
      </c>
      <c r="AK46" s="64">
        <v>0</v>
      </c>
      <c r="AL46" s="64">
        <v>0</v>
      </c>
      <c r="AM46" s="64">
        <v>0</v>
      </c>
      <c r="AN46" s="41">
        <f t="shared" si="30"/>
        <v>0</v>
      </c>
      <c r="AO46" s="41">
        <f t="shared" si="31"/>
        <v>0</v>
      </c>
      <c r="AP46" s="41">
        <f t="shared" si="32"/>
        <v>0</v>
      </c>
      <c r="AQ46" s="41">
        <f>VALUE(IF(COUNTIFS($D$2:$D46,$D46)=1,MAX(0,SUMIFS(AP:AP,$D:$D,$D46)),0))</f>
        <v>0</v>
      </c>
      <c r="AR46" s="41">
        <f t="shared" si="2"/>
        <v>0</v>
      </c>
      <c r="AS46" s="41">
        <f>IF(COUNTIFS($D$2:$D46,$D46)=1,SUMIFS(AR:AR,$D:$D,$D46),0)</f>
        <v>0</v>
      </c>
      <c r="AT46" s="41">
        <f t="shared" si="33"/>
        <v>0</v>
      </c>
      <c r="AU46" s="41">
        <f t="shared" si="34"/>
        <v>0</v>
      </c>
      <c r="AV46" s="41">
        <f>SUMIFS(Combinaciones!$K:$K,Combinaciones!$A:$A,I46,Combinaciones!$B:$B,J46,Combinaciones!$F:$F,N46)*L46</f>
        <v>506725200</v>
      </c>
      <c r="AW46" s="41">
        <f>IF(COUNTIFS($D$2:$D46,$D46)=1,SUMIFS(AV:AV,$D:$D,$D46),0)</f>
        <v>506725200</v>
      </c>
      <c r="AX46" s="64">
        <v>0</v>
      </c>
      <c r="AY46" s="63" t="s">
        <v>85</v>
      </c>
      <c r="AZ46" s="59"/>
      <c r="BA46" s="41">
        <f t="shared" si="35"/>
        <v>0</v>
      </c>
      <c r="BB46" s="64">
        <v>0</v>
      </c>
      <c r="BC46" s="43">
        <f t="shared" si="36"/>
        <v>506725200</v>
      </c>
      <c r="BD46" s="41">
        <f>IF(COUNTIFS($D$2:$D46,$D46)=1,SUMIFS(BC:BC,$D:$D,$D46),0)</f>
        <v>506725200</v>
      </c>
      <c r="BE46" s="86">
        <v>0.04</v>
      </c>
      <c r="BF46" s="41">
        <f t="shared" si="37"/>
        <v>20269008</v>
      </c>
      <c r="BG46" s="41">
        <f>IF(COUNTIFS($D$2:$D46,$D46)=1,SUMIFS(BF:BF,$D:$D,$D46),0)</f>
        <v>20269008</v>
      </c>
      <c r="BH46" s="41">
        <f t="shared" si="38"/>
        <v>526994208</v>
      </c>
      <c r="BI46" s="44">
        <f t="shared" si="39"/>
        <v>300.98389575676578</v>
      </c>
      <c r="BJ46" s="44">
        <f t="shared" si="21"/>
        <v>506725200</v>
      </c>
      <c r="BK46" s="44">
        <f t="shared" si="26"/>
        <v>506725200</v>
      </c>
      <c r="BL46" s="41">
        <f>IF(COUNTIF($D$3:D46,D46)=1,BK46,"")</f>
        <v>506725200</v>
      </c>
      <c r="BM46" s="41">
        <f t="shared" si="22"/>
        <v>20269008</v>
      </c>
      <c r="BN46" s="41">
        <f t="shared" si="23"/>
        <v>526994208</v>
      </c>
      <c r="BO46" s="44">
        <f t="shared" si="40"/>
        <v>0</v>
      </c>
      <c r="BP46" s="44">
        <f t="shared" si="41"/>
        <v>300.98389575676578</v>
      </c>
      <c r="BQ46" s="44" t="str">
        <f t="shared" si="24"/>
        <v/>
      </c>
      <c r="BR46" s="44" t="str">
        <f t="shared" si="42"/>
        <v/>
      </c>
      <c r="BS46" s="44">
        <f t="shared" si="43"/>
        <v>300.98389575676578</v>
      </c>
      <c r="BT46" s="45" t="str">
        <f t="shared" si="27"/>
        <v/>
      </c>
    </row>
    <row r="47" spans="1:72" hidden="1">
      <c r="A47" s="83" t="s">
        <v>76</v>
      </c>
      <c r="B47" s="38">
        <v>1867</v>
      </c>
      <c r="C47" s="38" t="s">
        <v>77</v>
      </c>
      <c r="D47" s="39">
        <v>68008402025</v>
      </c>
      <c r="E47" s="39" t="str">
        <f t="shared" si="12"/>
        <v/>
      </c>
      <c r="F47" s="62"/>
      <c r="G47" s="38" t="s">
        <v>101</v>
      </c>
      <c r="H47" s="38" t="s">
        <v>110</v>
      </c>
      <c r="I47" s="38" t="s">
        <v>98</v>
      </c>
      <c r="J47" s="38" t="s">
        <v>81</v>
      </c>
      <c r="K47" s="38">
        <v>1</v>
      </c>
      <c r="L47" s="38">
        <f>SUMIFS(
   zonificación!$AA:$AA,
   zonificación!$A:$A,B47,
   zonificación!$K:$K, G47,
   zonificación!$I:$I,H47,
   zonificación!$W:$W, I47)</f>
        <v>437</v>
      </c>
      <c r="M47" s="48">
        <f>IF(COUNTIFS($D$2:$D47,D47)=1,SUMIFS($L:$L,D:D,D47),0)</f>
        <v>437</v>
      </c>
      <c r="N47" s="62">
        <v>3</v>
      </c>
      <c r="O47" s="38">
        <f>IF(COUNTIFS($D$2:$D47,D47)=1,SUMIFS($K:$K,D:D,D47),0)</f>
        <v>1</v>
      </c>
      <c r="P47" s="40">
        <f>IF(COUNTIFS($D$2:$D47,D47)=1,SUMIFS($M:$M,D:D,D47),0)</f>
        <v>437</v>
      </c>
      <c r="Q47" s="38" t="s">
        <v>82</v>
      </c>
      <c r="R47" s="38">
        <v>804011576</v>
      </c>
      <c r="S47" s="87" t="str">
        <f t="shared" si="13"/>
        <v/>
      </c>
      <c r="T47" s="38" t="s">
        <v>147</v>
      </c>
      <c r="U47" s="87" t="str">
        <f t="shared" si="14"/>
        <v/>
      </c>
      <c r="V47" s="38" t="s">
        <v>84</v>
      </c>
      <c r="W47" s="85">
        <v>46326</v>
      </c>
      <c r="X47" s="64">
        <v>0</v>
      </c>
      <c r="Y47" s="41">
        <f>IF(COUNTIFS($D$2:$D47,$D47)=1,SUMIFS(X:X,$D:$D,$D47),0)</f>
        <v>0</v>
      </c>
      <c r="Z47" s="64">
        <v>0</v>
      </c>
      <c r="AA47" s="63" t="s">
        <v>85</v>
      </c>
      <c r="AB47" s="64">
        <v>0</v>
      </c>
      <c r="AC47" s="41">
        <f>IF(COUNTIFS($D$2:$D47,$D47)=1,SUMIFS(AB:AB,$D:$D,$D47),0)</f>
        <v>0</v>
      </c>
      <c r="AD47" s="41">
        <f>IF(COUNTIFS($D$2:$D47,$D47)=1,SUMIFS(Z:Z,$D:$D,$D47),0)</f>
        <v>0</v>
      </c>
      <c r="AE47" s="41">
        <f t="shared" si="28"/>
        <v>0</v>
      </c>
      <c r="AF47" s="41">
        <f t="shared" si="29"/>
        <v>0</v>
      </c>
      <c r="AG47" s="41">
        <f>IF(COUNTIFS($D$2:$D47,$D47)=1,SUMIFS(AF:AF,$D:$D,$D47),0)</f>
        <v>0</v>
      </c>
      <c r="AH47" s="65">
        <f t="shared" si="17"/>
        <v>2026</v>
      </c>
      <c r="AI47" s="42">
        <f>AG47/VLOOKUP(AH47,SALARIOS!$A$1:$B$4,2,0)</f>
        <v>0</v>
      </c>
      <c r="AJ47" s="64">
        <v>0</v>
      </c>
      <c r="AK47" s="64">
        <v>0</v>
      </c>
      <c r="AL47" s="64">
        <v>0</v>
      </c>
      <c r="AM47" s="64">
        <v>0</v>
      </c>
      <c r="AN47" s="41">
        <f t="shared" si="30"/>
        <v>0</v>
      </c>
      <c r="AO47" s="41">
        <f t="shared" si="31"/>
        <v>0</v>
      </c>
      <c r="AP47" s="41">
        <f t="shared" si="32"/>
        <v>0</v>
      </c>
      <c r="AQ47" s="41">
        <f>VALUE(IF(COUNTIFS($D$2:$D47,$D47)=1,MAX(0,SUMIFS(AP:AP,$D:$D,$D47)),0))</f>
        <v>0</v>
      </c>
      <c r="AR47" s="41">
        <f t="shared" si="2"/>
        <v>0</v>
      </c>
      <c r="AS47" s="41">
        <f>IF(COUNTIFS($D$2:$D47,$D47)=1,SUMIFS(AR:AR,$D:$D,$D47),0)</f>
        <v>0</v>
      </c>
      <c r="AT47" s="41">
        <f t="shared" si="33"/>
        <v>0</v>
      </c>
      <c r="AU47" s="41">
        <f t="shared" si="34"/>
        <v>0</v>
      </c>
      <c r="AV47" s="41">
        <f>SUMIFS(Combinaciones!$K:$K,Combinaciones!$A:$A,I47,Combinaciones!$B:$B,J47,Combinaciones!$F:$F,N47)*L47</f>
        <v>738129708</v>
      </c>
      <c r="AW47" s="41">
        <f>IF(COUNTIFS($D$2:$D47,$D47)=1,SUMIFS(AV:AV,$D:$D,$D47),0)</f>
        <v>738129708</v>
      </c>
      <c r="AX47" s="64">
        <v>0</v>
      </c>
      <c r="AY47" s="63" t="s">
        <v>85</v>
      </c>
      <c r="AZ47" s="59"/>
      <c r="BA47" s="41">
        <f t="shared" si="35"/>
        <v>0</v>
      </c>
      <c r="BB47" s="64">
        <v>0</v>
      </c>
      <c r="BC47" s="43">
        <f t="shared" si="36"/>
        <v>738129708</v>
      </c>
      <c r="BD47" s="41">
        <f>IF(COUNTIFS($D$2:$D47,$D47)=1,SUMIFS(BC:BC,$D:$D,$D47),0)</f>
        <v>738129708</v>
      </c>
      <c r="BE47" s="86">
        <v>0.02</v>
      </c>
      <c r="BF47" s="41">
        <f t="shared" si="37"/>
        <v>14762594.16</v>
      </c>
      <c r="BG47" s="41">
        <f>IF(COUNTIFS($D$2:$D47,$D47)=1,SUMIFS(BF:BF,$D:$D,$D47),0)</f>
        <v>14762594.16</v>
      </c>
      <c r="BH47" s="41">
        <f t="shared" si="38"/>
        <v>752892302.15999997</v>
      </c>
      <c r="BI47" s="44">
        <f t="shared" si="39"/>
        <v>430.00180030327169</v>
      </c>
      <c r="BJ47" s="44">
        <f t="shared" si="21"/>
        <v>738129708</v>
      </c>
      <c r="BK47" s="44">
        <f t="shared" si="26"/>
        <v>738129708</v>
      </c>
      <c r="BL47" s="41">
        <f>IF(COUNTIF($D$3:D47,D47)=1,BK47,"")</f>
        <v>738129708</v>
      </c>
      <c r="BM47" s="41">
        <f t="shared" si="22"/>
        <v>14762594.16</v>
      </c>
      <c r="BN47" s="41">
        <f t="shared" si="23"/>
        <v>752892302.15999997</v>
      </c>
      <c r="BO47" s="44">
        <f t="shared" si="40"/>
        <v>0</v>
      </c>
      <c r="BP47" s="44">
        <f t="shared" si="41"/>
        <v>430.00180030327169</v>
      </c>
      <c r="BQ47" s="44" t="str">
        <f t="shared" si="24"/>
        <v/>
      </c>
      <c r="BR47" s="44" t="str">
        <f t="shared" si="42"/>
        <v/>
      </c>
      <c r="BS47" s="44">
        <f t="shared" si="43"/>
        <v>430.00180030327169</v>
      </c>
      <c r="BT47" s="45" t="str">
        <f t="shared" si="27"/>
        <v/>
      </c>
    </row>
    <row r="48" spans="1:72" hidden="1">
      <c r="A48" s="83" t="s">
        <v>76</v>
      </c>
      <c r="B48" s="38">
        <v>1868</v>
      </c>
      <c r="C48" s="38" t="s">
        <v>77</v>
      </c>
      <c r="D48" s="39">
        <v>68008772025</v>
      </c>
      <c r="E48" s="39" t="str">
        <f t="shared" si="12"/>
        <v/>
      </c>
      <c r="F48" s="62"/>
      <c r="G48" s="38" t="s">
        <v>78</v>
      </c>
      <c r="H48" s="38" t="s">
        <v>79</v>
      </c>
      <c r="I48" s="38" t="s">
        <v>98</v>
      </c>
      <c r="J48" s="38" t="s">
        <v>81</v>
      </c>
      <c r="K48" s="38">
        <v>1</v>
      </c>
      <c r="L48" s="38">
        <f>SUMIFS(
   zonificación!$AA:$AA,
   zonificación!$A:$A,B48,
   zonificación!$K:$K, G48,
   zonificación!$I:$I,H48,
   zonificación!$W:$W, I48)</f>
        <v>270</v>
      </c>
      <c r="M48" s="48">
        <f>IF(COUNTIFS($D$2:$D48,D48)=1,SUMIFS($L:$L,D:D,D48),0)</f>
        <v>270</v>
      </c>
      <c r="N48" s="62">
        <v>3</v>
      </c>
      <c r="O48" s="38">
        <f>IF(COUNTIFS($D$2:$D48,D48)=1,SUMIFS($K:$K,D:D,D48),0)</f>
        <v>1</v>
      </c>
      <c r="P48" s="40">
        <f>IF(COUNTIFS($D$2:$D48,D48)=1,SUMIFS($M:$M,D:D,D48),0)</f>
        <v>270</v>
      </c>
      <c r="Q48" s="38" t="s">
        <v>82</v>
      </c>
      <c r="R48" s="38">
        <v>890200106</v>
      </c>
      <c r="S48" s="87" t="str">
        <f t="shared" si="13"/>
        <v/>
      </c>
      <c r="T48" s="38" t="s">
        <v>146</v>
      </c>
      <c r="U48" s="87" t="str">
        <f t="shared" si="14"/>
        <v/>
      </c>
      <c r="V48" s="38" t="s">
        <v>84</v>
      </c>
      <c r="W48" s="85">
        <v>46326</v>
      </c>
      <c r="X48" s="64">
        <v>0</v>
      </c>
      <c r="Y48" s="41">
        <f>IF(COUNTIFS($D$2:$D48,$D48)=1,SUMIFS(X:X,$D:$D,$D48),0)</f>
        <v>0</v>
      </c>
      <c r="Z48" s="64">
        <v>0</v>
      </c>
      <c r="AA48" s="63" t="s">
        <v>85</v>
      </c>
      <c r="AB48" s="64">
        <v>0</v>
      </c>
      <c r="AC48" s="41">
        <f>IF(COUNTIFS($D$2:$D48,$D48)=1,SUMIFS(AB:AB,$D:$D,$D48),0)</f>
        <v>0</v>
      </c>
      <c r="AD48" s="41">
        <f>IF(COUNTIFS($D$2:$D48,$D48)=1,SUMIFS(Z:Z,$D:$D,$D48),0)</f>
        <v>0</v>
      </c>
      <c r="AE48" s="41">
        <f t="shared" si="28"/>
        <v>0</v>
      </c>
      <c r="AF48" s="41">
        <f t="shared" si="29"/>
        <v>0</v>
      </c>
      <c r="AG48" s="41">
        <f>IF(COUNTIFS($D$2:$D48,$D48)=1,SUMIFS(AF:AF,$D:$D,$D48),0)</f>
        <v>0</v>
      </c>
      <c r="AH48" s="65">
        <f t="shared" si="17"/>
        <v>2026</v>
      </c>
      <c r="AI48" s="42">
        <f>AG48/VLOOKUP(AH48,SALARIOS!$A$1:$B$4,2,0)</f>
        <v>0</v>
      </c>
      <c r="AJ48" s="64">
        <v>0</v>
      </c>
      <c r="AK48" s="64">
        <v>0</v>
      </c>
      <c r="AL48" s="64">
        <v>0</v>
      </c>
      <c r="AM48" s="64">
        <v>0</v>
      </c>
      <c r="AN48" s="41">
        <f t="shared" si="30"/>
        <v>0</v>
      </c>
      <c r="AO48" s="41">
        <f t="shared" si="31"/>
        <v>0</v>
      </c>
      <c r="AP48" s="41">
        <f t="shared" si="32"/>
        <v>0</v>
      </c>
      <c r="AQ48" s="41">
        <f>VALUE(IF(COUNTIFS($D$2:$D48,$D48)=1,MAX(0,SUMIFS(AP:AP,$D:$D,$D48)),0))</f>
        <v>0</v>
      </c>
      <c r="AR48" s="41">
        <f t="shared" si="2"/>
        <v>0</v>
      </c>
      <c r="AS48" s="41">
        <f>IF(COUNTIFS($D$2:$D48,$D48)=1,SUMIFS(AR:AR,$D:$D,$D48),0)</f>
        <v>0</v>
      </c>
      <c r="AT48" s="41">
        <f t="shared" si="33"/>
        <v>0</v>
      </c>
      <c r="AU48" s="41">
        <f t="shared" si="34"/>
        <v>0</v>
      </c>
      <c r="AV48" s="41">
        <f>SUMIFS(Combinaciones!$K:$K,Combinaciones!$A:$A,I48,Combinaciones!$B:$B,J48,Combinaciones!$F:$F,N48)*L48</f>
        <v>456052680</v>
      </c>
      <c r="AW48" s="41">
        <f>IF(COUNTIFS($D$2:$D48,$D48)=1,SUMIFS(AV:AV,$D:$D,$D48),0)</f>
        <v>456052680</v>
      </c>
      <c r="AX48" s="64">
        <v>0</v>
      </c>
      <c r="AY48" s="63" t="s">
        <v>85</v>
      </c>
      <c r="AZ48" s="59"/>
      <c r="BA48" s="41">
        <f t="shared" si="35"/>
        <v>0</v>
      </c>
      <c r="BB48" s="64">
        <v>0</v>
      </c>
      <c r="BC48" s="43">
        <f t="shared" si="36"/>
        <v>456052680</v>
      </c>
      <c r="BD48" s="41">
        <f>IF(COUNTIFS($D$2:$D48,$D48)=1,SUMIFS(BC:BC,$D:$D,$D48),0)</f>
        <v>456052680</v>
      </c>
      <c r="BE48" s="86">
        <v>0.04</v>
      </c>
      <c r="BF48" s="41">
        <f t="shared" si="37"/>
        <v>18242107.199999999</v>
      </c>
      <c r="BG48" s="41">
        <f>IF(COUNTIFS($D$2:$D48,$D48)=1,SUMIFS(BF:BF,$D:$D,$D48),0)</f>
        <v>18242107.199999999</v>
      </c>
      <c r="BH48" s="41">
        <f t="shared" si="38"/>
        <v>474294787.19999999</v>
      </c>
      <c r="BI48" s="44">
        <f t="shared" si="39"/>
        <v>270.88550618108923</v>
      </c>
      <c r="BJ48" s="44">
        <f t="shared" si="21"/>
        <v>456052680</v>
      </c>
      <c r="BK48" s="44">
        <f t="shared" si="26"/>
        <v>456052680</v>
      </c>
      <c r="BL48" s="41">
        <f>IF(COUNTIF($D$3:D48,D48)=1,BK48,"")</f>
        <v>456052680</v>
      </c>
      <c r="BM48" s="41">
        <f t="shared" si="22"/>
        <v>18242107.199999999</v>
      </c>
      <c r="BN48" s="41">
        <f t="shared" si="23"/>
        <v>474294787.19999999</v>
      </c>
      <c r="BO48" s="44">
        <f t="shared" si="40"/>
        <v>0</v>
      </c>
      <c r="BP48" s="44">
        <f t="shared" si="41"/>
        <v>270.88550618108923</v>
      </c>
      <c r="BQ48" s="44" t="str">
        <f t="shared" si="24"/>
        <v/>
      </c>
      <c r="BR48" s="44" t="str">
        <f t="shared" si="42"/>
        <v/>
      </c>
      <c r="BS48" s="44">
        <f t="shared" si="43"/>
        <v>270.88550618108923</v>
      </c>
      <c r="BT48" s="45" t="str">
        <f t="shared" si="27"/>
        <v/>
      </c>
    </row>
    <row r="49" spans="1:72" hidden="1">
      <c r="A49" s="83" t="s">
        <v>76</v>
      </c>
      <c r="B49" s="38">
        <v>1870</v>
      </c>
      <c r="C49" s="38" t="s">
        <v>77</v>
      </c>
      <c r="D49" s="39">
        <v>68008622025</v>
      </c>
      <c r="E49" s="39" t="str">
        <f t="shared" si="12"/>
        <v/>
      </c>
      <c r="F49" s="62"/>
      <c r="G49" s="38" t="s">
        <v>123</v>
      </c>
      <c r="H49" s="38" t="s">
        <v>148</v>
      </c>
      <c r="I49" s="38" t="s">
        <v>127</v>
      </c>
      <c r="J49" s="38" t="s">
        <v>81</v>
      </c>
      <c r="K49" s="38">
        <v>1</v>
      </c>
      <c r="L49" s="38">
        <f>SUMIFS(
   zonificación!$AA:$AA,
   zonificación!$A:$A,B49,
   zonificación!$K:$K, G49,
   zonificación!$I:$I,H49,
   zonificación!$W:$W, I49)</f>
        <v>45</v>
      </c>
      <c r="M49" s="48">
        <f>IF(COUNTIFS($D$2:$D49,D49)=1,SUMIFS($L:$L,D:D,D49),0)</f>
        <v>999</v>
      </c>
      <c r="N49" s="62">
        <v>3</v>
      </c>
      <c r="O49" s="38">
        <f>IF(COUNTIFS($D$2:$D49,D49)=1,SUMIFS($K:$K,D:D,D49),0)</f>
        <v>20</v>
      </c>
      <c r="P49" s="40">
        <f>IF(COUNTIFS($D$2:$D49,D49)=1,SUMIFS($M:$M,D:D,D49),0)</f>
        <v>999</v>
      </c>
      <c r="Q49" s="38" t="s">
        <v>82</v>
      </c>
      <c r="R49" s="38">
        <v>800209135</v>
      </c>
      <c r="S49" s="87" t="str">
        <f t="shared" si="13"/>
        <v/>
      </c>
      <c r="T49" s="38" t="s">
        <v>149</v>
      </c>
      <c r="U49" s="87" t="str">
        <f t="shared" si="14"/>
        <v/>
      </c>
      <c r="V49" s="38" t="s">
        <v>129</v>
      </c>
      <c r="W49" s="85">
        <v>46326</v>
      </c>
      <c r="X49" s="64">
        <v>0</v>
      </c>
      <c r="Y49" s="41">
        <f>IF(COUNTIFS($D$2:$D49,$D49)=1,SUMIFS(X:X,$D:$D,$D49),0)</f>
        <v>0</v>
      </c>
      <c r="Z49" s="64">
        <v>0</v>
      </c>
      <c r="AA49" s="63" t="s">
        <v>85</v>
      </c>
      <c r="AB49" s="64">
        <v>0</v>
      </c>
      <c r="AC49" s="41">
        <f>IF(COUNTIFS($D$2:$D49,$D49)=1,SUMIFS(AB:AB,$D:$D,$D49),0)</f>
        <v>0</v>
      </c>
      <c r="AD49" s="41">
        <f>IF(COUNTIFS($D$2:$D49,$D49)=1,SUMIFS(Z:Z,$D:$D,$D49),0)</f>
        <v>0</v>
      </c>
      <c r="AE49" s="41">
        <f t="shared" si="28"/>
        <v>0</v>
      </c>
      <c r="AF49" s="41">
        <f t="shared" si="29"/>
        <v>0</v>
      </c>
      <c r="AG49" s="41">
        <f>IF(COUNTIFS($D$2:$D49,$D49)=1,SUMIFS(AF:AF,$D:$D,$D49),0)</f>
        <v>0</v>
      </c>
      <c r="AH49" s="65">
        <f t="shared" si="17"/>
        <v>2026</v>
      </c>
      <c r="AI49" s="42">
        <f>AG49/VLOOKUP(AH49,SALARIOS!$A$1:$B$4,2,0)</f>
        <v>0</v>
      </c>
      <c r="AJ49" s="64">
        <v>0</v>
      </c>
      <c r="AK49" s="64">
        <v>0</v>
      </c>
      <c r="AL49" s="64">
        <v>0</v>
      </c>
      <c r="AM49" s="64">
        <v>0</v>
      </c>
      <c r="AN49" s="41">
        <f t="shared" si="30"/>
        <v>0</v>
      </c>
      <c r="AO49" s="41">
        <f t="shared" si="31"/>
        <v>0</v>
      </c>
      <c r="AP49" s="41">
        <f t="shared" si="32"/>
        <v>0</v>
      </c>
      <c r="AQ49" s="41">
        <f>VALUE(IF(COUNTIFS($D$2:$D49,$D49)=1,MAX(0,SUMIFS(AP:AP,$D:$D,$D49)),0))</f>
        <v>0</v>
      </c>
      <c r="AR49" s="41">
        <f t="shared" si="2"/>
        <v>0</v>
      </c>
      <c r="AS49" s="41">
        <f>IF(COUNTIFS($D$2:$D49,$D49)=1,SUMIFS(AR:AR,$D:$D,$D49),0)</f>
        <v>0</v>
      </c>
      <c r="AT49" s="41">
        <f t="shared" si="33"/>
        <v>0</v>
      </c>
      <c r="AU49" s="41">
        <f t="shared" si="34"/>
        <v>0</v>
      </c>
      <c r="AV49" s="41">
        <f>SUMIFS(Combinaciones!$K:$K,Combinaciones!$A:$A,I49,Combinaciones!$B:$B,J49,Combinaciones!$F:$F,N49)*L49</f>
        <v>55701090</v>
      </c>
      <c r="AW49" s="41">
        <f>IF(COUNTIFS($D$2:$D49,$D49)=1,SUMIFS(AV:AV,$D:$D,$D49),0)</f>
        <v>1236564198</v>
      </c>
      <c r="AX49" s="64">
        <v>0</v>
      </c>
      <c r="AY49" s="63" t="s">
        <v>85</v>
      </c>
      <c r="AZ49" s="59"/>
      <c r="BA49" s="41">
        <f t="shared" si="35"/>
        <v>0</v>
      </c>
      <c r="BB49" s="64">
        <v>0</v>
      </c>
      <c r="BC49" s="43">
        <f t="shared" si="36"/>
        <v>55701090</v>
      </c>
      <c r="BD49" s="41">
        <f>IF(COUNTIFS($D$2:$D49,$D49)=1,SUMIFS(BC:BC,$D:$D,$D49),0)</f>
        <v>1236564198</v>
      </c>
      <c r="BE49" s="86">
        <v>0.02</v>
      </c>
      <c r="BF49" s="41">
        <f t="shared" si="37"/>
        <v>24731283.960000001</v>
      </c>
      <c r="BG49" s="41">
        <f>IF(COUNTIFS($D$2:$D49,$D49)=1,SUMIFS(BF:BF,$D:$D,$D49),0)</f>
        <v>24731283.960000001</v>
      </c>
      <c r="BH49" s="41">
        <f t="shared" si="38"/>
        <v>1261295481.96</v>
      </c>
      <c r="BI49" s="44">
        <f t="shared" si="39"/>
        <v>720.36774237322982</v>
      </c>
      <c r="BJ49" s="44">
        <f t="shared" si="21"/>
        <v>55701090</v>
      </c>
      <c r="BK49" s="44">
        <f t="shared" si="26"/>
        <v>1236564198</v>
      </c>
      <c r="BL49" s="41">
        <f>IF(COUNTIF($D$3:D49,D49)=1,BK49,"")</f>
        <v>1236564198</v>
      </c>
      <c r="BM49" s="41">
        <f t="shared" si="22"/>
        <v>24731283.960000001</v>
      </c>
      <c r="BN49" s="41">
        <f t="shared" si="23"/>
        <v>1261295481.96</v>
      </c>
      <c r="BO49" s="44">
        <f t="shared" si="40"/>
        <v>0</v>
      </c>
      <c r="BP49" s="44">
        <f t="shared" si="41"/>
        <v>720.36774237322982</v>
      </c>
      <c r="BQ49" s="44" t="str">
        <f t="shared" si="24"/>
        <v/>
      </c>
      <c r="BR49" s="44" t="str">
        <f t="shared" si="42"/>
        <v/>
      </c>
      <c r="BS49" s="44">
        <f t="shared" si="43"/>
        <v>720.36774237322982</v>
      </c>
      <c r="BT49" s="45" t="str">
        <f t="shared" si="27"/>
        <v/>
      </c>
    </row>
    <row r="50" spans="1:72" hidden="1">
      <c r="A50" s="83" t="s">
        <v>76</v>
      </c>
      <c r="B50" s="38">
        <v>1870</v>
      </c>
      <c r="C50" s="38" t="s">
        <v>77</v>
      </c>
      <c r="D50" s="39">
        <v>68008622025</v>
      </c>
      <c r="E50" s="39" t="str">
        <f t="shared" si="12"/>
        <v/>
      </c>
      <c r="F50" s="62"/>
      <c r="G50" s="38" t="s">
        <v>123</v>
      </c>
      <c r="H50" s="38" t="s">
        <v>150</v>
      </c>
      <c r="I50" s="38" t="s">
        <v>127</v>
      </c>
      <c r="J50" s="38" t="s">
        <v>81</v>
      </c>
      <c r="K50" s="38">
        <v>1</v>
      </c>
      <c r="L50" s="38">
        <f>SUMIFS(
   zonificación!$AA:$AA,
   zonificación!$A:$A,B50,
   zonificación!$K:$K, G50,
   zonificación!$I:$I,H50,
   zonificación!$W:$W, I50)</f>
        <v>45</v>
      </c>
      <c r="M50" s="48">
        <f>IF(COUNTIFS($D$2:$D50,D50)=1,SUMIFS($L:$L,D:D,D50),0)</f>
        <v>0</v>
      </c>
      <c r="N50" s="62">
        <v>3</v>
      </c>
      <c r="O50" s="38">
        <f>IF(COUNTIFS($D$2:$D50,D50)=1,SUMIFS($K:$K,D:D,D50),0)</f>
        <v>0</v>
      </c>
      <c r="P50" s="40">
        <f>IF(COUNTIFS($D$2:$D50,D50)=1,SUMIFS($M:$M,D:D,D50),0)</f>
        <v>0</v>
      </c>
      <c r="Q50" s="38" t="s">
        <v>82</v>
      </c>
      <c r="R50" s="38">
        <v>800209135</v>
      </c>
      <c r="S50" s="87" t="str">
        <f t="shared" si="13"/>
        <v/>
      </c>
      <c r="T50" s="38" t="s">
        <v>149</v>
      </c>
      <c r="U50" s="87" t="str">
        <f t="shared" si="14"/>
        <v/>
      </c>
      <c r="V50" s="38" t="s">
        <v>129</v>
      </c>
      <c r="W50" s="85">
        <v>46326</v>
      </c>
      <c r="X50" s="64">
        <v>0</v>
      </c>
      <c r="Y50" s="41">
        <f>IF(COUNTIFS($D$2:$D50,$D50)=1,SUMIFS(X:X,$D:$D,$D50),0)</f>
        <v>0</v>
      </c>
      <c r="Z50" s="64">
        <v>0</v>
      </c>
      <c r="AA50" s="63" t="s">
        <v>85</v>
      </c>
      <c r="AB50" s="64">
        <v>0</v>
      </c>
      <c r="AC50" s="41">
        <f>IF(COUNTIFS($D$2:$D50,$D50)=1,SUMIFS(AB:AB,$D:$D,$D50),0)</f>
        <v>0</v>
      </c>
      <c r="AD50" s="41">
        <f>IF(COUNTIFS($D$2:$D50,$D50)=1,SUMIFS(Z:Z,$D:$D,$D50),0)</f>
        <v>0</v>
      </c>
      <c r="AE50" s="41">
        <f t="shared" si="28"/>
        <v>0</v>
      </c>
      <c r="AF50" s="41">
        <f t="shared" si="29"/>
        <v>0</v>
      </c>
      <c r="AG50" s="41">
        <f>IF(COUNTIFS($D$2:$D50,$D50)=1,SUMIFS(AF:AF,$D:$D,$D50),0)</f>
        <v>0</v>
      </c>
      <c r="AH50" s="65">
        <f t="shared" si="17"/>
        <v>2026</v>
      </c>
      <c r="AI50" s="42">
        <f>AG50/VLOOKUP(AH50,SALARIOS!$A$1:$B$4,2,0)</f>
        <v>0</v>
      </c>
      <c r="AJ50" s="64">
        <v>0</v>
      </c>
      <c r="AK50" s="64">
        <v>0</v>
      </c>
      <c r="AL50" s="64">
        <v>0</v>
      </c>
      <c r="AM50" s="64">
        <v>0</v>
      </c>
      <c r="AN50" s="41">
        <f t="shared" si="30"/>
        <v>0</v>
      </c>
      <c r="AO50" s="41">
        <f t="shared" si="31"/>
        <v>0</v>
      </c>
      <c r="AP50" s="41">
        <f t="shared" si="32"/>
        <v>0</v>
      </c>
      <c r="AQ50" s="41">
        <f>VALUE(IF(COUNTIFS($D$2:$D50,$D50)=1,MAX(0,SUMIFS(AP:AP,$D:$D,$D50)),0))</f>
        <v>0</v>
      </c>
      <c r="AR50" s="41">
        <f t="shared" si="2"/>
        <v>0</v>
      </c>
      <c r="AS50" s="41">
        <f>IF(COUNTIFS($D$2:$D50,$D50)=1,SUMIFS(AR:AR,$D:$D,$D50),0)</f>
        <v>0</v>
      </c>
      <c r="AT50" s="41">
        <f t="shared" si="33"/>
        <v>0</v>
      </c>
      <c r="AU50" s="41">
        <f t="shared" si="34"/>
        <v>0</v>
      </c>
      <c r="AV50" s="41">
        <f>SUMIFS(Combinaciones!$K:$K,Combinaciones!$A:$A,I50,Combinaciones!$B:$B,J50,Combinaciones!$F:$F,N50)*L50</f>
        <v>55701090</v>
      </c>
      <c r="AW50" s="41">
        <f>IF(COUNTIFS($D$2:$D50,$D50)=1,SUMIFS(AV:AV,$D:$D,$D50),0)</f>
        <v>0</v>
      </c>
      <c r="AX50" s="64">
        <v>0</v>
      </c>
      <c r="AY50" s="63" t="s">
        <v>85</v>
      </c>
      <c r="AZ50" s="59"/>
      <c r="BA50" s="41">
        <f t="shared" si="35"/>
        <v>0</v>
      </c>
      <c r="BB50" s="64">
        <v>0</v>
      </c>
      <c r="BC50" s="43">
        <f t="shared" si="36"/>
        <v>55701090</v>
      </c>
      <c r="BD50" s="41">
        <f>IF(COUNTIFS($D$2:$D50,$D50)=1,SUMIFS(BC:BC,$D:$D,$D50),0)</f>
        <v>0</v>
      </c>
      <c r="BE50" s="86">
        <v>0.02</v>
      </c>
      <c r="BF50" s="41">
        <f t="shared" si="37"/>
        <v>0</v>
      </c>
      <c r="BG50" s="41">
        <f>IF(COUNTIFS($D$2:$D50,$D50)=1,SUMIFS(BF:BF,$D:$D,$D50),0)</f>
        <v>0</v>
      </c>
      <c r="BH50" s="41">
        <f t="shared" si="38"/>
        <v>0</v>
      </c>
      <c r="BI50" s="44">
        <f t="shared" si="39"/>
        <v>0</v>
      </c>
      <c r="BJ50" s="44">
        <f t="shared" si="21"/>
        <v>55701090</v>
      </c>
      <c r="BK50" s="44">
        <f t="shared" si="26"/>
        <v>1236564198</v>
      </c>
      <c r="BL50" s="41" t="str">
        <f>IF(COUNTIF($D$3:D50,D50)=1,BK50,"")</f>
        <v/>
      </c>
      <c r="BM50" s="41">
        <f t="shared" si="22"/>
        <v>0</v>
      </c>
      <c r="BN50" s="41">
        <f t="shared" si="23"/>
        <v>0</v>
      </c>
      <c r="BO50" s="44">
        <f t="shared" si="40"/>
        <v>0</v>
      </c>
      <c r="BP50" s="44">
        <f t="shared" si="41"/>
        <v>0</v>
      </c>
      <c r="BQ50" s="44" t="str">
        <f t="shared" si="24"/>
        <v/>
      </c>
      <c r="BR50" s="44" t="str">
        <f t="shared" si="42"/>
        <v/>
      </c>
      <c r="BS50" s="44">
        <f t="shared" si="43"/>
        <v>0</v>
      </c>
      <c r="BT50" s="45" t="str">
        <f t="shared" si="27"/>
        <v/>
      </c>
    </row>
    <row r="51" spans="1:72" hidden="1">
      <c r="A51" s="83" t="s">
        <v>76</v>
      </c>
      <c r="B51" s="38">
        <v>1870</v>
      </c>
      <c r="C51" s="38" t="s">
        <v>77</v>
      </c>
      <c r="D51" s="39">
        <v>68008622025</v>
      </c>
      <c r="E51" s="39" t="str">
        <f t="shared" si="12"/>
        <v/>
      </c>
      <c r="F51" s="62"/>
      <c r="G51" s="38" t="s">
        <v>123</v>
      </c>
      <c r="H51" s="38" t="s">
        <v>134</v>
      </c>
      <c r="I51" s="38" t="s">
        <v>127</v>
      </c>
      <c r="J51" s="38" t="s">
        <v>81</v>
      </c>
      <c r="K51" s="38">
        <v>14</v>
      </c>
      <c r="L51" s="38">
        <f>SUMIFS(
   zonificación!$AA:$AA,
   zonificación!$A:$A,B51,
   zonificación!$K:$K, G51,
   zonificación!$I:$I,H51,
   zonificación!$W:$W, I51)</f>
        <v>720</v>
      </c>
      <c r="M51" s="48">
        <f>IF(COUNTIFS($D$2:$D51,D51)=1,SUMIFS($L:$L,D:D,D51),0)</f>
        <v>0</v>
      </c>
      <c r="N51" s="62">
        <v>3</v>
      </c>
      <c r="O51" s="38">
        <f>IF(COUNTIFS($D$2:$D51,D51)=1,SUMIFS($K:$K,D:D,D51),0)</f>
        <v>0</v>
      </c>
      <c r="P51" s="40">
        <f>IF(COUNTIFS($D$2:$D51,D51)=1,SUMIFS($M:$M,D:D,D51),0)</f>
        <v>0</v>
      </c>
      <c r="Q51" s="38" t="s">
        <v>82</v>
      </c>
      <c r="R51" s="38">
        <v>800209135</v>
      </c>
      <c r="S51" s="87" t="str">
        <f t="shared" si="13"/>
        <v/>
      </c>
      <c r="T51" s="38" t="s">
        <v>149</v>
      </c>
      <c r="U51" s="87" t="str">
        <f t="shared" si="14"/>
        <v/>
      </c>
      <c r="V51" s="38" t="s">
        <v>129</v>
      </c>
      <c r="W51" s="85">
        <v>46326</v>
      </c>
      <c r="X51" s="64">
        <v>0</v>
      </c>
      <c r="Y51" s="41">
        <f>IF(COUNTIFS($D$2:$D51,$D51)=1,SUMIFS(X:X,$D:$D,$D51),0)</f>
        <v>0</v>
      </c>
      <c r="Z51" s="64">
        <v>0</v>
      </c>
      <c r="AA51" s="63" t="s">
        <v>85</v>
      </c>
      <c r="AB51" s="64">
        <v>0</v>
      </c>
      <c r="AC51" s="41">
        <f>IF(COUNTIFS($D$2:$D51,$D51)=1,SUMIFS(AB:AB,$D:$D,$D51),0)</f>
        <v>0</v>
      </c>
      <c r="AD51" s="41">
        <f>IF(COUNTIFS($D$2:$D51,$D51)=1,SUMIFS(Z:Z,$D:$D,$D51),0)</f>
        <v>0</v>
      </c>
      <c r="AE51" s="41">
        <f t="shared" si="28"/>
        <v>0</v>
      </c>
      <c r="AF51" s="41">
        <f t="shared" si="29"/>
        <v>0</v>
      </c>
      <c r="AG51" s="41">
        <f>IF(COUNTIFS($D$2:$D51,$D51)=1,SUMIFS(AF:AF,$D:$D,$D51),0)</f>
        <v>0</v>
      </c>
      <c r="AH51" s="65">
        <f t="shared" si="17"/>
        <v>2026</v>
      </c>
      <c r="AI51" s="42">
        <f>AG51/VLOOKUP(AH51,SALARIOS!$A$1:$B$4,2,0)</f>
        <v>0</v>
      </c>
      <c r="AJ51" s="64">
        <v>0</v>
      </c>
      <c r="AK51" s="64">
        <v>0</v>
      </c>
      <c r="AL51" s="64">
        <v>0</v>
      </c>
      <c r="AM51" s="64">
        <v>0</v>
      </c>
      <c r="AN51" s="41">
        <f t="shared" si="30"/>
        <v>0</v>
      </c>
      <c r="AO51" s="41">
        <f t="shared" si="31"/>
        <v>0</v>
      </c>
      <c r="AP51" s="41">
        <f t="shared" si="32"/>
        <v>0</v>
      </c>
      <c r="AQ51" s="41">
        <f>VALUE(IF(COUNTIFS($D$2:$D51,$D51)=1,MAX(0,SUMIFS(AP:AP,$D:$D,$D51)),0))</f>
        <v>0</v>
      </c>
      <c r="AR51" s="41">
        <f t="shared" si="2"/>
        <v>0</v>
      </c>
      <c r="AS51" s="41">
        <f>IF(COUNTIFS($D$2:$D51,$D51)=1,SUMIFS(AR:AR,$D:$D,$D51),0)</f>
        <v>0</v>
      </c>
      <c r="AT51" s="41">
        <f t="shared" si="33"/>
        <v>0</v>
      </c>
      <c r="AU51" s="41">
        <f t="shared" si="34"/>
        <v>0</v>
      </c>
      <c r="AV51" s="41">
        <f>SUMIFS(Combinaciones!$K:$K,Combinaciones!$A:$A,I51,Combinaciones!$B:$B,J51,Combinaciones!$F:$F,N51)*L51</f>
        <v>891217440</v>
      </c>
      <c r="AW51" s="41">
        <f>IF(COUNTIFS($D$2:$D51,$D51)=1,SUMIFS(AV:AV,$D:$D,$D51),0)</f>
        <v>0</v>
      </c>
      <c r="AX51" s="64">
        <v>0</v>
      </c>
      <c r="AY51" s="63" t="s">
        <v>85</v>
      </c>
      <c r="AZ51" s="59"/>
      <c r="BA51" s="41">
        <f t="shared" si="35"/>
        <v>0</v>
      </c>
      <c r="BB51" s="64">
        <v>0</v>
      </c>
      <c r="BC51" s="43">
        <f t="shared" si="36"/>
        <v>891217440</v>
      </c>
      <c r="BD51" s="41">
        <f>IF(COUNTIFS($D$2:$D51,$D51)=1,SUMIFS(BC:BC,$D:$D,$D51),0)</f>
        <v>0</v>
      </c>
      <c r="BE51" s="86">
        <v>0.02</v>
      </c>
      <c r="BF51" s="41">
        <f t="shared" si="37"/>
        <v>0</v>
      </c>
      <c r="BG51" s="41">
        <f>IF(COUNTIFS($D$2:$D51,$D51)=1,SUMIFS(BF:BF,$D:$D,$D51),0)</f>
        <v>0</v>
      </c>
      <c r="BH51" s="41">
        <f t="shared" si="38"/>
        <v>0</v>
      </c>
      <c r="BI51" s="44">
        <f t="shared" si="39"/>
        <v>0</v>
      </c>
      <c r="BJ51" s="44">
        <f t="shared" si="21"/>
        <v>891217440</v>
      </c>
      <c r="BK51" s="44">
        <f t="shared" si="26"/>
        <v>1236564198</v>
      </c>
      <c r="BL51" s="41" t="str">
        <f>IF(COUNTIF($D$3:D51,D51)=1,BK51,"")</f>
        <v/>
      </c>
      <c r="BM51" s="41">
        <f t="shared" si="22"/>
        <v>0</v>
      </c>
      <c r="BN51" s="41">
        <f t="shared" si="23"/>
        <v>0</v>
      </c>
      <c r="BO51" s="44">
        <f t="shared" si="40"/>
        <v>0</v>
      </c>
      <c r="BP51" s="44">
        <f t="shared" si="41"/>
        <v>0</v>
      </c>
      <c r="BQ51" s="44" t="str">
        <f t="shared" si="24"/>
        <v/>
      </c>
      <c r="BR51" s="44" t="str">
        <f t="shared" si="42"/>
        <v/>
      </c>
      <c r="BS51" s="44">
        <f t="shared" si="43"/>
        <v>0</v>
      </c>
      <c r="BT51" s="45" t="str">
        <f t="shared" si="27"/>
        <v/>
      </c>
    </row>
    <row r="52" spans="1:72" hidden="1">
      <c r="A52" s="83" t="s">
        <v>76</v>
      </c>
      <c r="B52" s="38">
        <v>1870</v>
      </c>
      <c r="C52" s="38" t="s">
        <v>77</v>
      </c>
      <c r="D52" s="39">
        <v>68008622025</v>
      </c>
      <c r="E52" s="39" t="str">
        <f t="shared" si="12"/>
        <v/>
      </c>
      <c r="F52" s="62"/>
      <c r="G52" s="38" t="s">
        <v>123</v>
      </c>
      <c r="H52" s="38" t="s">
        <v>151</v>
      </c>
      <c r="I52" s="38" t="s">
        <v>127</v>
      </c>
      <c r="J52" s="38" t="s">
        <v>81</v>
      </c>
      <c r="K52" s="38">
        <v>2</v>
      </c>
      <c r="L52" s="38">
        <f>SUMIFS(
   zonificación!$AA:$AA,
   zonificación!$A:$A,B52,
   zonificación!$K:$K, G52,
   zonificación!$I:$I,H52,
   zonificación!$W:$W, I52)</f>
        <v>90</v>
      </c>
      <c r="M52" s="48">
        <f>IF(COUNTIFS($D$2:$D52,D52)=1,SUMIFS($L:$L,D:D,D52),0)</f>
        <v>0</v>
      </c>
      <c r="N52" s="62">
        <v>3</v>
      </c>
      <c r="O52" s="38">
        <f>IF(COUNTIFS($D$2:$D52,D52)=1,SUMIFS($K:$K,D:D,D52),0)</f>
        <v>0</v>
      </c>
      <c r="P52" s="40">
        <f>IF(COUNTIFS($D$2:$D52,D52)=1,SUMIFS($M:$M,D:D,D52),0)</f>
        <v>0</v>
      </c>
      <c r="Q52" s="38" t="s">
        <v>82</v>
      </c>
      <c r="R52" s="38">
        <v>800209135</v>
      </c>
      <c r="S52" s="87" t="str">
        <f t="shared" si="13"/>
        <v/>
      </c>
      <c r="T52" s="38" t="s">
        <v>149</v>
      </c>
      <c r="U52" s="87" t="str">
        <f t="shared" si="14"/>
        <v/>
      </c>
      <c r="V52" s="38" t="s">
        <v>129</v>
      </c>
      <c r="W52" s="85">
        <v>46326</v>
      </c>
      <c r="X52" s="64">
        <v>0</v>
      </c>
      <c r="Y52" s="41">
        <f>IF(COUNTIFS($D$2:$D52,$D52)=1,SUMIFS(X:X,$D:$D,$D52),0)</f>
        <v>0</v>
      </c>
      <c r="Z52" s="64">
        <v>0</v>
      </c>
      <c r="AA52" s="63" t="s">
        <v>85</v>
      </c>
      <c r="AB52" s="64">
        <v>0</v>
      </c>
      <c r="AC52" s="41">
        <f>IF(COUNTIFS($D$2:$D52,$D52)=1,SUMIFS(AB:AB,$D:$D,$D52),0)</f>
        <v>0</v>
      </c>
      <c r="AD52" s="41">
        <f>IF(COUNTIFS($D$2:$D52,$D52)=1,SUMIFS(Z:Z,$D:$D,$D52),0)</f>
        <v>0</v>
      </c>
      <c r="AE52" s="41">
        <f t="shared" si="28"/>
        <v>0</v>
      </c>
      <c r="AF52" s="41">
        <f t="shared" si="29"/>
        <v>0</v>
      </c>
      <c r="AG52" s="41">
        <f>IF(COUNTIFS($D$2:$D52,$D52)=1,SUMIFS(AF:AF,$D:$D,$D52),0)</f>
        <v>0</v>
      </c>
      <c r="AH52" s="65">
        <f t="shared" si="17"/>
        <v>2026</v>
      </c>
      <c r="AI52" s="42">
        <f>AG52/VLOOKUP(AH52,SALARIOS!$A$1:$B$4,2,0)</f>
        <v>0</v>
      </c>
      <c r="AJ52" s="64">
        <v>0</v>
      </c>
      <c r="AK52" s="64">
        <v>0</v>
      </c>
      <c r="AL52" s="64">
        <v>0</v>
      </c>
      <c r="AM52" s="64">
        <v>0</v>
      </c>
      <c r="AN52" s="41">
        <f t="shared" si="30"/>
        <v>0</v>
      </c>
      <c r="AO52" s="41">
        <f t="shared" si="31"/>
        <v>0</v>
      </c>
      <c r="AP52" s="41">
        <f t="shared" si="32"/>
        <v>0</v>
      </c>
      <c r="AQ52" s="41">
        <f>VALUE(IF(COUNTIFS($D$2:$D52,$D52)=1,MAX(0,SUMIFS(AP:AP,$D:$D,$D52)),0))</f>
        <v>0</v>
      </c>
      <c r="AR52" s="41">
        <f t="shared" si="2"/>
        <v>0</v>
      </c>
      <c r="AS52" s="41">
        <f>IF(COUNTIFS($D$2:$D52,$D52)=1,SUMIFS(AR:AR,$D:$D,$D52),0)</f>
        <v>0</v>
      </c>
      <c r="AT52" s="41">
        <f t="shared" si="33"/>
        <v>0</v>
      </c>
      <c r="AU52" s="41">
        <f t="shared" si="34"/>
        <v>0</v>
      </c>
      <c r="AV52" s="41">
        <f>SUMIFS(Combinaciones!$K:$K,Combinaciones!$A:$A,I52,Combinaciones!$B:$B,J52,Combinaciones!$F:$F,N52)*L52</f>
        <v>111402180</v>
      </c>
      <c r="AW52" s="41">
        <f>IF(COUNTIFS($D$2:$D52,$D52)=1,SUMIFS(AV:AV,$D:$D,$D52),0)</f>
        <v>0</v>
      </c>
      <c r="AX52" s="64">
        <v>0</v>
      </c>
      <c r="AY52" s="63" t="s">
        <v>85</v>
      </c>
      <c r="AZ52" s="59"/>
      <c r="BA52" s="41">
        <f t="shared" si="35"/>
        <v>0</v>
      </c>
      <c r="BB52" s="64">
        <v>0</v>
      </c>
      <c r="BC52" s="43">
        <f t="shared" si="36"/>
        <v>111402180</v>
      </c>
      <c r="BD52" s="41">
        <f>IF(COUNTIFS($D$2:$D52,$D52)=1,SUMIFS(BC:BC,$D:$D,$D52),0)</f>
        <v>0</v>
      </c>
      <c r="BE52" s="86">
        <v>0.02</v>
      </c>
      <c r="BF52" s="41">
        <f t="shared" si="37"/>
        <v>0</v>
      </c>
      <c r="BG52" s="41">
        <f>IF(COUNTIFS($D$2:$D52,$D52)=1,SUMIFS(BF:BF,$D:$D,$D52),0)</f>
        <v>0</v>
      </c>
      <c r="BH52" s="41">
        <f t="shared" si="38"/>
        <v>0</v>
      </c>
      <c r="BI52" s="44">
        <f t="shared" si="39"/>
        <v>0</v>
      </c>
      <c r="BJ52" s="44">
        <f t="shared" si="21"/>
        <v>111402180</v>
      </c>
      <c r="BK52" s="44">
        <f t="shared" si="26"/>
        <v>1236564198</v>
      </c>
      <c r="BL52" s="41" t="str">
        <f>IF(COUNTIF($D$3:D52,D52)=1,BK52,"")</f>
        <v/>
      </c>
      <c r="BM52" s="41">
        <f t="shared" si="22"/>
        <v>0</v>
      </c>
      <c r="BN52" s="41">
        <f t="shared" si="23"/>
        <v>0</v>
      </c>
      <c r="BO52" s="44">
        <f t="shared" si="40"/>
        <v>0</v>
      </c>
      <c r="BP52" s="44">
        <f t="shared" si="41"/>
        <v>0</v>
      </c>
      <c r="BQ52" s="44" t="str">
        <f t="shared" si="24"/>
        <v/>
      </c>
      <c r="BR52" s="44" t="str">
        <f t="shared" si="42"/>
        <v/>
      </c>
      <c r="BS52" s="44">
        <f t="shared" si="43"/>
        <v>0</v>
      </c>
      <c r="BT52" s="45" t="str">
        <f t="shared" si="27"/>
        <v/>
      </c>
    </row>
    <row r="53" spans="1:72" hidden="1">
      <c r="A53" s="83" t="s">
        <v>76</v>
      </c>
      <c r="B53" s="38">
        <v>1870</v>
      </c>
      <c r="C53" s="38" t="s">
        <v>77</v>
      </c>
      <c r="D53" s="39">
        <v>68008622025</v>
      </c>
      <c r="E53" s="39" t="str">
        <f t="shared" si="12"/>
        <v/>
      </c>
      <c r="F53" s="62"/>
      <c r="G53" s="38" t="s">
        <v>123</v>
      </c>
      <c r="H53" s="38" t="s">
        <v>152</v>
      </c>
      <c r="I53" s="38" t="s">
        <v>127</v>
      </c>
      <c r="J53" s="38" t="s">
        <v>81</v>
      </c>
      <c r="K53" s="38">
        <v>2</v>
      </c>
      <c r="L53" s="38">
        <f>SUMIFS(
   zonificación!$AA:$AA,
   zonificación!$A:$A,B53,
   zonificación!$K:$K, G53,
   zonificación!$I:$I,H53,
   zonificación!$W:$W, I53)</f>
        <v>99</v>
      </c>
      <c r="M53" s="48">
        <f>IF(COUNTIFS($D$2:$D53,D53)=1,SUMIFS($L:$L,D:D,D53),0)</f>
        <v>0</v>
      </c>
      <c r="N53" s="62">
        <v>3</v>
      </c>
      <c r="O53" s="38">
        <f>IF(COUNTIFS($D$2:$D53,D53)=1,SUMIFS($K:$K,D:D,D53),0)</f>
        <v>0</v>
      </c>
      <c r="P53" s="40">
        <f>IF(COUNTIFS($D$2:$D53,D53)=1,SUMIFS($M:$M,D:D,D53),0)</f>
        <v>0</v>
      </c>
      <c r="Q53" s="38" t="s">
        <v>82</v>
      </c>
      <c r="R53" s="38">
        <v>800209135</v>
      </c>
      <c r="S53" s="87" t="str">
        <f t="shared" si="13"/>
        <v/>
      </c>
      <c r="T53" s="38" t="s">
        <v>149</v>
      </c>
      <c r="U53" s="87" t="str">
        <f t="shared" si="14"/>
        <v/>
      </c>
      <c r="V53" s="38" t="s">
        <v>129</v>
      </c>
      <c r="W53" s="85">
        <v>46326</v>
      </c>
      <c r="X53" s="64">
        <v>0</v>
      </c>
      <c r="Y53" s="41">
        <f>IF(COUNTIFS($D$2:$D53,$D53)=1,SUMIFS(X:X,$D:$D,$D53),0)</f>
        <v>0</v>
      </c>
      <c r="Z53" s="64">
        <v>0</v>
      </c>
      <c r="AA53" s="63" t="s">
        <v>85</v>
      </c>
      <c r="AB53" s="64">
        <v>0</v>
      </c>
      <c r="AC53" s="41">
        <f>IF(COUNTIFS($D$2:$D53,$D53)=1,SUMIFS(AB:AB,$D:$D,$D53),0)</f>
        <v>0</v>
      </c>
      <c r="AD53" s="41">
        <f>IF(COUNTIFS($D$2:$D53,$D53)=1,SUMIFS(Z:Z,$D:$D,$D53),0)</f>
        <v>0</v>
      </c>
      <c r="AE53" s="41">
        <f t="shared" si="28"/>
        <v>0</v>
      </c>
      <c r="AF53" s="41">
        <f t="shared" si="29"/>
        <v>0</v>
      </c>
      <c r="AG53" s="41">
        <f>IF(COUNTIFS($D$2:$D53,$D53)=1,SUMIFS(AF:AF,$D:$D,$D53),0)</f>
        <v>0</v>
      </c>
      <c r="AH53" s="65">
        <f t="shared" si="17"/>
        <v>2026</v>
      </c>
      <c r="AI53" s="42">
        <f>AG53/VLOOKUP(AH53,SALARIOS!$A$1:$B$4,2,0)</f>
        <v>0</v>
      </c>
      <c r="AJ53" s="64">
        <v>0</v>
      </c>
      <c r="AK53" s="64">
        <v>0</v>
      </c>
      <c r="AL53" s="64">
        <v>0</v>
      </c>
      <c r="AM53" s="64">
        <v>0</v>
      </c>
      <c r="AN53" s="41">
        <f t="shared" si="30"/>
        <v>0</v>
      </c>
      <c r="AO53" s="41">
        <f t="shared" si="31"/>
        <v>0</v>
      </c>
      <c r="AP53" s="41">
        <f t="shared" si="32"/>
        <v>0</v>
      </c>
      <c r="AQ53" s="41">
        <f>VALUE(IF(COUNTIFS($D$2:$D53,$D53)=1,MAX(0,SUMIFS(AP:AP,$D:$D,$D53)),0))</f>
        <v>0</v>
      </c>
      <c r="AR53" s="41">
        <f t="shared" si="2"/>
        <v>0</v>
      </c>
      <c r="AS53" s="41">
        <f>IF(COUNTIFS($D$2:$D53,$D53)=1,SUMIFS(AR:AR,$D:$D,$D53),0)</f>
        <v>0</v>
      </c>
      <c r="AT53" s="41">
        <f t="shared" si="33"/>
        <v>0</v>
      </c>
      <c r="AU53" s="41">
        <f t="shared" si="34"/>
        <v>0</v>
      </c>
      <c r="AV53" s="41">
        <f>SUMIFS(Combinaciones!$K:$K,Combinaciones!$A:$A,I53,Combinaciones!$B:$B,J53,Combinaciones!$F:$F,N53)*L53</f>
        <v>122542398</v>
      </c>
      <c r="AW53" s="41">
        <f>IF(COUNTIFS($D$2:$D53,$D53)=1,SUMIFS(AV:AV,$D:$D,$D53),0)</f>
        <v>0</v>
      </c>
      <c r="AX53" s="64">
        <v>0</v>
      </c>
      <c r="AY53" s="63" t="s">
        <v>85</v>
      </c>
      <c r="AZ53" s="59"/>
      <c r="BA53" s="41">
        <f t="shared" si="35"/>
        <v>0</v>
      </c>
      <c r="BB53" s="64">
        <v>0</v>
      </c>
      <c r="BC53" s="43">
        <f t="shared" si="36"/>
        <v>122542398</v>
      </c>
      <c r="BD53" s="41">
        <f>IF(COUNTIFS($D$2:$D53,$D53)=1,SUMIFS(BC:BC,$D:$D,$D53),0)</f>
        <v>0</v>
      </c>
      <c r="BE53" s="86">
        <v>0.02</v>
      </c>
      <c r="BF53" s="41">
        <f t="shared" si="37"/>
        <v>0</v>
      </c>
      <c r="BG53" s="41">
        <f>IF(COUNTIFS($D$2:$D53,$D53)=1,SUMIFS(BF:BF,$D:$D,$D53),0)</f>
        <v>0</v>
      </c>
      <c r="BH53" s="41">
        <f t="shared" si="38"/>
        <v>0</v>
      </c>
      <c r="BI53" s="44">
        <f t="shared" si="39"/>
        <v>0</v>
      </c>
      <c r="BJ53" s="44">
        <f t="shared" si="21"/>
        <v>122542398</v>
      </c>
      <c r="BK53" s="44">
        <f t="shared" si="26"/>
        <v>1236564198</v>
      </c>
      <c r="BL53" s="41" t="str">
        <f>IF(COUNTIF($D$3:D53,D53)=1,BK53,"")</f>
        <v/>
      </c>
      <c r="BM53" s="41">
        <f t="shared" si="22"/>
        <v>0</v>
      </c>
      <c r="BN53" s="41">
        <f t="shared" si="23"/>
        <v>0</v>
      </c>
      <c r="BO53" s="44">
        <f t="shared" si="40"/>
        <v>0</v>
      </c>
      <c r="BP53" s="44">
        <f t="shared" si="41"/>
        <v>0</v>
      </c>
      <c r="BQ53" s="44" t="str">
        <f t="shared" si="24"/>
        <v/>
      </c>
      <c r="BR53" s="44" t="str">
        <f t="shared" si="42"/>
        <v/>
      </c>
      <c r="BS53" s="44">
        <f t="shared" si="43"/>
        <v>0</v>
      </c>
      <c r="BT53" s="45" t="str">
        <f t="shared" si="27"/>
        <v/>
      </c>
    </row>
    <row r="54" spans="1:72" hidden="1">
      <c r="A54" s="83" t="s">
        <v>76</v>
      </c>
      <c r="B54" s="38">
        <v>1871</v>
      </c>
      <c r="C54" s="38" t="s">
        <v>77</v>
      </c>
      <c r="D54" s="39">
        <v>68008992025</v>
      </c>
      <c r="E54" s="39" t="str">
        <f t="shared" si="12"/>
        <v/>
      </c>
      <c r="F54" s="62"/>
      <c r="G54" s="38" t="s">
        <v>92</v>
      </c>
      <c r="H54" s="38" t="s">
        <v>153</v>
      </c>
      <c r="I54" s="38" t="s">
        <v>127</v>
      </c>
      <c r="J54" s="38" t="s">
        <v>81</v>
      </c>
      <c r="K54" s="38">
        <v>31</v>
      </c>
      <c r="L54" s="38">
        <f>SUMIFS(
   zonificación!$AA:$AA,
   zonificación!$A:$A,B54,
   zonificación!$K:$K, G54,
   zonificación!$I:$I,H54,
   zonificación!$W:$W, I54)</f>
        <v>765</v>
      </c>
      <c r="M54" s="48">
        <f>IF(COUNTIFS($D$2:$D54,D54)=1,SUMIFS($L:$L,D:D,D54),0)</f>
        <v>845</v>
      </c>
      <c r="N54" s="62">
        <v>3</v>
      </c>
      <c r="O54" s="38">
        <f>IF(COUNTIFS($D$2:$D54,D54)=1,SUMIFS($K:$K,D:D,D54),0)</f>
        <v>32</v>
      </c>
      <c r="P54" s="40">
        <f>IF(COUNTIFS($D$2:$D54,D54)=1,SUMIFS($M:$M,D:D,D54),0)</f>
        <v>845</v>
      </c>
      <c r="Q54" s="38" t="s">
        <v>82</v>
      </c>
      <c r="R54" s="38">
        <v>800019737</v>
      </c>
      <c r="S54" s="87" t="str">
        <f t="shared" si="13"/>
        <v/>
      </c>
      <c r="T54" s="38" t="s">
        <v>154</v>
      </c>
      <c r="U54" s="87" t="str">
        <f t="shared" si="14"/>
        <v/>
      </c>
      <c r="V54" s="38" t="s">
        <v>129</v>
      </c>
      <c r="W54" s="85">
        <v>46326</v>
      </c>
      <c r="X54" s="64">
        <v>0</v>
      </c>
      <c r="Y54" s="41">
        <f>IF(COUNTIFS($D$2:$D54,$D54)=1,SUMIFS(X:X,$D:$D,$D54),0)</f>
        <v>0</v>
      </c>
      <c r="Z54" s="64">
        <v>0</v>
      </c>
      <c r="AA54" s="63" t="s">
        <v>85</v>
      </c>
      <c r="AB54" s="64">
        <v>0</v>
      </c>
      <c r="AC54" s="41">
        <f>IF(COUNTIFS($D$2:$D54,$D54)=1,SUMIFS(AB:AB,$D:$D,$D54),0)</f>
        <v>0</v>
      </c>
      <c r="AD54" s="41">
        <f>IF(COUNTIFS($D$2:$D54,$D54)=1,SUMIFS(Z:Z,$D:$D,$D54),0)</f>
        <v>0</v>
      </c>
      <c r="AE54" s="41">
        <f t="shared" si="28"/>
        <v>0</v>
      </c>
      <c r="AF54" s="41">
        <f t="shared" si="29"/>
        <v>0</v>
      </c>
      <c r="AG54" s="41">
        <f>IF(COUNTIFS($D$2:$D54,$D54)=1,SUMIFS(AF:AF,$D:$D,$D54),0)</f>
        <v>0</v>
      </c>
      <c r="AH54" s="65">
        <f t="shared" si="17"/>
        <v>2026</v>
      </c>
      <c r="AI54" s="42">
        <f>AG54/VLOOKUP(AH54,SALARIOS!$A$1:$B$4,2,0)</f>
        <v>0</v>
      </c>
      <c r="AJ54" s="64">
        <v>0</v>
      </c>
      <c r="AK54" s="64">
        <v>0</v>
      </c>
      <c r="AL54" s="64">
        <v>0</v>
      </c>
      <c r="AM54" s="64">
        <v>0</v>
      </c>
      <c r="AN54" s="41">
        <f t="shared" si="30"/>
        <v>0</v>
      </c>
      <c r="AO54" s="41">
        <f t="shared" si="31"/>
        <v>0</v>
      </c>
      <c r="AP54" s="41">
        <f t="shared" si="32"/>
        <v>0</v>
      </c>
      <c r="AQ54" s="41">
        <f>VALUE(IF(COUNTIFS($D$2:$D54,$D54)=1,MAX(0,SUMIFS(AP:AP,$D:$D,$D54)),0))</f>
        <v>0</v>
      </c>
      <c r="AR54" s="41">
        <f t="shared" si="2"/>
        <v>0</v>
      </c>
      <c r="AS54" s="41">
        <f>IF(COUNTIFS($D$2:$D54,$D54)=1,SUMIFS(AR:AR,$D:$D,$D54),0)</f>
        <v>0</v>
      </c>
      <c r="AT54" s="41">
        <f t="shared" si="33"/>
        <v>0</v>
      </c>
      <c r="AU54" s="41">
        <f t="shared" si="34"/>
        <v>0</v>
      </c>
      <c r="AV54" s="41">
        <f>SUMIFS(Combinaciones!$K:$K,Combinaciones!$A:$A,I54,Combinaciones!$B:$B,J54,Combinaciones!$F:$F,N54)*L54</f>
        <v>946918530</v>
      </c>
      <c r="AW54" s="41">
        <f>IF(COUNTIFS($D$2:$D54,$D54)=1,SUMIFS(AV:AV,$D:$D,$D54),0)</f>
        <v>1082045250</v>
      </c>
      <c r="AX54" s="64">
        <v>0</v>
      </c>
      <c r="AY54" s="63" t="s">
        <v>85</v>
      </c>
      <c r="AZ54" s="59"/>
      <c r="BA54" s="41">
        <f t="shared" si="35"/>
        <v>0</v>
      </c>
      <c r="BB54" s="64">
        <v>0</v>
      </c>
      <c r="BC54" s="43">
        <f t="shared" si="36"/>
        <v>946918530</v>
      </c>
      <c r="BD54" s="41">
        <f>IF(COUNTIFS($D$2:$D54,$D54)=1,SUMIFS(BC:BC,$D:$D,$D54),0)</f>
        <v>1082517994.3499999</v>
      </c>
      <c r="BE54" s="86">
        <v>0.02</v>
      </c>
      <c r="BF54" s="41">
        <f t="shared" si="37"/>
        <v>21650359.886999998</v>
      </c>
      <c r="BG54" s="41">
        <f>IF(COUNTIFS($D$2:$D54,$D54)=1,SUMIFS(BF:BF,$D:$D,$D54),0)</f>
        <v>21650359.886999998</v>
      </c>
      <c r="BH54" s="41">
        <f t="shared" si="38"/>
        <v>1104168354.237</v>
      </c>
      <c r="BI54" s="44">
        <f t="shared" si="39"/>
        <v>630.62722091546937</v>
      </c>
      <c r="BJ54" s="44">
        <f t="shared" si="21"/>
        <v>946918530</v>
      </c>
      <c r="BK54" s="44">
        <f t="shared" si="26"/>
        <v>1082517994.3499999</v>
      </c>
      <c r="BL54" s="41">
        <f>IF(COUNTIF($D$3:D54,D54)=1,BK54,"")</f>
        <v>1082517994.3499999</v>
      </c>
      <c r="BM54" s="41">
        <f t="shared" si="22"/>
        <v>21650359.886999998</v>
      </c>
      <c r="BN54" s="41">
        <f t="shared" si="23"/>
        <v>1104168354.237</v>
      </c>
      <c r="BO54" s="44">
        <f t="shared" si="40"/>
        <v>0</v>
      </c>
      <c r="BP54" s="44">
        <f t="shared" si="41"/>
        <v>630.62722091546937</v>
      </c>
      <c r="BQ54" s="44" t="str">
        <f t="shared" si="24"/>
        <v/>
      </c>
      <c r="BR54" s="44" t="str">
        <f t="shared" si="42"/>
        <v/>
      </c>
      <c r="BS54" s="44">
        <f t="shared" si="43"/>
        <v>630.62722091546937</v>
      </c>
      <c r="BT54" s="45" t="str">
        <f t="shared" si="27"/>
        <v/>
      </c>
    </row>
    <row r="55" spans="1:72" hidden="1">
      <c r="A55" s="83" t="s">
        <v>76</v>
      </c>
      <c r="B55" s="38">
        <v>1871</v>
      </c>
      <c r="C55" s="38" t="s">
        <v>77</v>
      </c>
      <c r="D55" s="39">
        <v>68008992025</v>
      </c>
      <c r="E55" s="39" t="str">
        <f t="shared" si="12"/>
        <v/>
      </c>
      <c r="F55" s="62"/>
      <c r="G55" s="38" t="s">
        <v>92</v>
      </c>
      <c r="H55" s="38" t="s">
        <v>153</v>
      </c>
      <c r="I55" s="38" t="s">
        <v>80</v>
      </c>
      <c r="J55" s="38" t="s">
        <v>81</v>
      </c>
      <c r="K55" s="38">
        <v>1</v>
      </c>
      <c r="L55" s="38">
        <f>SUMIFS(
   zonificación!$AA:$AA,
   zonificación!$A:$A,B55,
   zonificación!$K:$K, G55,
   zonificación!$I:$I,H55,
   zonificación!$W:$W, I55)</f>
        <v>80</v>
      </c>
      <c r="M55" s="48">
        <f>IF(COUNTIFS($D$2:$D55,D55)=1,SUMIFS($L:$L,D:D,D55),0)</f>
        <v>0</v>
      </c>
      <c r="N55" s="62">
        <v>3</v>
      </c>
      <c r="O55" s="38">
        <f>IF(COUNTIFS($D$2:$D55,D55)=1,SUMIFS($K:$K,D:D,D55),0)</f>
        <v>0</v>
      </c>
      <c r="P55" s="40">
        <f>IF(COUNTIFS($D$2:$D55,D55)=1,SUMIFS($M:$M,D:D,D55),0)</f>
        <v>0</v>
      </c>
      <c r="Q55" s="38" t="s">
        <v>82</v>
      </c>
      <c r="R55" s="38">
        <v>800019737</v>
      </c>
      <c r="S55" s="87" t="str">
        <f t="shared" si="13"/>
        <v/>
      </c>
      <c r="T55" s="38" t="s">
        <v>154</v>
      </c>
      <c r="U55" s="87" t="str">
        <f t="shared" si="14"/>
        <v/>
      </c>
      <c r="V55" s="38" t="s">
        <v>84</v>
      </c>
      <c r="W55" s="85">
        <v>46326</v>
      </c>
      <c r="X55" s="64">
        <v>0</v>
      </c>
      <c r="Y55" s="41">
        <f>IF(COUNTIFS($D$2:$D55,$D55)=1,SUMIFS(X:X,$D:$D,$D55),0)</f>
        <v>0</v>
      </c>
      <c r="Z55" s="64">
        <v>0</v>
      </c>
      <c r="AA55" s="63" t="s">
        <v>85</v>
      </c>
      <c r="AB55" s="64">
        <v>0</v>
      </c>
      <c r="AC55" s="41">
        <f>IF(COUNTIFS($D$2:$D55,$D55)=1,SUMIFS(AB:AB,$D:$D,$D55),0)</f>
        <v>0</v>
      </c>
      <c r="AD55" s="41">
        <f>IF(COUNTIFS($D$2:$D55,$D55)=1,SUMIFS(Z:Z,$D:$D,$D55),0)</f>
        <v>0</v>
      </c>
      <c r="AE55" s="41">
        <f t="shared" si="28"/>
        <v>0</v>
      </c>
      <c r="AF55" s="41">
        <f t="shared" si="29"/>
        <v>0</v>
      </c>
      <c r="AG55" s="41">
        <f>IF(COUNTIFS($D$2:$D55,$D55)=1,SUMIFS(AF:AF,$D:$D,$D55),0)</f>
        <v>0</v>
      </c>
      <c r="AH55" s="65">
        <f t="shared" si="17"/>
        <v>2026</v>
      </c>
      <c r="AI55" s="42">
        <f>AG55/VLOOKUP(AH55,SALARIOS!$A$1:$B$4,2,0)</f>
        <v>0</v>
      </c>
      <c r="AJ55" s="64">
        <v>0</v>
      </c>
      <c r="AK55" s="64">
        <v>0</v>
      </c>
      <c r="AL55" s="64">
        <v>0</v>
      </c>
      <c r="AM55" s="64">
        <v>0</v>
      </c>
      <c r="AN55" s="41">
        <f t="shared" si="30"/>
        <v>0</v>
      </c>
      <c r="AO55" s="41">
        <f t="shared" si="31"/>
        <v>0</v>
      </c>
      <c r="AP55" s="41">
        <f t="shared" si="32"/>
        <v>0</v>
      </c>
      <c r="AQ55" s="41">
        <f>VALUE(IF(COUNTIFS($D$2:$D55,$D55)=1,MAX(0,SUMIFS(AP:AP,$D:$D,$D55)),0))</f>
        <v>0</v>
      </c>
      <c r="AR55" s="41">
        <f t="shared" si="2"/>
        <v>0</v>
      </c>
      <c r="AS55" s="41">
        <f>IF(COUNTIFS($D$2:$D55,$D55)=1,SUMIFS(AR:AR,$D:$D,$D55),0)</f>
        <v>0</v>
      </c>
      <c r="AT55" s="41">
        <f t="shared" si="33"/>
        <v>0</v>
      </c>
      <c r="AU55" s="41">
        <f t="shared" si="34"/>
        <v>0</v>
      </c>
      <c r="AV55" s="41">
        <f>SUMIFS(Combinaciones!$K:$K,Combinaciones!$A:$A,I55,Combinaciones!$B:$B,J55,Combinaciones!$F:$F,N55)*L55</f>
        <v>135126720</v>
      </c>
      <c r="AW55" s="41">
        <f>IF(COUNTIFS($D$2:$D55,$D55)=1,SUMIFS(AV:AV,$D:$D,$D55),0)</f>
        <v>0</v>
      </c>
      <c r="AX55" s="64">
        <v>0</v>
      </c>
      <c r="AY55" s="63" t="s">
        <v>85</v>
      </c>
      <c r="AZ55" s="59">
        <v>3</v>
      </c>
      <c r="BA55" s="41">
        <f t="shared" si="35"/>
        <v>472744.35000000003</v>
      </c>
      <c r="BB55" s="64">
        <v>0</v>
      </c>
      <c r="BC55" s="43">
        <f t="shared" si="36"/>
        <v>135599464.34999999</v>
      </c>
      <c r="BD55" s="41">
        <f>IF(COUNTIFS($D$2:$D55,$D55)=1,SUMIFS(BC:BC,$D:$D,$D55),0)</f>
        <v>0</v>
      </c>
      <c r="BE55" s="86">
        <v>0.02</v>
      </c>
      <c r="BF55" s="41">
        <f t="shared" si="37"/>
        <v>0</v>
      </c>
      <c r="BG55" s="41">
        <f>IF(COUNTIFS($D$2:$D55,$D55)=1,SUMIFS(BF:BF,$D:$D,$D55),0)</f>
        <v>0</v>
      </c>
      <c r="BH55" s="41">
        <f t="shared" si="38"/>
        <v>0</v>
      </c>
      <c r="BI55" s="44">
        <f t="shared" si="39"/>
        <v>0</v>
      </c>
      <c r="BJ55" s="44">
        <f t="shared" si="21"/>
        <v>135599464.34999999</v>
      </c>
      <c r="BK55" s="44">
        <f t="shared" si="26"/>
        <v>1082517994.3499999</v>
      </c>
      <c r="BL55" s="41" t="str">
        <f>IF(COUNTIF($D$3:D55,D55)=1,BK55,"")</f>
        <v/>
      </c>
      <c r="BM55" s="41">
        <f t="shared" si="22"/>
        <v>0</v>
      </c>
      <c r="BN55" s="41">
        <f t="shared" si="23"/>
        <v>0</v>
      </c>
      <c r="BO55" s="44">
        <f t="shared" si="40"/>
        <v>0</v>
      </c>
      <c r="BP55" s="44">
        <f t="shared" si="41"/>
        <v>0</v>
      </c>
      <c r="BQ55" s="44" t="str">
        <f t="shared" si="24"/>
        <v/>
      </c>
      <c r="BR55" s="44" t="str">
        <f t="shared" si="42"/>
        <v/>
      </c>
      <c r="BS55" s="44">
        <f t="shared" si="43"/>
        <v>0</v>
      </c>
      <c r="BT55" s="45" t="str">
        <f t="shared" si="27"/>
        <v/>
      </c>
    </row>
    <row r="56" spans="1:72" hidden="1">
      <c r="A56" s="83" t="s">
        <v>76</v>
      </c>
      <c r="B56" s="38">
        <v>1872</v>
      </c>
      <c r="C56" s="38" t="s">
        <v>77</v>
      </c>
      <c r="D56" s="39">
        <v>68008902025</v>
      </c>
      <c r="E56" s="39" t="str">
        <f t="shared" si="12"/>
        <v/>
      </c>
      <c r="F56" s="62"/>
      <c r="G56" s="38" t="s">
        <v>92</v>
      </c>
      <c r="H56" s="38" t="s">
        <v>153</v>
      </c>
      <c r="I56" s="38" t="s">
        <v>98</v>
      </c>
      <c r="J56" s="38" t="s">
        <v>81</v>
      </c>
      <c r="K56" s="38">
        <v>3</v>
      </c>
      <c r="L56" s="38">
        <f>SUMIFS(
   zonificación!$AA:$AA,
   zonificación!$A:$A,B56,
   zonificación!$K:$K, G56,
   zonificación!$I:$I,H56,
   zonificación!$W:$W, I56)</f>
        <v>211</v>
      </c>
      <c r="M56" s="48">
        <f>IF(COUNTIFS($D$2:$D56,D56)=1,SUMIFS($L:$L,D:D,D56),0)</f>
        <v>594</v>
      </c>
      <c r="N56" s="62">
        <v>3</v>
      </c>
      <c r="O56" s="38">
        <f>IF(COUNTIFS($D$2:$D56,D56)=1,SUMIFS($K:$K,D:D,D56),0)</f>
        <v>12</v>
      </c>
      <c r="P56" s="40">
        <f>IF(COUNTIFS($D$2:$D56,D56)=1,SUMIFS($M:$M,D:D,D56),0)</f>
        <v>594</v>
      </c>
      <c r="Q56" s="38" t="s">
        <v>82</v>
      </c>
      <c r="R56" s="38">
        <v>800019737</v>
      </c>
      <c r="S56" s="87" t="str">
        <f t="shared" si="13"/>
        <v/>
      </c>
      <c r="T56" s="38" t="s">
        <v>154</v>
      </c>
      <c r="U56" s="87" t="str">
        <f t="shared" si="14"/>
        <v/>
      </c>
      <c r="V56" s="38" t="s">
        <v>84</v>
      </c>
      <c r="W56" s="85">
        <v>46326</v>
      </c>
      <c r="X56" s="64">
        <v>0</v>
      </c>
      <c r="Y56" s="41">
        <f>IF(COUNTIFS($D$2:$D56,$D56)=1,SUMIFS(X:X,$D:$D,$D56),0)</f>
        <v>0</v>
      </c>
      <c r="Z56" s="64">
        <v>0</v>
      </c>
      <c r="AA56" s="63" t="s">
        <v>85</v>
      </c>
      <c r="AB56" s="64">
        <v>0</v>
      </c>
      <c r="AC56" s="41">
        <f>IF(COUNTIFS($D$2:$D56,$D56)=1,SUMIFS(AB:AB,$D:$D,$D56),0)</f>
        <v>0</v>
      </c>
      <c r="AD56" s="41">
        <f>IF(COUNTIFS($D$2:$D56,$D56)=1,SUMIFS(Z:Z,$D:$D,$D56),0)</f>
        <v>0</v>
      </c>
      <c r="AE56" s="41">
        <f t="shared" si="28"/>
        <v>0</v>
      </c>
      <c r="AF56" s="41">
        <f t="shared" si="29"/>
        <v>0</v>
      </c>
      <c r="AG56" s="41">
        <f>IF(COUNTIFS($D$2:$D56,$D56)=1,SUMIFS(AF:AF,$D:$D,$D56),0)</f>
        <v>0</v>
      </c>
      <c r="AH56" s="65">
        <f t="shared" si="17"/>
        <v>2026</v>
      </c>
      <c r="AI56" s="42">
        <f>AG56/VLOOKUP(AH56,SALARIOS!$A$1:$B$4,2,0)</f>
        <v>0</v>
      </c>
      <c r="AJ56" s="64">
        <v>0</v>
      </c>
      <c r="AK56" s="64">
        <v>0</v>
      </c>
      <c r="AL56" s="64">
        <v>0</v>
      </c>
      <c r="AM56" s="64">
        <v>0</v>
      </c>
      <c r="AN56" s="41">
        <f t="shared" si="30"/>
        <v>0</v>
      </c>
      <c r="AO56" s="41">
        <f t="shared" si="31"/>
        <v>0</v>
      </c>
      <c r="AP56" s="41">
        <f t="shared" si="32"/>
        <v>0</v>
      </c>
      <c r="AQ56" s="41">
        <f>VALUE(IF(COUNTIFS($D$2:$D56,$D56)=1,MAX(0,SUMIFS(AP:AP,$D:$D,$D56)),0))</f>
        <v>0</v>
      </c>
      <c r="AR56" s="41">
        <f t="shared" si="2"/>
        <v>0</v>
      </c>
      <c r="AS56" s="41">
        <f>IF(COUNTIFS($D$2:$D56,$D56)=1,SUMIFS(AR:AR,$D:$D,$D56),0)</f>
        <v>0</v>
      </c>
      <c r="AT56" s="41">
        <f t="shared" si="33"/>
        <v>0</v>
      </c>
      <c r="AU56" s="41">
        <f t="shared" si="34"/>
        <v>0</v>
      </c>
      <c r="AV56" s="41">
        <f>SUMIFS(Combinaciones!$K:$K,Combinaciones!$A:$A,I56,Combinaciones!$B:$B,J56,Combinaciones!$F:$F,N56)*L56</f>
        <v>356396724</v>
      </c>
      <c r="AW56" s="41">
        <f>IF(COUNTIFS($D$2:$D56,$D56)=1,SUMIFS(AV:AV,$D:$D,$D56),0)</f>
        <v>929545483</v>
      </c>
      <c r="AX56" s="64">
        <v>0</v>
      </c>
      <c r="AY56" s="63" t="s">
        <v>85</v>
      </c>
      <c r="AZ56" s="59"/>
      <c r="BA56" s="41">
        <f t="shared" si="35"/>
        <v>0</v>
      </c>
      <c r="BB56" s="64">
        <v>0</v>
      </c>
      <c r="BC56" s="43">
        <f t="shared" si="36"/>
        <v>356396724</v>
      </c>
      <c r="BD56" s="41">
        <f>IF(COUNTIFS($D$2:$D56,$D56)=1,SUMIFS(BC:BC,$D:$D,$D56),0)</f>
        <v>929703064.45000005</v>
      </c>
      <c r="BE56" s="86">
        <v>0.02</v>
      </c>
      <c r="BF56" s="41">
        <f t="shared" si="37"/>
        <v>18594061.289000001</v>
      </c>
      <c r="BG56" s="41">
        <f>IF(COUNTIFS($D$2:$D56,$D56)=1,SUMIFS(BF:BF,$D:$D,$D56),0)</f>
        <v>18594061.289000001</v>
      </c>
      <c r="BH56" s="41">
        <f t="shared" si="38"/>
        <v>948297125.73900008</v>
      </c>
      <c r="BI56" s="44">
        <f t="shared" si="39"/>
        <v>541.60398521850129</v>
      </c>
      <c r="BJ56" s="44">
        <f t="shared" si="21"/>
        <v>356396724</v>
      </c>
      <c r="BK56" s="44">
        <f t="shared" si="26"/>
        <v>929703064.45000005</v>
      </c>
      <c r="BL56" s="41">
        <f>IF(COUNTIF($D$3:D56,D56)=1,BK56,"")</f>
        <v>929703064.45000005</v>
      </c>
      <c r="BM56" s="41">
        <f t="shared" si="22"/>
        <v>18594061.289000001</v>
      </c>
      <c r="BN56" s="41">
        <f t="shared" si="23"/>
        <v>948297125.73900008</v>
      </c>
      <c r="BO56" s="44">
        <f t="shared" si="40"/>
        <v>0</v>
      </c>
      <c r="BP56" s="44">
        <f t="shared" si="41"/>
        <v>541.60398521850129</v>
      </c>
      <c r="BQ56" s="44" t="str">
        <f t="shared" si="24"/>
        <v/>
      </c>
      <c r="BR56" s="44" t="str">
        <f t="shared" si="42"/>
        <v/>
      </c>
      <c r="BS56" s="44">
        <f t="shared" si="43"/>
        <v>541.60398521850129</v>
      </c>
      <c r="BT56" s="45" t="str">
        <f t="shared" si="27"/>
        <v/>
      </c>
    </row>
    <row r="57" spans="1:72" hidden="1">
      <c r="A57" s="83" t="s">
        <v>76</v>
      </c>
      <c r="B57" s="38">
        <v>1872</v>
      </c>
      <c r="C57" s="38" t="s">
        <v>77</v>
      </c>
      <c r="D57" s="39">
        <v>68008902025</v>
      </c>
      <c r="E57" s="39" t="str">
        <f t="shared" si="12"/>
        <v/>
      </c>
      <c r="F57" s="62"/>
      <c r="G57" s="38" t="s">
        <v>92</v>
      </c>
      <c r="H57" s="38" t="s">
        <v>155</v>
      </c>
      <c r="I57" s="38" t="s">
        <v>98</v>
      </c>
      <c r="J57" s="38" t="s">
        <v>81</v>
      </c>
      <c r="K57" s="38">
        <v>1</v>
      </c>
      <c r="L57" s="38">
        <f>SUMIFS(
   zonificación!$AA:$AA,
   zonificación!$A:$A,B57,
   zonificación!$K:$K, G57,
   zonificación!$I:$I,H57,
   zonificación!$W:$W, I57)</f>
        <v>94</v>
      </c>
      <c r="M57" s="48">
        <f>IF(COUNTIFS($D$2:$D57,D57)=1,SUMIFS($L:$L,D:D,D57),0)</f>
        <v>0</v>
      </c>
      <c r="N57" s="62">
        <v>3</v>
      </c>
      <c r="O57" s="38">
        <f>IF(COUNTIFS($D$2:$D57,D57)=1,SUMIFS($K:$K,D:D,D57),0)</f>
        <v>0</v>
      </c>
      <c r="P57" s="40">
        <f>IF(COUNTIFS($D$2:$D57,D57)=1,SUMIFS($M:$M,D:D,D57),0)</f>
        <v>0</v>
      </c>
      <c r="Q57" s="38" t="s">
        <v>82</v>
      </c>
      <c r="R57" s="38">
        <v>800019737</v>
      </c>
      <c r="S57" s="87" t="str">
        <f t="shared" si="13"/>
        <v/>
      </c>
      <c r="T57" s="38" t="s">
        <v>154</v>
      </c>
      <c r="U57" s="87" t="str">
        <f t="shared" si="14"/>
        <v/>
      </c>
      <c r="V57" s="38" t="s">
        <v>84</v>
      </c>
      <c r="W57" s="85">
        <v>46326</v>
      </c>
      <c r="X57" s="64">
        <v>0</v>
      </c>
      <c r="Y57" s="41">
        <f>IF(COUNTIFS($D$2:$D57,$D57)=1,SUMIFS(X:X,$D:$D,$D57),0)</f>
        <v>0</v>
      </c>
      <c r="Z57" s="64">
        <v>0</v>
      </c>
      <c r="AA57" s="63" t="s">
        <v>85</v>
      </c>
      <c r="AB57" s="64">
        <v>0</v>
      </c>
      <c r="AC57" s="41">
        <f>IF(COUNTIFS($D$2:$D57,$D57)=1,SUMIFS(AB:AB,$D:$D,$D57),0)</f>
        <v>0</v>
      </c>
      <c r="AD57" s="41">
        <f>IF(COUNTIFS($D$2:$D57,$D57)=1,SUMIFS(Z:Z,$D:$D,$D57),0)</f>
        <v>0</v>
      </c>
      <c r="AE57" s="41">
        <f t="shared" si="28"/>
        <v>0</v>
      </c>
      <c r="AF57" s="41">
        <f t="shared" si="29"/>
        <v>0</v>
      </c>
      <c r="AG57" s="41">
        <f>IF(COUNTIFS($D$2:$D57,$D57)=1,SUMIFS(AF:AF,$D:$D,$D57),0)</f>
        <v>0</v>
      </c>
      <c r="AH57" s="65">
        <f t="shared" si="17"/>
        <v>2026</v>
      </c>
      <c r="AI57" s="42">
        <f>AG57/VLOOKUP(AH57,SALARIOS!$A$1:$B$4,2,0)</f>
        <v>0</v>
      </c>
      <c r="AJ57" s="64">
        <v>0</v>
      </c>
      <c r="AK57" s="64">
        <v>0</v>
      </c>
      <c r="AL57" s="64">
        <v>0</v>
      </c>
      <c r="AM57" s="64">
        <v>0</v>
      </c>
      <c r="AN57" s="41">
        <f t="shared" si="30"/>
        <v>0</v>
      </c>
      <c r="AO57" s="41">
        <f t="shared" si="31"/>
        <v>0</v>
      </c>
      <c r="AP57" s="41">
        <f t="shared" si="32"/>
        <v>0</v>
      </c>
      <c r="AQ57" s="41">
        <f>VALUE(IF(COUNTIFS($D$2:$D57,$D57)=1,MAX(0,SUMIFS(AP:AP,$D:$D,$D57)),0))</f>
        <v>0</v>
      </c>
      <c r="AR57" s="41">
        <f t="shared" si="2"/>
        <v>0</v>
      </c>
      <c r="AS57" s="41">
        <f>IF(COUNTIFS($D$2:$D57,$D57)=1,SUMIFS(AR:AR,$D:$D,$D57),0)</f>
        <v>0</v>
      </c>
      <c r="AT57" s="41">
        <f t="shared" si="33"/>
        <v>0</v>
      </c>
      <c r="AU57" s="41">
        <f t="shared" si="34"/>
        <v>0</v>
      </c>
      <c r="AV57" s="41">
        <f>SUMIFS(Combinaciones!$K:$K,Combinaciones!$A:$A,I57,Combinaciones!$B:$B,J57,Combinaciones!$F:$F,N57)*L57</f>
        <v>158773896</v>
      </c>
      <c r="AW57" s="41">
        <f>IF(COUNTIFS($D$2:$D57,$D57)=1,SUMIFS(AV:AV,$D:$D,$D57),0)</f>
        <v>0</v>
      </c>
      <c r="AX57" s="64">
        <v>0</v>
      </c>
      <c r="AY57" s="63" t="s">
        <v>85</v>
      </c>
      <c r="AZ57" s="59"/>
      <c r="BA57" s="41">
        <f t="shared" si="35"/>
        <v>0</v>
      </c>
      <c r="BB57" s="64">
        <v>0</v>
      </c>
      <c r="BC57" s="43">
        <f t="shared" si="36"/>
        <v>158773896</v>
      </c>
      <c r="BD57" s="41">
        <f>IF(COUNTIFS($D$2:$D57,$D57)=1,SUMIFS(BC:BC,$D:$D,$D57),0)</f>
        <v>0</v>
      </c>
      <c r="BE57" s="86">
        <v>0.02</v>
      </c>
      <c r="BF57" s="41">
        <f t="shared" si="37"/>
        <v>0</v>
      </c>
      <c r="BG57" s="41">
        <f>IF(COUNTIFS($D$2:$D57,$D57)=1,SUMIFS(BF:BF,$D:$D,$D57),0)</f>
        <v>0</v>
      </c>
      <c r="BH57" s="41">
        <f t="shared" si="38"/>
        <v>0</v>
      </c>
      <c r="BI57" s="44">
        <f t="shared" si="39"/>
        <v>0</v>
      </c>
      <c r="BJ57" s="44">
        <f t="shared" si="21"/>
        <v>158773896</v>
      </c>
      <c r="BK57" s="44">
        <f t="shared" si="26"/>
        <v>929703064.45000005</v>
      </c>
      <c r="BL57" s="41" t="str">
        <f>IF(COUNTIF($D$3:D57,D57)=1,BK57,"")</f>
        <v/>
      </c>
      <c r="BM57" s="41">
        <f t="shared" si="22"/>
        <v>0</v>
      </c>
      <c r="BN57" s="41">
        <f t="shared" si="23"/>
        <v>0</v>
      </c>
      <c r="BO57" s="44">
        <f t="shared" si="40"/>
        <v>0</v>
      </c>
      <c r="BP57" s="44">
        <f t="shared" si="41"/>
        <v>0</v>
      </c>
      <c r="BQ57" s="44" t="str">
        <f t="shared" si="24"/>
        <v/>
      </c>
      <c r="BR57" s="44" t="str">
        <f t="shared" si="42"/>
        <v/>
      </c>
      <c r="BS57" s="44">
        <f t="shared" si="43"/>
        <v>0</v>
      </c>
      <c r="BT57" s="45" t="str">
        <f t="shared" si="27"/>
        <v/>
      </c>
    </row>
    <row r="58" spans="1:72" hidden="1">
      <c r="A58" s="83" t="s">
        <v>76</v>
      </c>
      <c r="B58" s="38">
        <v>1872</v>
      </c>
      <c r="C58" s="38" t="s">
        <v>77</v>
      </c>
      <c r="D58" s="39">
        <v>68008902025</v>
      </c>
      <c r="E58" s="39" t="str">
        <f t="shared" si="12"/>
        <v/>
      </c>
      <c r="F58" s="62"/>
      <c r="G58" s="38" t="s">
        <v>92</v>
      </c>
      <c r="H58" s="38" t="s">
        <v>155</v>
      </c>
      <c r="I58" s="38" t="s">
        <v>156</v>
      </c>
      <c r="J58" s="38" t="s">
        <v>81</v>
      </c>
      <c r="K58" s="38">
        <v>2</v>
      </c>
      <c r="L58" s="38">
        <f>SUMIFS(
   zonificación!$AA:$AA,
   zonificación!$A:$A,B58,
   zonificación!$K:$K, G58,
   zonificación!$I:$I,H58,
   zonificación!$W:$W, I58)</f>
        <v>40</v>
      </c>
      <c r="M58" s="48">
        <f>IF(COUNTIFS($D$2:$D58,D58)=1,SUMIFS($L:$L,D:D,D58),0)</f>
        <v>0</v>
      </c>
      <c r="N58" s="62">
        <v>3</v>
      </c>
      <c r="O58" s="38">
        <f>IF(COUNTIFS($D$2:$D58,D58)=1,SUMIFS($K:$K,D:D,D58),0)</f>
        <v>0</v>
      </c>
      <c r="P58" s="40">
        <f>IF(COUNTIFS($D$2:$D58,D58)=1,SUMIFS($M:$M,D:D,D58),0)</f>
        <v>0</v>
      </c>
      <c r="Q58" s="38" t="s">
        <v>82</v>
      </c>
      <c r="R58" s="38">
        <v>800019737</v>
      </c>
      <c r="S58" s="87" t="str">
        <f t="shared" si="13"/>
        <v/>
      </c>
      <c r="T58" s="38" t="s">
        <v>154</v>
      </c>
      <c r="U58" s="87" t="str">
        <f t="shared" si="14"/>
        <v/>
      </c>
      <c r="V58" s="38" t="s">
        <v>157</v>
      </c>
      <c r="W58" s="85">
        <v>46326</v>
      </c>
      <c r="X58" s="64">
        <v>0</v>
      </c>
      <c r="Y58" s="41">
        <f>IF(COUNTIFS($D$2:$D58,$D58)=1,SUMIFS(X:X,$D:$D,$D58),0)</f>
        <v>0</v>
      </c>
      <c r="Z58" s="64">
        <v>0</v>
      </c>
      <c r="AA58" s="63" t="s">
        <v>85</v>
      </c>
      <c r="AB58" s="64">
        <v>0</v>
      </c>
      <c r="AC58" s="41">
        <f>IF(COUNTIFS($D$2:$D58,$D58)=1,SUMIFS(AB:AB,$D:$D,$D58),0)</f>
        <v>0</v>
      </c>
      <c r="AD58" s="41">
        <f>IF(COUNTIFS($D$2:$D58,$D58)=1,SUMIFS(Z:Z,$D:$D,$D58),0)</f>
        <v>0</v>
      </c>
      <c r="AE58" s="41">
        <f t="shared" si="28"/>
        <v>0</v>
      </c>
      <c r="AF58" s="41">
        <f t="shared" si="29"/>
        <v>0</v>
      </c>
      <c r="AG58" s="41">
        <f>IF(COUNTIFS($D$2:$D58,$D58)=1,SUMIFS(AF:AF,$D:$D,$D58),0)</f>
        <v>0</v>
      </c>
      <c r="AH58" s="65">
        <f t="shared" si="17"/>
        <v>2026</v>
      </c>
      <c r="AI58" s="42">
        <f>AG58/VLOOKUP(AH58,SALARIOS!$A$1:$B$4,2,0)</f>
        <v>0</v>
      </c>
      <c r="AJ58" s="64">
        <v>0</v>
      </c>
      <c r="AK58" s="64">
        <v>0</v>
      </c>
      <c r="AL58" s="64">
        <v>0</v>
      </c>
      <c r="AM58" s="64">
        <v>0</v>
      </c>
      <c r="AN58" s="41">
        <f t="shared" si="30"/>
        <v>0</v>
      </c>
      <c r="AO58" s="41">
        <f t="shared" si="31"/>
        <v>0</v>
      </c>
      <c r="AP58" s="41">
        <f t="shared" si="32"/>
        <v>0</v>
      </c>
      <c r="AQ58" s="41">
        <f>VALUE(IF(COUNTIFS($D$2:$D58,$D58)=1,MAX(0,SUMIFS(AP:AP,$D:$D,$D58)),0))</f>
        <v>0</v>
      </c>
      <c r="AR58" s="41">
        <f t="shared" si="2"/>
        <v>0</v>
      </c>
      <c r="AS58" s="41">
        <f>IF(COUNTIFS($D$2:$D58,$D58)=1,SUMIFS(AR:AR,$D:$D,$D58),0)</f>
        <v>0</v>
      </c>
      <c r="AT58" s="41">
        <f t="shared" si="33"/>
        <v>0</v>
      </c>
      <c r="AU58" s="41">
        <f t="shared" si="34"/>
        <v>0</v>
      </c>
      <c r="AV58" s="41">
        <f>SUMIFS(Combinaciones!$K:$K,Combinaciones!$A:$A,I58,Combinaciones!$B:$B,J58,Combinaciones!$F:$F,N58)*L58</f>
        <v>58541480</v>
      </c>
      <c r="AW58" s="41">
        <f>IF(COUNTIFS($D$2:$D58,$D58)=1,SUMIFS(AV:AV,$D:$D,$D58),0)</f>
        <v>0</v>
      </c>
      <c r="AX58" s="64">
        <v>0</v>
      </c>
      <c r="AY58" s="63" t="s">
        <v>85</v>
      </c>
      <c r="AZ58" s="59"/>
      <c r="BA58" s="41">
        <f t="shared" si="35"/>
        <v>0</v>
      </c>
      <c r="BB58" s="64">
        <v>0</v>
      </c>
      <c r="BC58" s="43">
        <f t="shared" si="36"/>
        <v>58541480</v>
      </c>
      <c r="BD58" s="41">
        <f>IF(COUNTIFS($D$2:$D58,$D58)=1,SUMIFS(BC:BC,$D:$D,$D58),0)</f>
        <v>0</v>
      </c>
      <c r="BE58" s="86">
        <v>0.02</v>
      </c>
      <c r="BF58" s="41">
        <f t="shared" si="37"/>
        <v>0</v>
      </c>
      <c r="BG58" s="41">
        <f>IF(COUNTIFS($D$2:$D58,$D58)=1,SUMIFS(BF:BF,$D:$D,$D58),0)</f>
        <v>0</v>
      </c>
      <c r="BH58" s="41">
        <f t="shared" si="38"/>
        <v>0</v>
      </c>
      <c r="BI58" s="44">
        <f t="shared" si="39"/>
        <v>0</v>
      </c>
      <c r="BJ58" s="44">
        <f t="shared" si="21"/>
        <v>58541480</v>
      </c>
      <c r="BK58" s="44">
        <f t="shared" si="26"/>
        <v>929703064.45000005</v>
      </c>
      <c r="BL58" s="41" t="str">
        <f>IF(COUNTIF($D$3:D58,D58)=1,BK58,"")</f>
        <v/>
      </c>
      <c r="BM58" s="41">
        <f t="shared" si="22"/>
        <v>0</v>
      </c>
      <c r="BN58" s="41">
        <f t="shared" si="23"/>
        <v>0</v>
      </c>
      <c r="BO58" s="44">
        <f t="shared" si="40"/>
        <v>0</v>
      </c>
      <c r="BP58" s="44">
        <f t="shared" si="41"/>
        <v>0</v>
      </c>
      <c r="BQ58" s="44" t="str">
        <f t="shared" si="24"/>
        <v/>
      </c>
      <c r="BR58" s="44" t="str">
        <f t="shared" si="42"/>
        <v/>
      </c>
      <c r="BS58" s="44">
        <f t="shared" si="43"/>
        <v>0</v>
      </c>
      <c r="BT58" s="45" t="str">
        <f t="shared" si="27"/>
        <v/>
      </c>
    </row>
    <row r="59" spans="1:72" hidden="1">
      <c r="A59" s="83" t="s">
        <v>76</v>
      </c>
      <c r="B59" s="38">
        <v>1872</v>
      </c>
      <c r="C59" s="38" t="s">
        <v>77</v>
      </c>
      <c r="D59" s="39">
        <v>68008902025</v>
      </c>
      <c r="E59" s="39" t="str">
        <f t="shared" si="12"/>
        <v/>
      </c>
      <c r="F59" s="62"/>
      <c r="G59" s="38" t="s">
        <v>92</v>
      </c>
      <c r="H59" s="38" t="s">
        <v>158</v>
      </c>
      <c r="I59" s="38" t="s">
        <v>156</v>
      </c>
      <c r="J59" s="38" t="s">
        <v>81</v>
      </c>
      <c r="K59" s="38">
        <v>3</v>
      </c>
      <c r="L59" s="38">
        <f>SUMIFS(
   zonificación!$AA:$AA,
   zonificación!$A:$A,B59,
   zonificación!$K:$K, G59,
   zonificación!$I:$I,H59,
   zonificación!$W:$W, I59)</f>
        <v>111</v>
      </c>
      <c r="M59" s="48">
        <f>IF(COUNTIFS($D$2:$D59,D59)=1,SUMIFS($L:$L,D:D,D59),0)</f>
        <v>0</v>
      </c>
      <c r="N59" s="62">
        <v>3</v>
      </c>
      <c r="O59" s="38">
        <f>IF(COUNTIFS($D$2:$D59,D59)=1,SUMIFS($K:$K,D:D,D59),0)</f>
        <v>0</v>
      </c>
      <c r="P59" s="40">
        <f>IF(COUNTIFS($D$2:$D59,D59)=1,SUMIFS($M:$M,D:D,D59),0)</f>
        <v>0</v>
      </c>
      <c r="Q59" s="38" t="s">
        <v>82</v>
      </c>
      <c r="R59" s="38">
        <v>800019737</v>
      </c>
      <c r="S59" s="87" t="str">
        <f t="shared" si="13"/>
        <v/>
      </c>
      <c r="T59" s="38" t="s">
        <v>154</v>
      </c>
      <c r="U59" s="87" t="str">
        <f t="shared" si="14"/>
        <v/>
      </c>
      <c r="V59" s="38" t="s">
        <v>157</v>
      </c>
      <c r="W59" s="85">
        <v>46326</v>
      </c>
      <c r="X59" s="64">
        <v>0</v>
      </c>
      <c r="Y59" s="41">
        <f>IF(COUNTIFS($D$2:$D59,$D59)=1,SUMIFS(X:X,$D:$D,$D59),0)</f>
        <v>0</v>
      </c>
      <c r="Z59" s="64">
        <v>0</v>
      </c>
      <c r="AA59" s="63" t="s">
        <v>85</v>
      </c>
      <c r="AB59" s="64">
        <v>0</v>
      </c>
      <c r="AC59" s="41">
        <f>IF(COUNTIFS($D$2:$D59,$D59)=1,SUMIFS(AB:AB,$D:$D,$D59),0)</f>
        <v>0</v>
      </c>
      <c r="AD59" s="41">
        <f>IF(COUNTIFS($D$2:$D59,$D59)=1,SUMIFS(Z:Z,$D:$D,$D59),0)</f>
        <v>0</v>
      </c>
      <c r="AE59" s="41">
        <f t="shared" si="28"/>
        <v>0</v>
      </c>
      <c r="AF59" s="41">
        <f t="shared" si="29"/>
        <v>0</v>
      </c>
      <c r="AG59" s="41">
        <f>IF(COUNTIFS($D$2:$D59,$D59)=1,SUMIFS(AF:AF,$D:$D,$D59),0)</f>
        <v>0</v>
      </c>
      <c r="AH59" s="65">
        <f t="shared" si="17"/>
        <v>2026</v>
      </c>
      <c r="AI59" s="42">
        <f>AG59/VLOOKUP(AH59,SALARIOS!$A$1:$B$4,2,0)</f>
        <v>0</v>
      </c>
      <c r="AJ59" s="64">
        <v>0</v>
      </c>
      <c r="AK59" s="64">
        <v>0</v>
      </c>
      <c r="AL59" s="64">
        <v>0</v>
      </c>
      <c r="AM59" s="64">
        <v>0</v>
      </c>
      <c r="AN59" s="41">
        <f t="shared" si="30"/>
        <v>0</v>
      </c>
      <c r="AO59" s="41">
        <f t="shared" si="31"/>
        <v>0</v>
      </c>
      <c r="AP59" s="41">
        <f t="shared" si="32"/>
        <v>0</v>
      </c>
      <c r="AQ59" s="41">
        <f>VALUE(IF(COUNTIFS($D$2:$D59,$D59)=1,MAX(0,SUMIFS(AP:AP,$D:$D,$D59)),0))</f>
        <v>0</v>
      </c>
      <c r="AR59" s="41">
        <f t="shared" si="2"/>
        <v>0</v>
      </c>
      <c r="AS59" s="41">
        <f>IF(COUNTIFS($D$2:$D59,$D59)=1,SUMIFS(AR:AR,$D:$D,$D59),0)</f>
        <v>0</v>
      </c>
      <c r="AT59" s="41">
        <f t="shared" si="33"/>
        <v>0</v>
      </c>
      <c r="AU59" s="41">
        <f t="shared" si="34"/>
        <v>0</v>
      </c>
      <c r="AV59" s="41">
        <f>SUMIFS(Combinaciones!$K:$K,Combinaciones!$A:$A,I59,Combinaciones!$B:$B,J59,Combinaciones!$F:$F,N59)*L59</f>
        <v>162452607</v>
      </c>
      <c r="AW59" s="41">
        <f>IF(COUNTIFS($D$2:$D59,$D59)=1,SUMIFS(AV:AV,$D:$D,$D59),0)</f>
        <v>0</v>
      </c>
      <c r="AX59" s="64">
        <v>0</v>
      </c>
      <c r="AY59" s="63" t="s">
        <v>85</v>
      </c>
      <c r="AZ59" s="59"/>
      <c r="BA59" s="41">
        <f t="shared" si="35"/>
        <v>0</v>
      </c>
      <c r="BB59" s="64">
        <v>0</v>
      </c>
      <c r="BC59" s="43">
        <f t="shared" si="36"/>
        <v>162452607</v>
      </c>
      <c r="BD59" s="41">
        <f>IF(COUNTIFS($D$2:$D59,$D59)=1,SUMIFS(BC:BC,$D:$D,$D59),0)</f>
        <v>0</v>
      </c>
      <c r="BE59" s="86">
        <v>0.02</v>
      </c>
      <c r="BF59" s="41">
        <f t="shared" si="37"/>
        <v>0</v>
      </c>
      <c r="BG59" s="41">
        <f>IF(COUNTIFS($D$2:$D59,$D59)=1,SUMIFS(BF:BF,$D:$D,$D59),0)</f>
        <v>0</v>
      </c>
      <c r="BH59" s="41">
        <f t="shared" si="38"/>
        <v>0</v>
      </c>
      <c r="BI59" s="44">
        <f t="shared" si="39"/>
        <v>0</v>
      </c>
      <c r="BJ59" s="44">
        <f t="shared" si="21"/>
        <v>162452607</v>
      </c>
      <c r="BK59" s="44">
        <f t="shared" si="26"/>
        <v>929703064.45000005</v>
      </c>
      <c r="BL59" s="41" t="str">
        <f>IF(COUNTIF($D$3:D59,D59)=1,BK59,"")</f>
        <v/>
      </c>
      <c r="BM59" s="41">
        <f t="shared" si="22"/>
        <v>0</v>
      </c>
      <c r="BN59" s="41">
        <f t="shared" si="23"/>
        <v>0</v>
      </c>
      <c r="BO59" s="44">
        <f t="shared" si="40"/>
        <v>0</v>
      </c>
      <c r="BP59" s="44">
        <f t="shared" si="41"/>
        <v>0</v>
      </c>
      <c r="BQ59" s="44" t="str">
        <f t="shared" si="24"/>
        <v/>
      </c>
      <c r="BR59" s="44" t="str">
        <f t="shared" si="42"/>
        <v/>
      </c>
      <c r="BS59" s="44">
        <f t="shared" si="43"/>
        <v>0</v>
      </c>
      <c r="BT59" s="45" t="str">
        <f t="shared" si="27"/>
        <v/>
      </c>
    </row>
    <row r="60" spans="1:72" hidden="1">
      <c r="A60" s="83" t="s">
        <v>76</v>
      </c>
      <c r="B60" s="38">
        <v>1872</v>
      </c>
      <c r="C60" s="38" t="s">
        <v>77</v>
      </c>
      <c r="D60" s="39">
        <v>68008902025</v>
      </c>
      <c r="E60" s="39" t="str">
        <f t="shared" si="12"/>
        <v/>
      </c>
      <c r="F60" s="62"/>
      <c r="G60" s="38" t="s">
        <v>92</v>
      </c>
      <c r="H60" s="38" t="s">
        <v>158</v>
      </c>
      <c r="I60" s="38" t="s">
        <v>127</v>
      </c>
      <c r="J60" s="38" t="s">
        <v>81</v>
      </c>
      <c r="K60" s="38">
        <v>2</v>
      </c>
      <c r="L60" s="38">
        <f>SUMIFS(
   zonificación!$AA:$AA,
   zonificación!$A:$A,B60,
   zonificación!$K:$K, G60,
   zonificación!$I:$I,H60,
   zonificación!$W:$W, I60)</f>
        <v>88</v>
      </c>
      <c r="M60" s="48">
        <f>IF(COUNTIFS($D$2:$D60,D60)=1,SUMIFS($L:$L,D:D,D60),0)</f>
        <v>0</v>
      </c>
      <c r="N60" s="62">
        <v>3</v>
      </c>
      <c r="O60" s="38">
        <f>IF(COUNTIFS($D$2:$D60,D60)=1,SUMIFS($K:$K,D:D,D60),0)</f>
        <v>0</v>
      </c>
      <c r="P60" s="40">
        <f>IF(COUNTIFS($D$2:$D60,D60)=1,SUMIFS($M:$M,D:D,D60),0)</f>
        <v>0</v>
      </c>
      <c r="Q60" s="38" t="s">
        <v>82</v>
      </c>
      <c r="R60" s="38">
        <v>800019737</v>
      </c>
      <c r="S60" s="87" t="str">
        <f t="shared" si="13"/>
        <v/>
      </c>
      <c r="T60" s="38" t="s">
        <v>154</v>
      </c>
      <c r="U60" s="87" t="str">
        <f t="shared" si="14"/>
        <v/>
      </c>
      <c r="V60" s="38" t="s">
        <v>129</v>
      </c>
      <c r="W60" s="85">
        <v>46326</v>
      </c>
      <c r="X60" s="64">
        <v>0</v>
      </c>
      <c r="Y60" s="41">
        <f>IF(COUNTIFS($D$2:$D60,$D60)=1,SUMIFS(X:X,$D:$D,$D60),0)</f>
        <v>0</v>
      </c>
      <c r="Z60" s="64">
        <v>0</v>
      </c>
      <c r="AA60" s="63" t="s">
        <v>85</v>
      </c>
      <c r="AB60" s="64">
        <v>0</v>
      </c>
      <c r="AC60" s="41">
        <f>IF(COUNTIFS($D$2:$D60,$D60)=1,SUMIFS(AB:AB,$D:$D,$D60),0)</f>
        <v>0</v>
      </c>
      <c r="AD60" s="41">
        <f>IF(COUNTIFS($D$2:$D60,$D60)=1,SUMIFS(Z:Z,$D:$D,$D60),0)</f>
        <v>0</v>
      </c>
      <c r="AE60" s="41">
        <f t="shared" si="28"/>
        <v>0</v>
      </c>
      <c r="AF60" s="41">
        <f t="shared" si="29"/>
        <v>0</v>
      </c>
      <c r="AG60" s="41">
        <f>IF(COUNTIFS($D$2:$D60,$D60)=1,SUMIFS(AF:AF,$D:$D,$D60),0)</f>
        <v>0</v>
      </c>
      <c r="AH60" s="65">
        <f t="shared" si="17"/>
        <v>2026</v>
      </c>
      <c r="AI60" s="42">
        <f>AG60/VLOOKUP(AH60,SALARIOS!$A$1:$B$4,2,0)</f>
        <v>0</v>
      </c>
      <c r="AJ60" s="64">
        <v>0</v>
      </c>
      <c r="AK60" s="64">
        <v>0</v>
      </c>
      <c r="AL60" s="64">
        <v>0</v>
      </c>
      <c r="AM60" s="64">
        <v>0</v>
      </c>
      <c r="AN60" s="41">
        <f t="shared" si="30"/>
        <v>0</v>
      </c>
      <c r="AO60" s="41">
        <f t="shared" si="31"/>
        <v>0</v>
      </c>
      <c r="AP60" s="41">
        <f t="shared" si="32"/>
        <v>0</v>
      </c>
      <c r="AQ60" s="41">
        <f>VALUE(IF(COUNTIFS($D$2:$D60,$D60)=1,MAX(0,SUMIFS(AP:AP,$D:$D,$D60)),0))</f>
        <v>0</v>
      </c>
      <c r="AR60" s="41">
        <f t="shared" si="2"/>
        <v>0</v>
      </c>
      <c r="AS60" s="41">
        <f>IF(COUNTIFS($D$2:$D60,$D60)=1,SUMIFS(AR:AR,$D:$D,$D60),0)</f>
        <v>0</v>
      </c>
      <c r="AT60" s="41">
        <f t="shared" si="33"/>
        <v>0</v>
      </c>
      <c r="AU60" s="41">
        <f t="shared" si="34"/>
        <v>0</v>
      </c>
      <c r="AV60" s="41">
        <f>SUMIFS(Combinaciones!$K:$K,Combinaciones!$A:$A,I60,Combinaciones!$B:$B,J60,Combinaciones!$F:$F,N60)*L60</f>
        <v>108926576</v>
      </c>
      <c r="AW60" s="41">
        <f>IF(COUNTIFS($D$2:$D60,$D60)=1,SUMIFS(AV:AV,$D:$D,$D60),0)</f>
        <v>0</v>
      </c>
      <c r="AX60" s="64">
        <v>0</v>
      </c>
      <c r="AY60" s="63" t="s">
        <v>85</v>
      </c>
      <c r="AZ60" s="59"/>
      <c r="BA60" s="41">
        <f t="shared" si="35"/>
        <v>0</v>
      </c>
      <c r="BB60" s="64">
        <v>0</v>
      </c>
      <c r="BC60" s="43">
        <f t="shared" si="36"/>
        <v>108926576</v>
      </c>
      <c r="BD60" s="41">
        <f>IF(COUNTIFS($D$2:$D60,$D60)=1,SUMIFS(BC:BC,$D:$D,$D60),0)</f>
        <v>0</v>
      </c>
      <c r="BE60" s="86">
        <v>0.02</v>
      </c>
      <c r="BF60" s="41">
        <f t="shared" si="37"/>
        <v>0</v>
      </c>
      <c r="BG60" s="41">
        <f>IF(COUNTIFS($D$2:$D60,$D60)=1,SUMIFS(BF:BF,$D:$D,$D60),0)</f>
        <v>0</v>
      </c>
      <c r="BH60" s="41">
        <f t="shared" si="38"/>
        <v>0</v>
      </c>
      <c r="BI60" s="44">
        <f t="shared" si="39"/>
        <v>0</v>
      </c>
      <c r="BJ60" s="44">
        <f t="shared" si="21"/>
        <v>108926576</v>
      </c>
      <c r="BK60" s="44">
        <f t="shared" si="26"/>
        <v>929703064.45000005</v>
      </c>
      <c r="BL60" s="41" t="str">
        <f>IF(COUNTIF($D$3:D60,D60)=1,BK60,"")</f>
        <v/>
      </c>
      <c r="BM60" s="41">
        <f t="shared" si="22"/>
        <v>0</v>
      </c>
      <c r="BN60" s="41">
        <f t="shared" si="23"/>
        <v>0</v>
      </c>
      <c r="BO60" s="44">
        <f t="shared" si="40"/>
        <v>0</v>
      </c>
      <c r="BP60" s="44">
        <f t="shared" si="41"/>
        <v>0</v>
      </c>
      <c r="BQ60" s="44" t="str">
        <f t="shared" si="24"/>
        <v/>
      </c>
      <c r="BR60" s="44" t="str">
        <f t="shared" si="42"/>
        <v/>
      </c>
      <c r="BS60" s="44">
        <f t="shared" si="43"/>
        <v>0</v>
      </c>
      <c r="BT60" s="45" t="str">
        <f t="shared" si="27"/>
        <v/>
      </c>
    </row>
    <row r="61" spans="1:72" hidden="1">
      <c r="A61" s="83" t="s">
        <v>76</v>
      </c>
      <c r="B61" s="38">
        <v>1872</v>
      </c>
      <c r="C61" s="38" t="s">
        <v>77</v>
      </c>
      <c r="D61" s="39">
        <v>68008902025</v>
      </c>
      <c r="E61" s="39" t="str">
        <f t="shared" si="12"/>
        <v/>
      </c>
      <c r="F61" s="62"/>
      <c r="G61" s="38" t="s">
        <v>92</v>
      </c>
      <c r="H61" s="38" t="s">
        <v>158</v>
      </c>
      <c r="I61" s="38" t="s">
        <v>80</v>
      </c>
      <c r="J61" s="38" t="s">
        <v>81</v>
      </c>
      <c r="K61" s="38">
        <v>1</v>
      </c>
      <c r="L61" s="38">
        <f>SUMIFS(
   zonificación!$AA:$AA,
   zonificación!$A:$A,B61,
   zonificación!$K:$K, G61,
   zonificación!$I:$I,H61,
   zonificación!$W:$W, I61)</f>
        <v>50</v>
      </c>
      <c r="M61" s="48">
        <f>IF(COUNTIFS($D$2:$D61,D61)=1,SUMIFS($L:$L,D:D,D61),0)</f>
        <v>0</v>
      </c>
      <c r="N61" s="62">
        <v>3</v>
      </c>
      <c r="O61" s="38">
        <f>IF(COUNTIFS($D$2:$D61,D61)=1,SUMIFS($K:$K,D:D,D61),0)</f>
        <v>0</v>
      </c>
      <c r="P61" s="40">
        <f>IF(COUNTIFS($D$2:$D61,D61)=1,SUMIFS($M:$M,D:D,D61),0)</f>
        <v>0</v>
      </c>
      <c r="Q61" s="38" t="s">
        <v>82</v>
      </c>
      <c r="R61" s="38">
        <v>800019737</v>
      </c>
      <c r="S61" s="87" t="str">
        <f t="shared" si="13"/>
        <v/>
      </c>
      <c r="T61" s="38" t="s">
        <v>154</v>
      </c>
      <c r="U61" s="87" t="str">
        <f t="shared" si="14"/>
        <v/>
      </c>
      <c r="V61" s="38" t="s">
        <v>84</v>
      </c>
      <c r="W61" s="85">
        <v>46326</v>
      </c>
      <c r="X61" s="64">
        <v>0</v>
      </c>
      <c r="Y61" s="41">
        <f>IF(COUNTIFS($D$2:$D61,$D61)=1,SUMIFS(X:X,$D:$D,$D61),0)</f>
        <v>0</v>
      </c>
      <c r="Z61" s="64">
        <v>0</v>
      </c>
      <c r="AA61" s="63" t="s">
        <v>85</v>
      </c>
      <c r="AB61" s="64">
        <v>0</v>
      </c>
      <c r="AC61" s="41">
        <f>IF(COUNTIFS($D$2:$D61,$D61)=1,SUMIFS(AB:AB,$D:$D,$D61),0)</f>
        <v>0</v>
      </c>
      <c r="AD61" s="41">
        <f>IF(COUNTIFS($D$2:$D61,$D61)=1,SUMIFS(Z:Z,$D:$D,$D61),0)</f>
        <v>0</v>
      </c>
      <c r="AE61" s="41">
        <f t="shared" si="28"/>
        <v>0</v>
      </c>
      <c r="AF61" s="41">
        <f t="shared" si="29"/>
        <v>0</v>
      </c>
      <c r="AG61" s="41">
        <f>IF(COUNTIFS($D$2:$D61,$D61)=1,SUMIFS(AF:AF,$D:$D,$D61),0)</f>
        <v>0</v>
      </c>
      <c r="AH61" s="65">
        <f t="shared" si="17"/>
        <v>2026</v>
      </c>
      <c r="AI61" s="42">
        <f>AG61/VLOOKUP(AH61,SALARIOS!$A$1:$B$4,2,0)</f>
        <v>0</v>
      </c>
      <c r="AJ61" s="64">
        <v>0</v>
      </c>
      <c r="AK61" s="64">
        <v>0</v>
      </c>
      <c r="AL61" s="64">
        <v>0</v>
      </c>
      <c r="AM61" s="64">
        <v>0</v>
      </c>
      <c r="AN61" s="41">
        <f t="shared" si="30"/>
        <v>0</v>
      </c>
      <c r="AO61" s="41">
        <f t="shared" si="31"/>
        <v>0</v>
      </c>
      <c r="AP61" s="41">
        <f t="shared" si="32"/>
        <v>0</v>
      </c>
      <c r="AQ61" s="41">
        <f>VALUE(IF(COUNTIFS($D$2:$D61,$D61)=1,MAX(0,SUMIFS(AP:AP,$D:$D,$D61)),0))</f>
        <v>0</v>
      </c>
      <c r="AR61" s="41">
        <f t="shared" si="2"/>
        <v>0</v>
      </c>
      <c r="AS61" s="41">
        <f>IF(COUNTIFS($D$2:$D61,$D61)=1,SUMIFS(AR:AR,$D:$D,$D61),0)</f>
        <v>0</v>
      </c>
      <c r="AT61" s="41">
        <f t="shared" si="33"/>
        <v>0</v>
      </c>
      <c r="AU61" s="41">
        <f t="shared" si="34"/>
        <v>0</v>
      </c>
      <c r="AV61" s="41">
        <f>SUMIFS(Combinaciones!$K:$K,Combinaciones!$A:$A,I61,Combinaciones!$B:$B,J61,Combinaciones!$F:$F,N61)*L61</f>
        <v>84454200</v>
      </c>
      <c r="AW61" s="41">
        <f>IF(COUNTIFS($D$2:$D61,$D61)=1,SUMIFS(AV:AV,$D:$D,$D61),0)</f>
        <v>0</v>
      </c>
      <c r="AX61" s="64">
        <v>0</v>
      </c>
      <c r="AY61" s="63" t="s">
        <v>85</v>
      </c>
      <c r="AZ61" s="59">
        <v>1</v>
      </c>
      <c r="BA61" s="41">
        <f t="shared" si="35"/>
        <v>157581.45000000001</v>
      </c>
      <c r="BB61" s="64">
        <v>0</v>
      </c>
      <c r="BC61" s="43">
        <f t="shared" si="36"/>
        <v>84611781.450000003</v>
      </c>
      <c r="BD61" s="41">
        <f>IF(COUNTIFS($D$2:$D61,$D61)=1,SUMIFS(BC:BC,$D:$D,$D61),0)</f>
        <v>0</v>
      </c>
      <c r="BE61" s="86">
        <v>0.02</v>
      </c>
      <c r="BF61" s="41">
        <f t="shared" si="37"/>
        <v>0</v>
      </c>
      <c r="BG61" s="41">
        <f>IF(COUNTIFS($D$2:$D61,$D61)=1,SUMIFS(BF:BF,$D:$D,$D61),0)</f>
        <v>0</v>
      </c>
      <c r="BH61" s="41">
        <f t="shared" si="38"/>
        <v>0</v>
      </c>
      <c r="BI61" s="44">
        <f t="shared" si="39"/>
        <v>0</v>
      </c>
      <c r="BJ61" s="44">
        <f t="shared" si="21"/>
        <v>84611781.450000003</v>
      </c>
      <c r="BK61" s="44">
        <f t="shared" si="26"/>
        <v>929703064.45000005</v>
      </c>
      <c r="BL61" s="41" t="str">
        <f>IF(COUNTIF($D$3:D61,D61)=1,BK61,"")</f>
        <v/>
      </c>
      <c r="BM61" s="41">
        <f t="shared" si="22"/>
        <v>0</v>
      </c>
      <c r="BN61" s="41">
        <f t="shared" si="23"/>
        <v>0</v>
      </c>
      <c r="BO61" s="44">
        <f t="shared" si="40"/>
        <v>0</v>
      </c>
      <c r="BP61" s="44">
        <f t="shared" si="41"/>
        <v>0</v>
      </c>
      <c r="BQ61" s="44" t="str">
        <f t="shared" si="24"/>
        <v/>
      </c>
      <c r="BR61" s="44" t="str">
        <f t="shared" si="42"/>
        <v/>
      </c>
      <c r="BS61" s="44">
        <f t="shared" si="43"/>
        <v>0</v>
      </c>
      <c r="BT61" s="45" t="str">
        <f t="shared" si="27"/>
        <v/>
      </c>
    </row>
    <row r="62" spans="1:72" hidden="1">
      <c r="A62" s="83" t="s">
        <v>76</v>
      </c>
      <c r="B62" s="38">
        <v>1874</v>
      </c>
      <c r="C62" s="38" t="s">
        <v>77</v>
      </c>
      <c r="D62" s="39">
        <v>68008752025</v>
      </c>
      <c r="E62" s="39" t="str">
        <f t="shared" si="12"/>
        <v/>
      </c>
      <c r="F62" s="62"/>
      <c r="G62" s="38" t="s">
        <v>78</v>
      </c>
      <c r="H62" s="38" t="s">
        <v>79</v>
      </c>
      <c r="I62" s="38" t="s">
        <v>98</v>
      </c>
      <c r="J62" s="38" t="s">
        <v>81</v>
      </c>
      <c r="K62" s="38">
        <v>4</v>
      </c>
      <c r="L62" s="38">
        <f>SUMIFS(
   zonificación!$AA:$AA,
   zonificación!$A:$A,B62,
   zonificación!$K:$K, G62,
   zonificación!$I:$I,H62,
   zonificación!$W:$W, I62)</f>
        <v>334</v>
      </c>
      <c r="M62" s="48">
        <f>IF(COUNTIFS($D$2:$D62,D62)=1,SUMIFS($L:$L,D:D,D62),0)</f>
        <v>334</v>
      </c>
      <c r="N62" s="62">
        <v>3</v>
      </c>
      <c r="O62" s="38">
        <f>IF(COUNTIFS($D$2:$D62,D62)=1,SUMIFS($K:$K,D:D,D62),0)</f>
        <v>4</v>
      </c>
      <c r="P62" s="40">
        <f>IF(COUNTIFS($D$2:$D62,D62)=1,SUMIFS($M:$M,D:D,D62),0)</f>
        <v>334</v>
      </c>
      <c r="Q62" s="38" t="s">
        <v>82</v>
      </c>
      <c r="R62" s="38">
        <v>804011576</v>
      </c>
      <c r="S62" s="87" t="str">
        <f t="shared" si="13"/>
        <v/>
      </c>
      <c r="T62" s="38" t="s">
        <v>147</v>
      </c>
      <c r="U62" s="87" t="str">
        <f t="shared" si="14"/>
        <v/>
      </c>
      <c r="V62" s="38" t="s">
        <v>84</v>
      </c>
      <c r="W62" s="85">
        <v>46326</v>
      </c>
      <c r="X62" s="64">
        <v>0</v>
      </c>
      <c r="Y62" s="41">
        <f>IF(COUNTIFS($D$2:$D62,$D62)=1,SUMIFS(X:X,$D:$D,$D62),0)</f>
        <v>0</v>
      </c>
      <c r="Z62" s="64">
        <v>0</v>
      </c>
      <c r="AA62" s="63" t="s">
        <v>85</v>
      </c>
      <c r="AB62" s="64">
        <v>0</v>
      </c>
      <c r="AC62" s="41">
        <f>IF(COUNTIFS($D$2:$D62,$D62)=1,SUMIFS(AB:AB,$D:$D,$D62),0)</f>
        <v>0</v>
      </c>
      <c r="AD62" s="41">
        <f>IF(COUNTIFS($D$2:$D62,$D62)=1,SUMIFS(Z:Z,$D:$D,$D62),0)</f>
        <v>0</v>
      </c>
      <c r="AE62" s="41">
        <f t="shared" si="28"/>
        <v>0</v>
      </c>
      <c r="AF62" s="41">
        <f t="shared" si="29"/>
        <v>0</v>
      </c>
      <c r="AG62" s="41">
        <f>IF(COUNTIFS($D$2:$D62,$D62)=1,SUMIFS(AF:AF,$D:$D,$D62),0)</f>
        <v>0</v>
      </c>
      <c r="AH62" s="65">
        <f t="shared" si="17"/>
        <v>2026</v>
      </c>
      <c r="AI62" s="42">
        <f>AG62/VLOOKUP(AH62,SALARIOS!$A$1:$B$4,2,0)</f>
        <v>0</v>
      </c>
      <c r="AJ62" s="64">
        <v>0</v>
      </c>
      <c r="AK62" s="64">
        <v>0</v>
      </c>
      <c r="AL62" s="64">
        <v>0</v>
      </c>
      <c r="AM62" s="64">
        <v>0</v>
      </c>
      <c r="AN62" s="41">
        <f t="shared" si="30"/>
        <v>0</v>
      </c>
      <c r="AO62" s="41">
        <f t="shared" si="31"/>
        <v>0</v>
      </c>
      <c r="AP62" s="41">
        <f t="shared" si="32"/>
        <v>0</v>
      </c>
      <c r="AQ62" s="41">
        <f>VALUE(IF(COUNTIFS($D$2:$D62,$D62)=1,MAX(0,SUMIFS(AP:AP,$D:$D,$D62)),0))</f>
        <v>0</v>
      </c>
      <c r="AR62" s="41">
        <f t="shared" si="2"/>
        <v>0</v>
      </c>
      <c r="AS62" s="41">
        <f>IF(COUNTIFS($D$2:$D62,$D62)=1,SUMIFS(AR:AR,$D:$D,$D62),0)</f>
        <v>0</v>
      </c>
      <c r="AT62" s="41">
        <f t="shared" si="33"/>
        <v>0</v>
      </c>
      <c r="AU62" s="41">
        <f t="shared" si="34"/>
        <v>0</v>
      </c>
      <c r="AV62" s="41">
        <f>SUMIFS(Combinaciones!$K:$K,Combinaciones!$A:$A,I62,Combinaciones!$B:$B,J62,Combinaciones!$F:$F,N62)*L62</f>
        <v>564154056</v>
      </c>
      <c r="AW62" s="41">
        <f>IF(COUNTIFS($D$2:$D62,$D62)=1,SUMIFS(AV:AV,$D:$D,$D62),0)</f>
        <v>564154056</v>
      </c>
      <c r="AX62" s="64">
        <v>0</v>
      </c>
      <c r="AY62" s="63" t="s">
        <v>85</v>
      </c>
      <c r="AZ62" s="59"/>
      <c r="BA62" s="41">
        <f t="shared" si="35"/>
        <v>0</v>
      </c>
      <c r="BB62" s="64">
        <v>0</v>
      </c>
      <c r="BC62" s="43">
        <f t="shared" si="36"/>
        <v>564154056</v>
      </c>
      <c r="BD62" s="41">
        <f>IF(COUNTIFS($D$2:$D62,$D62)=1,SUMIFS(BC:BC,$D:$D,$D62),0)</f>
        <v>564154056</v>
      </c>
      <c r="BE62" s="86">
        <v>0.02</v>
      </c>
      <c r="BF62" s="41">
        <f t="shared" si="37"/>
        <v>11283081.120000001</v>
      </c>
      <c r="BG62" s="41">
        <f>IF(COUNTIFS($D$2:$D62,$D62)=1,SUMIFS(BF:BF,$D:$D,$D62),0)</f>
        <v>11283081.120000001</v>
      </c>
      <c r="BH62" s="41">
        <f t="shared" si="38"/>
        <v>575437137.12</v>
      </c>
      <c r="BI62" s="44">
        <f t="shared" si="39"/>
        <v>328.65126155902232</v>
      </c>
      <c r="BJ62" s="44">
        <f t="shared" si="21"/>
        <v>564154056</v>
      </c>
      <c r="BK62" s="44">
        <f t="shared" si="26"/>
        <v>564154056</v>
      </c>
      <c r="BL62" s="41">
        <f>IF(COUNTIF($D$3:D62,D62)=1,BK62,"")</f>
        <v>564154056</v>
      </c>
      <c r="BM62" s="41">
        <f t="shared" si="22"/>
        <v>11283081.120000001</v>
      </c>
      <c r="BN62" s="41">
        <f t="shared" si="23"/>
        <v>575437137.12</v>
      </c>
      <c r="BO62" s="44">
        <f t="shared" si="40"/>
        <v>0</v>
      </c>
      <c r="BP62" s="44">
        <f t="shared" si="41"/>
        <v>328.65126155902232</v>
      </c>
      <c r="BQ62" s="44" t="str">
        <f t="shared" si="24"/>
        <v/>
      </c>
      <c r="BR62" s="44" t="str">
        <f t="shared" si="42"/>
        <v/>
      </c>
      <c r="BS62" s="44">
        <f t="shared" si="43"/>
        <v>328.65126155902232</v>
      </c>
      <c r="BT62" s="45" t="str">
        <f t="shared" si="27"/>
        <v/>
      </c>
    </row>
    <row r="63" spans="1:72" hidden="1">
      <c r="A63" s="83" t="s">
        <v>159</v>
      </c>
      <c r="B63" s="38">
        <v>1876</v>
      </c>
      <c r="C63" s="38" t="s">
        <v>77</v>
      </c>
      <c r="D63" s="39">
        <v>68008862025</v>
      </c>
      <c r="E63" s="39">
        <f t="shared" si="12"/>
        <v>68008862025</v>
      </c>
      <c r="F63" s="62"/>
      <c r="G63" s="38" t="s">
        <v>120</v>
      </c>
      <c r="H63" s="38" t="s">
        <v>160</v>
      </c>
      <c r="I63" s="38" t="s">
        <v>127</v>
      </c>
      <c r="J63" s="38" t="s">
        <v>140</v>
      </c>
      <c r="K63" s="38">
        <v>5</v>
      </c>
      <c r="L63" s="38">
        <f>SUMIFS(
   zonificación!$AA:$AA,
   zonificación!$A:$A,B63,
   zonificación!$K:$K, G63,
   zonificación!$I:$I,H63,
   zonificación!$W:$W, I63)</f>
        <v>168</v>
      </c>
      <c r="M63" s="48">
        <f>IF(COUNTIFS($D$2:$D63,D63)=1,SUMIFS($L:$L,D:D,D63),0)</f>
        <v>209</v>
      </c>
      <c r="N63" s="62">
        <v>3</v>
      </c>
      <c r="O63" s="38">
        <f>IF(COUNTIFS($D$2:$D63,D63)=1,SUMIFS($K:$K,D:D,D63),0)</f>
        <v>7</v>
      </c>
      <c r="P63" s="40">
        <f>IF(COUNTIFS($D$2:$D63,D63)=1,SUMIFS($M:$M,D:D,D63),0)</f>
        <v>209</v>
      </c>
      <c r="Q63" s="38" t="s">
        <v>82</v>
      </c>
      <c r="R63" s="38">
        <v>804002074</v>
      </c>
      <c r="S63" s="87">
        <f t="shared" si="13"/>
        <v>804002074</v>
      </c>
      <c r="T63" s="38" t="s">
        <v>161</v>
      </c>
      <c r="U63" s="87" t="str">
        <f t="shared" si="14"/>
        <v>ASOCIACIÓN DE PADRES DE HOGARES DE BIENESTAR DE LANDAZURI</v>
      </c>
      <c r="V63" s="38" t="s">
        <v>129</v>
      </c>
      <c r="W63" s="85">
        <v>46326</v>
      </c>
      <c r="X63" s="64">
        <v>0</v>
      </c>
      <c r="Y63" s="41">
        <f>IF(COUNTIFS($D$2:$D63,$D63)=1,SUMIFS(X:X,$D:$D,$D63),0)</f>
        <v>0</v>
      </c>
      <c r="Z63" s="64">
        <v>0</v>
      </c>
      <c r="AA63" s="63" t="s">
        <v>85</v>
      </c>
      <c r="AB63" s="64">
        <v>0</v>
      </c>
      <c r="AC63" s="41">
        <f>IF(COUNTIFS($D$2:$D63,$D63)=1,SUMIFS(AB:AB,$D:$D,$D63),0)</f>
        <v>0</v>
      </c>
      <c r="AD63" s="41">
        <f>IF(COUNTIFS($D$2:$D63,$D63)=1,SUMIFS(Z:Z,$D:$D,$D63),0)</f>
        <v>0</v>
      </c>
      <c r="AE63" s="41">
        <f t="shared" si="28"/>
        <v>0</v>
      </c>
      <c r="AF63" s="41">
        <f t="shared" si="29"/>
        <v>0</v>
      </c>
      <c r="AG63" s="41">
        <f>IF(COUNTIFS($D$2:$D63,$D63)=1,SUMIFS(AF:AF,$D:$D,$D63),0)</f>
        <v>0</v>
      </c>
      <c r="AH63" s="65">
        <f t="shared" si="17"/>
        <v>2025</v>
      </c>
      <c r="AI63" s="42">
        <f>AG63/VLOOKUP(AH63,SALARIOS!$A$1:$B$4,2,0)</f>
        <v>0</v>
      </c>
      <c r="AJ63" s="64">
        <v>0</v>
      </c>
      <c r="AK63" s="64">
        <v>0</v>
      </c>
      <c r="AL63" s="64">
        <v>0</v>
      </c>
      <c r="AM63" s="64">
        <v>0</v>
      </c>
      <c r="AN63" s="41">
        <f t="shared" si="30"/>
        <v>0</v>
      </c>
      <c r="AO63" s="41">
        <f t="shared" si="31"/>
        <v>0</v>
      </c>
      <c r="AP63" s="41">
        <f t="shared" si="32"/>
        <v>0</v>
      </c>
      <c r="AQ63" s="41">
        <f>VALUE(IF(COUNTIFS($D$2:$D63,$D63)=1,MAX(0,SUMIFS(AP:AP,$D:$D,$D63)),0))</f>
        <v>0</v>
      </c>
      <c r="AR63" s="41">
        <f t="shared" si="2"/>
        <v>0</v>
      </c>
      <c r="AS63" s="41">
        <f>IF(COUNTIFS($D$2:$D63,$D63)=1,SUMIFS(AR:AR,$D:$D,$D63),0)</f>
        <v>0</v>
      </c>
      <c r="AT63" s="41">
        <f t="shared" si="33"/>
        <v>0</v>
      </c>
      <c r="AU63" s="41">
        <f t="shared" si="34"/>
        <v>0</v>
      </c>
      <c r="AV63" s="41">
        <f>SUMIFS(Combinaciones!$K:$K,Combinaciones!$A:$A,I63,Combinaciones!$B:$B,J63,Combinaciones!$F:$F,N63)*L63</f>
        <v>108756816</v>
      </c>
      <c r="AW63" s="41">
        <f>IF(COUNTIFS($D$2:$D63,$D63)=1,SUMIFS(AV:AV,$D:$D,$D63),0)</f>
        <v>135298658</v>
      </c>
      <c r="AX63" s="64">
        <v>0</v>
      </c>
      <c r="AY63" s="63" t="s">
        <v>85</v>
      </c>
      <c r="AZ63" s="59"/>
      <c r="BA63" s="41">
        <f t="shared" si="35"/>
        <v>0</v>
      </c>
      <c r="BB63" s="64">
        <v>0</v>
      </c>
      <c r="BC63" s="43">
        <f t="shared" si="36"/>
        <v>108756816</v>
      </c>
      <c r="BD63" s="41">
        <f>IF(COUNTIFS($D$2:$D63,$D63)=1,SUMIFS(BC:BC,$D:$D,$D63),0)</f>
        <v>135298658</v>
      </c>
      <c r="BE63" s="86">
        <v>0.02</v>
      </c>
      <c r="BF63" s="41">
        <f t="shared" si="37"/>
        <v>2705973.16</v>
      </c>
      <c r="BG63" s="41">
        <f>IF(COUNTIFS($D$2:$D63,$D63)=1,SUMIFS(BF:BF,$D:$D,$D63),0)</f>
        <v>2705973.16</v>
      </c>
      <c r="BH63" s="41">
        <f t="shared" si="38"/>
        <v>138004631.16</v>
      </c>
      <c r="BI63" s="44">
        <f t="shared" si="39"/>
        <v>78.819028536671027</v>
      </c>
      <c r="BJ63" s="44">
        <f t="shared" si="21"/>
        <v>108756816</v>
      </c>
      <c r="BK63" s="44">
        <f t="shared" si="26"/>
        <v>135298658</v>
      </c>
      <c r="BL63" s="41">
        <f>IF(COUNTIF($D$3:D63,D63)=1,BK63,"")</f>
        <v>135298658</v>
      </c>
      <c r="BM63" s="41">
        <f t="shared" si="22"/>
        <v>2705973.16</v>
      </c>
      <c r="BN63" s="41">
        <f t="shared" si="23"/>
        <v>138004631.16</v>
      </c>
      <c r="BO63" s="44">
        <f t="shared" si="40"/>
        <v>0</v>
      </c>
      <c r="BP63" s="44">
        <f t="shared" si="41"/>
        <v>78.819028536671027</v>
      </c>
      <c r="BQ63" s="44">
        <f t="shared" si="24"/>
        <v>0</v>
      </c>
      <c r="BR63" s="44">
        <f t="shared" si="42"/>
        <v>0</v>
      </c>
      <c r="BS63" s="44">
        <f t="shared" si="43"/>
        <v>78.819028536671027</v>
      </c>
      <c r="BT63" s="45" t="str">
        <f t="shared" si="27"/>
        <v/>
      </c>
    </row>
    <row r="64" spans="1:72" hidden="1">
      <c r="A64" s="83" t="s">
        <v>159</v>
      </c>
      <c r="B64" s="38">
        <v>1876</v>
      </c>
      <c r="C64" s="38" t="s">
        <v>77</v>
      </c>
      <c r="D64" s="39">
        <v>68008862025</v>
      </c>
      <c r="E64" s="39">
        <f t="shared" ref="E64:E125" si="44">IF($A64="SI","",$D64)</f>
        <v>68008862025</v>
      </c>
      <c r="F64" s="62"/>
      <c r="G64" s="38" t="s">
        <v>120</v>
      </c>
      <c r="H64" s="38" t="s">
        <v>162</v>
      </c>
      <c r="I64" s="38" t="s">
        <v>127</v>
      </c>
      <c r="J64" s="38" t="s">
        <v>140</v>
      </c>
      <c r="K64" s="38">
        <v>2</v>
      </c>
      <c r="L64" s="38">
        <f>SUMIFS(
   zonificación!$AA:$AA,
   zonificación!$A:$A,B64,
   zonificación!$K:$K, G64,
   zonificación!$I:$I,H64,
   zonificación!$W:$W, I64)</f>
        <v>41</v>
      </c>
      <c r="M64" s="48">
        <f>IF(COUNTIFS($D$2:$D64,D64)=1,SUMIFS($L:$L,D:D,D64),0)</f>
        <v>0</v>
      </c>
      <c r="N64" s="62">
        <v>3</v>
      </c>
      <c r="O64" s="38">
        <f>IF(COUNTIFS($D$2:$D64,D64)=1,SUMIFS($K:$K,D:D,D64),0)</f>
        <v>0</v>
      </c>
      <c r="P64" s="40">
        <f>IF(COUNTIFS($D$2:$D64,D64)=1,SUMIFS($M:$M,D:D,D64),0)</f>
        <v>0</v>
      </c>
      <c r="Q64" s="38" t="s">
        <v>82</v>
      </c>
      <c r="R64" s="38">
        <v>804002074</v>
      </c>
      <c r="S64" s="87">
        <f t="shared" si="13"/>
        <v>804002074</v>
      </c>
      <c r="T64" s="38" t="s">
        <v>161</v>
      </c>
      <c r="U64" s="87" t="str">
        <f t="shared" si="14"/>
        <v>ASOCIACIÓN DE PADRES DE HOGARES DE BIENESTAR DE LANDAZURI</v>
      </c>
      <c r="V64" s="38" t="s">
        <v>129</v>
      </c>
      <c r="W64" s="85">
        <v>46326</v>
      </c>
      <c r="X64" s="64">
        <v>0</v>
      </c>
      <c r="Y64" s="41">
        <f>IF(COUNTIFS($D$2:$D64,$D64)=1,SUMIFS(X:X,$D:$D,$D64),0)</f>
        <v>0</v>
      </c>
      <c r="Z64" s="64">
        <v>0</v>
      </c>
      <c r="AA64" s="63" t="s">
        <v>85</v>
      </c>
      <c r="AB64" s="64">
        <v>0</v>
      </c>
      <c r="AC64" s="41">
        <f>IF(COUNTIFS($D$2:$D64,$D64)=1,SUMIFS(AB:AB,$D:$D,$D64),0)</f>
        <v>0</v>
      </c>
      <c r="AD64" s="41">
        <f>IF(COUNTIFS($D$2:$D64,$D64)=1,SUMIFS(Z:Z,$D:$D,$D64),0)</f>
        <v>0</v>
      </c>
      <c r="AE64" s="41">
        <f t="shared" si="28"/>
        <v>0</v>
      </c>
      <c r="AF64" s="41">
        <f t="shared" si="29"/>
        <v>0</v>
      </c>
      <c r="AG64" s="41">
        <f>IF(COUNTIFS($D$2:$D64,$D64)=1,SUMIFS(AF:AF,$D:$D,$D64),0)</f>
        <v>0</v>
      </c>
      <c r="AH64" s="65">
        <f t="shared" si="17"/>
        <v>2025</v>
      </c>
      <c r="AI64" s="42">
        <f>AG64/VLOOKUP(AH64,SALARIOS!$A$1:$B$4,2,0)</f>
        <v>0</v>
      </c>
      <c r="AJ64" s="64">
        <v>0</v>
      </c>
      <c r="AK64" s="64">
        <v>0</v>
      </c>
      <c r="AL64" s="64">
        <v>0</v>
      </c>
      <c r="AM64" s="64">
        <v>0</v>
      </c>
      <c r="AN64" s="41">
        <f t="shared" si="30"/>
        <v>0</v>
      </c>
      <c r="AO64" s="41">
        <f t="shared" si="31"/>
        <v>0</v>
      </c>
      <c r="AP64" s="41">
        <f t="shared" si="32"/>
        <v>0</v>
      </c>
      <c r="AQ64" s="41">
        <f>VALUE(IF(COUNTIFS($D$2:$D64,$D64)=1,MAX(0,SUMIFS(AP:AP,$D:$D,$D64)),0))</f>
        <v>0</v>
      </c>
      <c r="AR64" s="41">
        <f t="shared" ref="AR64:AR125" si="45">$AO64-$AN64</f>
        <v>0</v>
      </c>
      <c r="AS64" s="41">
        <f>IF(COUNTIFS($D$2:$D64,$D64)=1,SUMIFS(AR:AR,$D:$D,$D64),0)</f>
        <v>0</v>
      </c>
      <c r="AT64" s="41">
        <f t="shared" si="33"/>
        <v>0</v>
      </c>
      <c r="AU64" s="41">
        <f t="shared" si="34"/>
        <v>0</v>
      </c>
      <c r="AV64" s="41">
        <f>SUMIFS(Combinaciones!$K:$K,Combinaciones!$A:$A,I64,Combinaciones!$B:$B,J64,Combinaciones!$F:$F,N64)*L64</f>
        <v>26541842</v>
      </c>
      <c r="AW64" s="41">
        <f>IF(COUNTIFS($D$2:$D64,$D64)=1,SUMIFS(AV:AV,$D:$D,$D64),0)</f>
        <v>0</v>
      </c>
      <c r="AX64" s="64">
        <v>0</v>
      </c>
      <c r="AY64" s="63" t="s">
        <v>85</v>
      </c>
      <c r="AZ64" s="59"/>
      <c r="BA64" s="41">
        <f t="shared" si="35"/>
        <v>0</v>
      </c>
      <c r="BB64" s="64">
        <v>0</v>
      </c>
      <c r="BC64" s="43">
        <f t="shared" si="36"/>
        <v>26541842</v>
      </c>
      <c r="BD64" s="41">
        <f>IF(COUNTIFS($D$2:$D64,$D64)=1,SUMIFS(BC:BC,$D:$D,$D64),0)</f>
        <v>0</v>
      </c>
      <c r="BE64" s="86">
        <v>0.02</v>
      </c>
      <c r="BF64" s="41">
        <f t="shared" si="37"/>
        <v>0</v>
      </c>
      <c r="BG64" s="41">
        <f>IF(COUNTIFS($D$2:$D64,$D64)=1,SUMIFS(BF:BF,$D:$D,$D64),0)</f>
        <v>0</v>
      </c>
      <c r="BH64" s="41">
        <f t="shared" si="38"/>
        <v>0</v>
      </c>
      <c r="BI64" s="44">
        <f t="shared" si="39"/>
        <v>0</v>
      </c>
      <c r="BJ64" s="44">
        <f t="shared" si="21"/>
        <v>26541842</v>
      </c>
      <c r="BK64" s="44">
        <f t="shared" si="26"/>
        <v>135298658</v>
      </c>
      <c r="BL64" s="41" t="str">
        <f>IF(COUNTIF($D$3:D64,D64)=1,BK64,"")</f>
        <v/>
      </c>
      <c r="BM64" s="41">
        <f t="shared" si="22"/>
        <v>0</v>
      </c>
      <c r="BN64" s="41">
        <f t="shared" si="23"/>
        <v>0</v>
      </c>
      <c r="BO64" s="44">
        <f t="shared" si="40"/>
        <v>0</v>
      </c>
      <c r="BP64" s="44">
        <f t="shared" si="41"/>
        <v>0</v>
      </c>
      <c r="BQ64" s="44">
        <f t="shared" si="24"/>
        <v>0</v>
      </c>
      <c r="BR64" s="44">
        <f t="shared" si="42"/>
        <v>0</v>
      </c>
      <c r="BS64" s="44">
        <f t="shared" si="43"/>
        <v>0</v>
      </c>
      <c r="BT64" s="45" t="str">
        <f t="shared" si="27"/>
        <v/>
      </c>
    </row>
    <row r="65" spans="1:72" hidden="1">
      <c r="A65" s="83" t="s">
        <v>76</v>
      </c>
      <c r="B65" s="38">
        <v>1877</v>
      </c>
      <c r="C65" s="38" t="s">
        <v>77</v>
      </c>
      <c r="D65" s="39">
        <v>68008442025</v>
      </c>
      <c r="E65" s="39" t="str">
        <f t="shared" si="44"/>
        <v/>
      </c>
      <c r="F65" s="62"/>
      <c r="G65" s="38" t="s">
        <v>101</v>
      </c>
      <c r="H65" s="38" t="s">
        <v>145</v>
      </c>
      <c r="I65" s="38" t="s">
        <v>98</v>
      </c>
      <c r="J65" s="38" t="s">
        <v>81</v>
      </c>
      <c r="K65" s="38">
        <v>2</v>
      </c>
      <c r="L65" s="38">
        <f>SUMIFS(
   zonificación!$AA:$AA,
   zonificación!$A:$A,B65,
   zonificación!$K:$K, G65,
   zonificación!$I:$I,H65,
   zonificación!$W:$W, I65)</f>
        <v>424</v>
      </c>
      <c r="M65" s="48">
        <f>IF(COUNTIFS($D$2:$D65,D65)=1,SUMIFS($L:$L,D:D,D65),0)</f>
        <v>424</v>
      </c>
      <c r="N65" s="62">
        <v>3</v>
      </c>
      <c r="O65" s="38">
        <f>IF(COUNTIFS($D$2:$D65,D65)=1,SUMIFS($K:$K,D:D,D65),0)</f>
        <v>2</v>
      </c>
      <c r="P65" s="40">
        <f>IF(COUNTIFS($D$2:$D65,D65)=1,SUMIFS($M:$M,D:D,D65),0)</f>
        <v>424</v>
      </c>
      <c r="Q65" s="38" t="s">
        <v>82</v>
      </c>
      <c r="R65" s="38">
        <v>804000801</v>
      </c>
      <c r="S65" s="87" t="str">
        <f t="shared" si="13"/>
        <v/>
      </c>
      <c r="T65" s="38" t="s">
        <v>163</v>
      </c>
      <c r="U65" s="87" t="str">
        <f t="shared" si="14"/>
        <v/>
      </c>
      <c r="V65" s="38" t="s">
        <v>84</v>
      </c>
      <c r="W65" s="85">
        <v>46326</v>
      </c>
      <c r="X65" s="64">
        <v>0</v>
      </c>
      <c r="Y65" s="41">
        <f>IF(COUNTIFS($D$2:$D65,$D65)=1,SUMIFS(X:X,$D:$D,$D65),0)</f>
        <v>0</v>
      </c>
      <c r="Z65" s="64">
        <v>0</v>
      </c>
      <c r="AA65" s="63" t="s">
        <v>85</v>
      </c>
      <c r="AB65" s="64">
        <v>0</v>
      </c>
      <c r="AC65" s="41">
        <f>IF(COUNTIFS($D$2:$D65,$D65)=1,SUMIFS(AB:AB,$D:$D,$D65),0)</f>
        <v>0</v>
      </c>
      <c r="AD65" s="41">
        <f>IF(COUNTIFS($D$2:$D65,$D65)=1,SUMIFS(Z:Z,$D:$D,$D65),0)</f>
        <v>0</v>
      </c>
      <c r="AE65" s="41">
        <f t="shared" si="28"/>
        <v>0</v>
      </c>
      <c r="AF65" s="41">
        <f t="shared" si="29"/>
        <v>0</v>
      </c>
      <c r="AG65" s="41">
        <f>IF(COUNTIFS($D$2:$D65,$D65)=1,SUMIFS(AF:AF,$D:$D,$D65),0)</f>
        <v>0</v>
      </c>
      <c r="AH65" s="65">
        <f t="shared" si="17"/>
        <v>2026</v>
      </c>
      <c r="AI65" s="42">
        <f>AG65/VLOOKUP(AH65,SALARIOS!$A$1:$B$4,2,0)</f>
        <v>0</v>
      </c>
      <c r="AJ65" s="64">
        <v>0</v>
      </c>
      <c r="AK65" s="64">
        <v>0</v>
      </c>
      <c r="AL65" s="64">
        <v>0</v>
      </c>
      <c r="AM65" s="64">
        <v>0</v>
      </c>
      <c r="AN65" s="41">
        <f t="shared" si="30"/>
        <v>0</v>
      </c>
      <c r="AO65" s="41">
        <f t="shared" si="31"/>
        <v>0</v>
      </c>
      <c r="AP65" s="41">
        <f t="shared" si="32"/>
        <v>0</v>
      </c>
      <c r="AQ65" s="41">
        <f>VALUE(IF(COUNTIFS($D$2:$D65,$D65)=1,MAX(0,SUMIFS(AP:AP,$D:$D,$D65)),0))</f>
        <v>0</v>
      </c>
      <c r="AR65" s="41">
        <f t="shared" si="45"/>
        <v>0</v>
      </c>
      <c r="AS65" s="41">
        <f>IF(COUNTIFS($D$2:$D65,$D65)=1,SUMIFS(AR:AR,$D:$D,$D65),0)</f>
        <v>0</v>
      </c>
      <c r="AT65" s="41">
        <f t="shared" si="33"/>
        <v>0</v>
      </c>
      <c r="AU65" s="41">
        <f t="shared" si="34"/>
        <v>0</v>
      </c>
      <c r="AV65" s="41">
        <f>SUMIFS(Combinaciones!$K:$K,Combinaciones!$A:$A,I65,Combinaciones!$B:$B,J65,Combinaciones!$F:$F,N65)*L65</f>
        <v>716171616</v>
      </c>
      <c r="AW65" s="41">
        <f>IF(COUNTIFS($D$2:$D65,$D65)=1,SUMIFS(AV:AV,$D:$D,$D65),0)</f>
        <v>716171616</v>
      </c>
      <c r="AX65" s="64">
        <v>0</v>
      </c>
      <c r="AY65" s="63" t="s">
        <v>85</v>
      </c>
      <c r="AZ65" s="59"/>
      <c r="BA65" s="41">
        <f t="shared" si="35"/>
        <v>0</v>
      </c>
      <c r="BB65" s="64">
        <v>0</v>
      </c>
      <c r="BC65" s="43">
        <f t="shared" si="36"/>
        <v>716171616</v>
      </c>
      <c r="BD65" s="41">
        <f>IF(COUNTIFS($D$2:$D65,$D65)=1,SUMIFS(BC:BC,$D:$D,$D65),0)</f>
        <v>716171616</v>
      </c>
      <c r="BE65" s="86">
        <v>0.02</v>
      </c>
      <c r="BF65" s="41">
        <f t="shared" si="37"/>
        <v>14323432.32</v>
      </c>
      <c r="BG65" s="41">
        <f>IF(COUNTIFS($D$2:$D65,$D65)=1,SUMIFS(BF:BF,$D:$D,$D65),0)</f>
        <v>14323432.32</v>
      </c>
      <c r="BH65" s="41">
        <f t="shared" si="38"/>
        <v>730495048.32000005</v>
      </c>
      <c r="BI65" s="44">
        <f t="shared" si="39"/>
        <v>417.20998473360925</v>
      </c>
      <c r="BJ65" s="44">
        <f t="shared" si="21"/>
        <v>716171616</v>
      </c>
      <c r="BK65" s="44">
        <f t="shared" si="26"/>
        <v>716171616</v>
      </c>
      <c r="BL65" s="41">
        <f>IF(COUNTIF($D$3:D65,D65)=1,BK65,"")</f>
        <v>716171616</v>
      </c>
      <c r="BM65" s="41">
        <f t="shared" si="22"/>
        <v>14323432.32</v>
      </c>
      <c r="BN65" s="41">
        <f t="shared" si="23"/>
        <v>730495048.32000005</v>
      </c>
      <c r="BO65" s="44">
        <f t="shared" si="40"/>
        <v>0</v>
      </c>
      <c r="BP65" s="44">
        <f t="shared" si="41"/>
        <v>417.20998473360925</v>
      </c>
      <c r="BQ65" s="44" t="str">
        <f t="shared" si="24"/>
        <v/>
      </c>
      <c r="BR65" s="44" t="str">
        <f t="shared" si="42"/>
        <v/>
      </c>
      <c r="BS65" s="44">
        <f t="shared" si="43"/>
        <v>417.20998473360925</v>
      </c>
      <c r="BT65" s="45" t="str">
        <f t="shared" si="27"/>
        <v/>
      </c>
    </row>
    <row r="66" spans="1:72" hidden="1">
      <c r="A66" s="83" t="s">
        <v>76</v>
      </c>
      <c r="B66" s="38">
        <v>1878</v>
      </c>
      <c r="C66" s="38" t="s">
        <v>77</v>
      </c>
      <c r="D66" s="39">
        <v>68008722025</v>
      </c>
      <c r="E66" s="39" t="str">
        <f t="shared" si="44"/>
        <v/>
      </c>
      <c r="F66" s="62"/>
      <c r="G66" s="38" t="s">
        <v>123</v>
      </c>
      <c r="H66" s="38" t="s">
        <v>164</v>
      </c>
      <c r="I66" s="38" t="s">
        <v>127</v>
      </c>
      <c r="J66" s="38" t="s">
        <v>81</v>
      </c>
      <c r="K66" s="38">
        <v>16</v>
      </c>
      <c r="L66" s="38">
        <f>SUMIFS(
   zonificación!$AA:$AA,
   zonificación!$A:$A,B66,
   zonificación!$K:$K, G66,
   zonificación!$I:$I,H66,
   zonificación!$W:$W, I66)</f>
        <v>507</v>
      </c>
      <c r="M66" s="48">
        <f>IF(COUNTIFS($D$2:$D66,D66)=1,SUMIFS($L:$L,D:D,D66),0)</f>
        <v>507</v>
      </c>
      <c r="N66" s="62">
        <v>3</v>
      </c>
      <c r="O66" s="38">
        <f>IF(COUNTIFS($D$2:$D66,D66)=1,SUMIFS($K:$K,D:D,D66),0)</f>
        <v>16</v>
      </c>
      <c r="P66" s="40">
        <f>IF(COUNTIFS($D$2:$D66,D66)=1,SUMIFS($M:$M,D:D,D66),0)</f>
        <v>507</v>
      </c>
      <c r="Q66" s="38" t="s">
        <v>82</v>
      </c>
      <c r="R66" s="38">
        <v>900490026</v>
      </c>
      <c r="S66" s="87" t="str">
        <f t="shared" si="13"/>
        <v/>
      </c>
      <c r="T66" s="38" t="s">
        <v>165</v>
      </c>
      <c r="U66" s="87" t="str">
        <f t="shared" si="14"/>
        <v/>
      </c>
      <c r="V66" s="38" t="s">
        <v>129</v>
      </c>
      <c r="W66" s="85">
        <v>46326</v>
      </c>
      <c r="X66" s="64">
        <v>0</v>
      </c>
      <c r="Y66" s="41">
        <f>IF(COUNTIFS($D$2:$D66,$D66)=1,SUMIFS(X:X,$D:$D,$D66),0)</f>
        <v>0</v>
      </c>
      <c r="Z66" s="64">
        <v>0</v>
      </c>
      <c r="AA66" s="63" t="s">
        <v>85</v>
      </c>
      <c r="AB66" s="64">
        <v>0</v>
      </c>
      <c r="AC66" s="41">
        <f>IF(COUNTIFS($D$2:$D66,$D66)=1,SUMIFS(AB:AB,$D:$D,$D66),0)</f>
        <v>0</v>
      </c>
      <c r="AD66" s="41">
        <f>IF(COUNTIFS($D$2:$D66,$D66)=1,SUMIFS(Z:Z,$D:$D,$D66),0)</f>
        <v>0</v>
      </c>
      <c r="AE66" s="41">
        <f t="shared" si="28"/>
        <v>0</v>
      </c>
      <c r="AF66" s="41">
        <f t="shared" si="29"/>
        <v>0</v>
      </c>
      <c r="AG66" s="41">
        <f>IF(COUNTIFS($D$2:$D66,$D66)=1,SUMIFS(AF:AF,$D:$D,$D66),0)</f>
        <v>0</v>
      </c>
      <c r="AH66" s="65">
        <f t="shared" si="17"/>
        <v>2026</v>
      </c>
      <c r="AI66" s="42">
        <f>AG66/VLOOKUP(AH66,SALARIOS!$A$1:$B$4,2,0)</f>
        <v>0</v>
      </c>
      <c r="AJ66" s="64">
        <v>0</v>
      </c>
      <c r="AK66" s="64">
        <v>0</v>
      </c>
      <c r="AL66" s="64">
        <v>0</v>
      </c>
      <c r="AM66" s="64">
        <v>0</v>
      </c>
      <c r="AN66" s="41">
        <f t="shared" si="30"/>
        <v>0</v>
      </c>
      <c r="AO66" s="41">
        <f t="shared" si="31"/>
        <v>0</v>
      </c>
      <c r="AP66" s="41">
        <f t="shared" si="32"/>
        <v>0</v>
      </c>
      <c r="AQ66" s="41">
        <f>VALUE(IF(COUNTIFS($D$2:$D66,$D66)=1,MAX(0,SUMIFS(AP:AP,$D:$D,$D66)),0))</f>
        <v>0</v>
      </c>
      <c r="AR66" s="41">
        <f t="shared" si="45"/>
        <v>0</v>
      </c>
      <c r="AS66" s="41">
        <f>IF(COUNTIFS($D$2:$D66,$D66)=1,SUMIFS(AR:AR,$D:$D,$D66),0)</f>
        <v>0</v>
      </c>
      <c r="AT66" s="41">
        <f t="shared" si="33"/>
        <v>0</v>
      </c>
      <c r="AU66" s="41">
        <f t="shared" si="34"/>
        <v>0</v>
      </c>
      <c r="AV66" s="41">
        <f>SUMIFS(Combinaciones!$K:$K,Combinaciones!$A:$A,I66,Combinaciones!$B:$B,J66,Combinaciones!$F:$F,N66)*L66</f>
        <v>627565614</v>
      </c>
      <c r="AW66" s="41">
        <f>IF(COUNTIFS($D$2:$D66,$D66)=1,SUMIFS(AV:AV,$D:$D,$D66),0)</f>
        <v>627565614</v>
      </c>
      <c r="AX66" s="64">
        <v>0</v>
      </c>
      <c r="AY66" s="63" t="s">
        <v>85</v>
      </c>
      <c r="AZ66" s="59"/>
      <c r="BA66" s="41">
        <f t="shared" si="35"/>
        <v>0</v>
      </c>
      <c r="BB66" s="64">
        <v>0</v>
      </c>
      <c r="BC66" s="43">
        <f t="shared" si="36"/>
        <v>627565614</v>
      </c>
      <c r="BD66" s="41">
        <f>IF(COUNTIFS($D$2:$D66,$D66)=1,SUMIFS(BC:BC,$D:$D,$D66),0)</f>
        <v>627565614</v>
      </c>
      <c r="BE66" s="86">
        <v>0.02</v>
      </c>
      <c r="BF66" s="41">
        <f t="shared" si="37"/>
        <v>12551312.280000001</v>
      </c>
      <c r="BG66" s="41">
        <f>IF(COUNTIFS($D$2:$D66,$D66)=1,SUMIFS(BF:BF,$D:$D,$D66),0)</f>
        <v>12551312.280000001</v>
      </c>
      <c r="BH66" s="41">
        <f t="shared" si="38"/>
        <v>640116926.27999997</v>
      </c>
      <c r="BI66" s="44">
        <f t="shared" si="39"/>
        <v>365.59203742064818</v>
      </c>
      <c r="BJ66" s="44">
        <f t="shared" si="21"/>
        <v>627565614</v>
      </c>
      <c r="BK66" s="44">
        <f t="shared" si="26"/>
        <v>627565614</v>
      </c>
      <c r="BL66" s="41">
        <f>IF(COUNTIF($D$3:D66,D66)=1,BK66,"")</f>
        <v>627565614</v>
      </c>
      <c r="BM66" s="41">
        <f t="shared" si="22"/>
        <v>12551312.280000001</v>
      </c>
      <c r="BN66" s="41">
        <f t="shared" si="23"/>
        <v>640116926.27999997</v>
      </c>
      <c r="BO66" s="44">
        <f t="shared" si="40"/>
        <v>0</v>
      </c>
      <c r="BP66" s="44">
        <f t="shared" si="41"/>
        <v>365.59203742064818</v>
      </c>
      <c r="BQ66" s="44" t="str">
        <f t="shared" si="24"/>
        <v/>
      </c>
      <c r="BR66" s="44" t="str">
        <f t="shared" si="42"/>
        <v/>
      </c>
      <c r="BS66" s="44">
        <f t="shared" si="43"/>
        <v>365.59203742064818</v>
      </c>
      <c r="BT66" s="45" t="str">
        <f t="shared" si="27"/>
        <v/>
      </c>
    </row>
    <row r="67" spans="1:72" hidden="1">
      <c r="A67" s="83" t="s">
        <v>76</v>
      </c>
      <c r="B67" s="38">
        <v>1879</v>
      </c>
      <c r="C67" s="38" t="s">
        <v>77</v>
      </c>
      <c r="D67" s="39">
        <v>68008602025</v>
      </c>
      <c r="E67" s="39" t="str">
        <f t="shared" si="44"/>
        <v/>
      </c>
      <c r="F67" s="62"/>
      <c r="G67" s="38" t="s">
        <v>92</v>
      </c>
      <c r="H67" s="38" t="s">
        <v>114</v>
      </c>
      <c r="I67" s="38" t="s">
        <v>98</v>
      </c>
      <c r="J67" s="38" t="s">
        <v>81</v>
      </c>
      <c r="K67" s="38">
        <v>1</v>
      </c>
      <c r="L67" s="38">
        <f>SUMIFS(
   zonificación!$AA:$AA,
   zonificación!$A:$A,B67,
   zonificación!$K:$K, G67,
   zonificación!$I:$I,H67,
   zonificación!$W:$W, I67)</f>
        <v>256</v>
      </c>
      <c r="M67" s="48">
        <f>IF(COUNTIFS($D$2:$D67,D67)=1,SUMIFS($L:$L,D:D,D67),0)</f>
        <v>256</v>
      </c>
      <c r="N67" s="62">
        <v>3</v>
      </c>
      <c r="O67" s="38">
        <f>IF(COUNTIFS($D$2:$D67,D67)=1,SUMIFS($K:$K,D:D,D67),0)</f>
        <v>1</v>
      </c>
      <c r="P67" s="40">
        <f>IF(COUNTIFS($D$2:$D67,D67)=1,SUMIFS($M:$M,D:D,D67),0)</f>
        <v>256</v>
      </c>
      <c r="Q67" s="38" t="s">
        <v>82</v>
      </c>
      <c r="R67" s="38">
        <v>890270537</v>
      </c>
      <c r="S67" s="87" t="str">
        <f t="shared" si="13"/>
        <v/>
      </c>
      <c r="T67" s="38" t="s">
        <v>116</v>
      </c>
      <c r="U67" s="87" t="str">
        <f t="shared" si="14"/>
        <v/>
      </c>
      <c r="V67" s="38" t="s">
        <v>84</v>
      </c>
      <c r="W67" s="85">
        <v>46326</v>
      </c>
      <c r="X67" s="64">
        <v>0</v>
      </c>
      <c r="Y67" s="41">
        <f>IF(COUNTIFS($D$2:$D67,$D67)=1,SUMIFS(X:X,$D:$D,$D67),0)</f>
        <v>0</v>
      </c>
      <c r="Z67" s="64">
        <v>0</v>
      </c>
      <c r="AA67" s="63" t="s">
        <v>85</v>
      </c>
      <c r="AB67" s="64">
        <v>0</v>
      </c>
      <c r="AC67" s="41">
        <f>IF(COUNTIFS($D$2:$D67,$D67)=1,SUMIFS(AB:AB,$D:$D,$D67),0)</f>
        <v>0</v>
      </c>
      <c r="AD67" s="41">
        <f>IF(COUNTIFS($D$2:$D67,$D67)=1,SUMIFS(Z:Z,$D:$D,$D67),0)</f>
        <v>0</v>
      </c>
      <c r="AE67" s="41">
        <f t="shared" si="28"/>
        <v>0</v>
      </c>
      <c r="AF67" s="41">
        <f t="shared" si="29"/>
        <v>0</v>
      </c>
      <c r="AG67" s="41">
        <f>IF(COUNTIFS($D$2:$D67,$D67)=1,SUMIFS(AF:AF,$D:$D,$D67),0)</f>
        <v>0</v>
      </c>
      <c r="AH67" s="65">
        <f t="shared" si="17"/>
        <v>2026</v>
      </c>
      <c r="AI67" s="42">
        <f>AG67/VLOOKUP(AH67,SALARIOS!$A$1:$B$4,2,0)</f>
        <v>0</v>
      </c>
      <c r="AJ67" s="64">
        <v>0</v>
      </c>
      <c r="AK67" s="64">
        <v>0</v>
      </c>
      <c r="AL67" s="64">
        <v>0</v>
      </c>
      <c r="AM67" s="64">
        <v>0</v>
      </c>
      <c r="AN67" s="41">
        <f t="shared" si="30"/>
        <v>0</v>
      </c>
      <c r="AO67" s="41">
        <f t="shared" si="31"/>
        <v>0</v>
      </c>
      <c r="AP67" s="41">
        <f t="shared" si="32"/>
        <v>0</v>
      </c>
      <c r="AQ67" s="41">
        <f>VALUE(IF(COUNTIFS($D$2:$D67,$D67)=1,MAX(0,SUMIFS(AP:AP,$D:$D,$D67)),0))</f>
        <v>0</v>
      </c>
      <c r="AR67" s="41">
        <f t="shared" si="45"/>
        <v>0</v>
      </c>
      <c r="AS67" s="41">
        <f>IF(COUNTIFS($D$2:$D67,$D67)=1,SUMIFS(AR:AR,$D:$D,$D67),0)</f>
        <v>0</v>
      </c>
      <c r="AT67" s="41">
        <f t="shared" si="33"/>
        <v>0</v>
      </c>
      <c r="AU67" s="41">
        <f t="shared" si="34"/>
        <v>0</v>
      </c>
      <c r="AV67" s="41">
        <f>SUMIFS(Combinaciones!$K:$K,Combinaciones!$A:$A,I67,Combinaciones!$B:$B,J67,Combinaciones!$F:$F,N67)*L67</f>
        <v>432405504</v>
      </c>
      <c r="AW67" s="41">
        <f>IF(COUNTIFS($D$2:$D67,$D67)=1,SUMIFS(AV:AV,$D:$D,$D67),0)</f>
        <v>432405504</v>
      </c>
      <c r="AX67" s="64">
        <v>0</v>
      </c>
      <c r="AY67" s="63" t="s">
        <v>85</v>
      </c>
      <c r="AZ67" s="59"/>
      <c r="BA67" s="41">
        <f t="shared" si="35"/>
        <v>0</v>
      </c>
      <c r="BB67" s="64">
        <v>0</v>
      </c>
      <c r="BC67" s="43">
        <f t="shared" si="36"/>
        <v>432405504</v>
      </c>
      <c r="BD67" s="41">
        <f>IF(COUNTIFS($D$2:$D67,$D67)=1,SUMIFS(BC:BC,$D:$D,$D67),0)</f>
        <v>432405504</v>
      </c>
      <c r="BE67" s="86">
        <v>0.02</v>
      </c>
      <c r="BF67" s="41">
        <f t="shared" si="37"/>
        <v>8648110.0800000001</v>
      </c>
      <c r="BG67" s="41">
        <f>IF(COUNTIFS($D$2:$D67,$D67)=1,SUMIFS(BF:BF,$D:$D,$D67),0)</f>
        <v>8648110.0800000001</v>
      </c>
      <c r="BH67" s="41">
        <f t="shared" si="38"/>
        <v>441053614.07999998</v>
      </c>
      <c r="BI67" s="44">
        <f t="shared" si="39"/>
        <v>251.90036814104704</v>
      </c>
      <c r="BJ67" s="44">
        <f t="shared" si="21"/>
        <v>432405504</v>
      </c>
      <c r="BK67" s="44">
        <f t="shared" ref="BK67:BK98" si="46">SUMIF($D:$D,$D:$D,$BJ:$BJ)</f>
        <v>432405504</v>
      </c>
      <c r="BL67" s="41">
        <f>IF(COUNTIF($D$3:D67,D67)=1,BK67,"")</f>
        <v>432405504</v>
      </c>
      <c r="BM67" s="41">
        <f t="shared" si="22"/>
        <v>8648110.0800000001</v>
      </c>
      <c r="BN67" s="41">
        <f t="shared" si="23"/>
        <v>441053614.07999998</v>
      </c>
      <c r="BO67" s="44">
        <f t="shared" si="40"/>
        <v>0</v>
      </c>
      <c r="BP67" s="44">
        <f t="shared" si="41"/>
        <v>251.90036814104704</v>
      </c>
      <c r="BQ67" s="44" t="str">
        <f t="shared" si="24"/>
        <v/>
      </c>
      <c r="BR67" s="44" t="str">
        <f t="shared" si="42"/>
        <v/>
      </c>
      <c r="BS67" s="44">
        <f t="shared" si="43"/>
        <v>251.90036814104704</v>
      </c>
      <c r="BT67" s="45" t="str">
        <f t="shared" ref="BT67:BT98" si="47">IF(BS67="","",IF(SUMIFS(BS:BS,R:R,R67)&gt;5000,"ALERTA MAYOR QUE 5.000",""))</f>
        <v/>
      </c>
    </row>
    <row r="68" spans="1:72" hidden="1">
      <c r="A68" s="83" t="s">
        <v>76</v>
      </c>
      <c r="B68" s="38">
        <v>1880</v>
      </c>
      <c r="C68" s="38" t="s">
        <v>77</v>
      </c>
      <c r="D68" s="39">
        <v>68008552025</v>
      </c>
      <c r="E68" s="39" t="str">
        <f t="shared" si="44"/>
        <v/>
      </c>
      <c r="F68" s="62"/>
      <c r="G68" s="38" t="s">
        <v>101</v>
      </c>
      <c r="H68" s="38" t="s">
        <v>166</v>
      </c>
      <c r="I68" s="38" t="s">
        <v>127</v>
      </c>
      <c r="J68" s="38" t="s">
        <v>81</v>
      </c>
      <c r="K68" s="38">
        <v>2</v>
      </c>
      <c r="L68" s="38">
        <f>SUMIFS(
   zonificación!$AA:$AA,
   zonificación!$A:$A,B68,
   zonificación!$K:$K, G68,
   zonificación!$I:$I,H68,
   zonificación!$W:$W, I68)</f>
        <v>88</v>
      </c>
      <c r="M68" s="48">
        <f>IF(COUNTIFS($D$2:$D68,D68)=1,SUMIFS($L:$L,D:D,D68),0)</f>
        <v>339</v>
      </c>
      <c r="N68" s="62">
        <v>3</v>
      </c>
      <c r="O68" s="38">
        <f>IF(COUNTIFS($D$2:$D68,D68)=1,SUMIFS($K:$K,D:D,D68),0)</f>
        <v>8</v>
      </c>
      <c r="P68" s="40">
        <f>IF(COUNTIFS($D$2:$D68,D68)=1,SUMIFS($M:$M,D:D,D68),0)</f>
        <v>339</v>
      </c>
      <c r="Q68" s="38" t="s">
        <v>82</v>
      </c>
      <c r="R68" s="38">
        <v>900490026</v>
      </c>
      <c r="S68" s="87" t="str">
        <f t="shared" ref="S68:S131" si="48">IF($A68="SI","",$R68)</f>
        <v/>
      </c>
      <c r="T68" s="38" t="s">
        <v>165</v>
      </c>
      <c r="U68" s="87" t="str">
        <f t="shared" ref="U68:U131" si="49">IF($A68="SI","",$T68)</f>
        <v/>
      </c>
      <c r="V68" s="38" t="s">
        <v>129</v>
      </c>
      <c r="W68" s="85">
        <v>46326</v>
      </c>
      <c r="X68" s="64">
        <v>0</v>
      </c>
      <c r="Y68" s="41">
        <f>IF(COUNTIFS($D$2:$D68,$D68)=1,SUMIFS(X:X,$D:$D,$D68),0)</f>
        <v>0</v>
      </c>
      <c r="Z68" s="64">
        <v>0</v>
      </c>
      <c r="AA68" s="63" t="s">
        <v>85</v>
      </c>
      <c r="AB68" s="64">
        <v>0</v>
      </c>
      <c r="AC68" s="41">
        <f>IF(COUNTIFS($D$2:$D68,$D68)=1,SUMIFS(AB:AB,$D:$D,$D68),0)</f>
        <v>0</v>
      </c>
      <c r="AD68" s="41">
        <f>IF(COUNTIFS($D$2:$D68,$D68)=1,SUMIFS(Z:Z,$D:$D,$D68),0)</f>
        <v>0</v>
      </c>
      <c r="AE68" s="41">
        <f t="shared" si="28"/>
        <v>0</v>
      </c>
      <c r="AF68" s="41">
        <f t="shared" si="29"/>
        <v>0</v>
      </c>
      <c r="AG68" s="41">
        <f>IF(COUNTIFS($D$2:$D68,$D68)=1,SUMIFS(AF:AF,$D:$D,$D68),0)</f>
        <v>0</v>
      </c>
      <c r="AH68" s="65">
        <f t="shared" ref="AH68:AH131" si="50">IF(E68="",2026,VALUE(RIGHT(E68,4)))</f>
        <v>2026</v>
      </c>
      <c r="AI68" s="42">
        <f>AG68/VLOOKUP(AH68,SALARIOS!$A$1:$B$4,2,0)</f>
        <v>0</v>
      </c>
      <c r="AJ68" s="64">
        <v>0</v>
      </c>
      <c r="AK68" s="64">
        <v>0</v>
      </c>
      <c r="AL68" s="64">
        <v>0</v>
      </c>
      <c r="AM68" s="64">
        <v>0</v>
      </c>
      <c r="AN68" s="41">
        <f t="shared" si="30"/>
        <v>0</v>
      </c>
      <c r="AO68" s="41">
        <f t="shared" si="31"/>
        <v>0</v>
      </c>
      <c r="AP68" s="41">
        <f t="shared" si="32"/>
        <v>0</v>
      </c>
      <c r="AQ68" s="41">
        <f>VALUE(IF(COUNTIFS($D$2:$D68,$D68)=1,MAX(0,SUMIFS(AP:AP,$D:$D,$D68)),0))</f>
        <v>0</v>
      </c>
      <c r="AR68" s="41">
        <f t="shared" si="45"/>
        <v>0</v>
      </c>
      <c r="AS68" s="41">
        <f>IF(COUNTIFS($D$2:$D68,$D68)=1,SUMIFS(AR:AR,$D:$D,$D68),0)</f>
        <v>0</v>
      </c>
      <c r="AT68" s="41">
        <f t="shared" si="33"/>
        <v>0</v>
      </c>
      <c r="AU68" s="41">
        <f t="shared" si="34"/>
        <v>0</v>
      </c>
      <c r="AV68" s="41">
        <f>SUMIFS(Combinaciones!$K:$K,Combinaciones!$A:$A,I68,Combinaciones!$B:$B,J68,Combinaciones!$F:$F,N68)*L68</f>
        <v>108926576</v>
      </c>
      <c r="AW68" s="41">
        <f>IF(COUNTIFS($D$2:$D68,$D68)=1,SUMIFS(AV:AV,$D:$D,$D68),0)</f>
        <v>427289868</v>
      </c>
      <c r="AX68" s="64">
        <v>0</v>
      </c>
      <c r="AY68" s="63" t="s">
        <v>85</v>
      </c>
      <c r="AZ68" s="59"/>
      <c r="BA68" s="41">
        <f t="shared" si="35"/>
        <v>0</v>
      </c>
      <c r="BB68" s="64">
        <v>0</v>
      </c>
      <c r="BC68" s="43">
        <f t="shared" si="36"/>
        <v>108926576</v>
      </c>
      <c r="BD68" s="41">
        <f>IF(COUNTIFS($D$2:$D68,$D68)=1,SUMIFS(BC:BC,$D:$D,$D68),0)</f>
        <v>427289868</v>
      </c>
      <c r="BE68" s="86">
        <v>0.02</v>
      </c>
      <c r="BF68" s="41">
        <f t="shared" si="37"/>
        <v>8545797.3599999994</v>
      </c>
      <c r="BG68" s="41">
        <f>IF(COUNTIFS($D$2:$D68,$D68)=1,SUMIFS(BF:BF,$D:$D,$D68),0)</f>
        <v>8545797.3599999994</v>
      </c>
      <c r="BH68" s="41">
        <f t="shared" si="38"/>
        <v>435835665.36000001</v>
      </c>
      <c r="BI68" s="44">
        <f t="shared" si="39"/>
        <v>248.92022431828113</v>
      </c>
      <c r="BJ68" s="44">
        <f t="shared" ref="BJ68:BJ131" si="51">X68+AK68-AJ68+BC68</f>
        <v>108926576</v>
      </c>
      <c r="BK68" s="44">
        <f t="shared" si="46"/>
        <v>427289868</v>
      </c>
      <c r="BL68" s="41">
        <f>IF(COUNTIF($D$3:D68,D68)=1,BK68,"")</f>
        <v>427289868</v>
      </c>
      <c r="BM68" s="41">
        <f t="shared" ref="BM68:BM131" si="52">+IFERROR(AC68+BF68+AM68-AL68,0)</f>
        <v>8545797.3599999994</v>
      </c>
      <c r="BN68" s="41">
        <f t="shared" ref="BN68:BN131" si="53">+IFERROR(Y68+AE68+AK68-AJ68+AM68-AL68+BD68+BF68+AD68,0)</f>
        <v>435835665.36000001</v>
      </c>
      <c r="BO68" s="44">
        <f t="shared" si="40"/>
        <v>0</v>
      </c>
      <c r="BP68" s="44">
        <f t="shared" si="41"/>
        <v>248.92022431828113</v>
      </c>
      <c r="BQ68" s="44" t="str">
        <f t="shared" ref="BQ68:BQ131" si="54">IF(A68="SI","",IF(BO68-BP68&lt;0,0,BO68-BP68))</f>
        <v/>
      </c>
      <c r="BR68" s="44" t="str">
        <f t="shared" si="42"/>
        <v/>
      </c>
      <c r="BS68" s="44">
        <f t="shared" si="43"/>
        <v>248.92022431828113</v>
      </c>
      <c r="BT68" s="45" t="str">
        <f t="shared" si="47"/>
        <v/>
      </c>
    </row>
    <row r="69" spans="1:72" hidden="1">
      <c r="A69" s="83" t="s">
        <v>76</v>
      </c>
      <c r="B69" s="38">
        <v>1880</v>
      </c>
      <c r="C69" s="38" t="s">
        <v>77</v>
      </c>
      <c r="D69" s="39">
        <v>68008552025</v>
      </c>
      <c r="E69" s="39" t="str">
        <f t="shared" si="44"/>
        <v/>
      </c>
      <c r="F69" s="62"/>
      <c r="G69" s="38" t="s">
        <v>101</v>
      </c>
      <c r="H69" s="38" t="s">
        <v>167</v>
      </c>
      <c r="I69" s="38" t="s">
        <v>156</v>
      </c>
      <c r="J69" s="38" t="s">
        <v>81</v>
      </c>
      <c r="K69" s="38">
        <v>1</v>
      </c>
      <c r="L69" s="38">
        <f>SUMIFS(
   zonificación!$AA:$AA,
   zonificación!$A:$A,B69,
   zonificación!$K:$K, G69,
   zonificación!$I:$I,H69,
   zonificación!$W:$W, I69)</f>
        <v>34</v>
      </c>
      <c r="M69" s="48">
        <f>IF(COUNTIFS($D$2:$D69,D69)=1,SUMIFS($L:$L,D:D,D69),0)</f>
        <v>0</v>
      </c>
      <c r="N69" s="62">
        <v>3</v>
      </c>
      <c r="O69" s="38">
        <f>IF(COUNTIFS($D$2:$D69,D69)=1,SUMIFS($K:$K,D:D,D69),0)</f>
        <v>0</v>
      </c>
      <c r="P69" s="40">
        <f>IF(COUNTIFS($D$2:$D69,D69)=1,SUMIFS($M:$M,D:D,D69),0)</f>
        <v>0</v>
      </c>
      <c r="Q69" s="38" t="s">
        <v>82</v>
      </c>
      <c r="R69" s="38">
        <v>900490026</v>
      </c>
      <c r="S69" s="87" t="str">
        <f t="shared" si="48"/>
        <v/>
      </c>
      <c r="T69" s="38" t="s">
        <v>165</v>
      </c>
      <c r="U69" s="87" t="str">
        <f t="shared" si="49"/>
        <v/>
      </c>
      <c r="V69" s="38" t="s">
        <v>157</v>
      </c>
      <c r="W69" s="85">
        <v>46326</v>
      </c>
      <c r="X69" s="64">
        <v>0</v>
      </c>
      <c r="Y69" s="41">
        <f>IF(COUNTIFS($D$2:$D69,$D69)=1,SUMIFS(X:X,$D:$D,$D69),0)</f>
        <v>0</v>
      </c>
      <c r="Z69" s="64">
        <v>0</v>
      </c>
      <c r="AA69" s="63" t="s">
        <v>85</v>
      </c>
      <c r="AB69" s="64">
        <v>0</v>
      </c>
      <c r="AC69" s="41">
        <f>IF(COUNTIFS($D$2:$D69,$D69)=1,SUMIFS(AB:AB,$D:$D,$D69),0)</f>
        <v>0</v>
      </c>
      <c r="AD69" s="41">
        <f>IF(COUNTIFS($D$2:$D69,$D69)=1,SUMIFS(Z:Z,$D:$D,$D69),0)</f>
        <v>0</v>
      </c>
      <c r="AE69" s="41">
        <f t="shared" si="28"/>
        <v>0</v>
      </c>
      <c r="AF69" s="41">
        <f t="shared" si="29"/>
        <v>0</v>
      </c>
      <c r="AG69" s="41">
        <f>IF(COUNTIFS($D$2:$D69,$D69)=1,SUMIFS(AF:AF,$D:$D,$D69),0)</f>
        <v>0</v>
      </c>
      <c r="AH69" s="65">
        <f t="shared" si="50"/>
        <v>2026</v>
      </c>
      <c r="AI69" s="42">
        <f>AG69/VLOOKUP(AH69,SALARIOS!$A$1:$B$4,2,0)</f>
        <v>0</v>
      </c>
      <c r="AJ69" s="64">
        <v>0</v>
      </c>
      <c r="AK69" s="64">
        <v>0</v>
      </c>
      <c r="AL69" s="64">
        <v>0</v>
      </c>
      <c r="AM69" s="64">
        <v>0</v>
      </c>
      <c r="AN69" s="41">
        <f t="shared" si="30"/>
        <v>0</v>
      </c>
      <c r="AO69" s="41">
        <f t="shared" si="31"/>
        <v>0</v>
      </c>
      <c r="AP69" s="41">
        <f t="shared" si="32"/>
        <v>0</v>
      </c>
      <c r="AQ69" s="41">
        <f>VALUE(IF(COUNTIFS($D$2:$D69,$D69)=1,MAX(0,SUMIFS(AP:AP,$D:$D,$D69)),0))</f>
        <v>0</v>
      </c>
      <c r="AR69" s="41">
        <f t="shared" si="45"/>
        <v>0</v>
      </c>
      <c r="AS69" s="41">
        <f>IF(COUNTIFS($D$2:$D69,$D69)=1,SUMIFS(AR:AR,$D:$D,$D69),0)</f>
        <v>0</v>
      </c>
      <c r="AT69" s="41">
        <f t="shared" si="33"/>
        <v>0</v>
      </c>
      <c r="AU69" s="41">
        <f t="shared" si="34"/>
        <v>0</v>
      </c>
      <c r="AV69" s="41">
        <f>SUMIFS(Combinaciones!$K:$K,Combinaciones!$A:$A,I69,Combinaciones!$B:$B,J69,Combinaciones!$F:$F,N69)*L69</f>
        <v>49760258</v>
      </c>
      <c r="AW69" s="41">
        <f>IF(COUNTIFS($D$2:$D69,$D69)=1,SUMIFS(AV:AV,$D:$D,$D69),0)</f>
        <v>0</v>
      </c>
      <c r="AX69" s="64">
        <v>0</v>
      </c>
      <c r="AY69" s="63" t="s">
        <v>85</v>
      </c>
      <c r="AZ69" s="59"/>
      <c r="BA69" s="41">
        <f t="shared" si="35"/>
        <v>0</v>
      </c>
      <c r="BB69" s="64">
        <v>0</v>
      </c>
      <c r="BC69" s="43">
        <f t="shared" si="36"/>
        <v>49760258</v>
      </c>
      <c r="BD69" s="41">
        <f>IF(COUNTIFS($D$2:$D69,$D69)=1,SUMIFS(BC:BC,$D:$D,$D69),0)</f>
        <v>0</v>
      </c>
      <c r="BE69" s="86">
        <v>0.02</v>
      </c>
      <c r="BF69" s="41">
        <f t="shared" si="37"/>
        <v>0</v>
      </c>
      <c r="BG69" s="41">
        <f>IF(COUNTIFS($D$2:$D69,$D69)=1,SUMIFS(BF:BF,$D:$D,$D69),0)</f>
        <v>0</v>
      </c>
      <c r="BH69" s="41">
        <f t="shared" si="38"/>
        <v>0</v>
      </c>
      <c r="BI69" s="44">
        <f t="shared" si="39"/>
        <v>0</v>
      </c>
      <c r="BJ69" s="44">
        <f t="shared" si="51"/>
        <v>49760258</v>
      </c>
      <c r="BK69" s="44">
        <f t="shared" si="46"/>
        <v>427289868</v>
      </c>
      <c r="BL69" s="41" t="str">
        <f>IF(COUNTIF($D$3:D69,D69)=1,BK69,"")</f>
        <v/>
      </c>
      <c r="BM69" s="41">
        <f t="shared" si="52"/>
        <v>0</v>
      </c>
      <c r="BN69" s="41">
        <f t="shared" si="53"/>
        <v>0</v>
      </c>
      <c r="BO69" s="44">
        <f t="shared" si="40"/>
        <v>0</v>
      </c>
      <c r="BP69" s="44">
        <f t="shared" si="41"/>
        <v>0</v>
      </c>
      <c r="BQ69" s="44" t="str">
        <f t="shared" si="54"/>
        <v/>
      </c>
      <c r="BR69" s="44" t="str">
        <f t="shared" si="42"/>
        <v/>
      </c>
      <c r="BS69" s="44">
        <f t="shared" si="43"/>
        <v>0</v>
      </c>
      <c r="BT69" s="45" t="str">
        <f t="shared" si="47"/>
        <v/>
      </c>
    </row>
    <row r="70" spans="1:72" hidden="1">
      <c r="A70" s="83" t="s">
        <v>76</v>
      </c>
      <c r="B70" s="38">
        <v>1880</v>
      </c>
      <c r="C70" s="38" t="s">
        <v>77</v>
      </c>
      <c r="D70" s="39">
        <v>68008552025</v>
      </c>
      <c r="E70" s="39" t="str">
        <f t="shared" si="44"/>
        <v/>
      </c>
      <c r="F70" s="62"/>
      <c r="G70" s="38" t="s">
        <v>101</v>
      </c>
      <c r="H70" s="38" t="s">
        <v>167</v>
      </c>
      <c r="I70" s="38" t="s">
        <v>127</v>
      </c>
      <c r="J70" s="38" t="s">
        <v>81</v>
      </c>
      <c r="K70" s="38">
        <v>2</v>
      </c>
      <c r="L70" s="38">
        <f>SUMIFS(
   zonificación!$AA:$AA,
   zonificación!$A:$A,B70,
   zonificación!$K:$K, G70,
   zonificación!$I:$I,H70,
   zonificación!$W:$W, I70)</f>
        <v>97</v>
      </c>
      <c r="M70" s="48">
        <f>IF(COUNTIFS($D$2:$D70,D70)=1,SUMIFS($L:$L,D:D,D70),0)</f>
        <v>0</v>
      </c>
      <c r="N70" s="62">
        <v>3</v>
      </c>
      <c r="O70" s="38">
        <f>IF(COUNTIFS($D$2:$D70,D70)=1,SUMIFS($K:$K,D:D,D70),0)</f>
        <v>0</v>
      </c>
      <c r="P70" s="40">
        <f>IF(COUNTIFS($D$2:$D70,D70)=1,SUMIFS($M:$M,D:D,D70),0)</f>
        <v>0</v>
      </c>
      <c r="Q70" s="38" t="s">
        <v>82</v>
      </c>
      <c r="R70" s="38">
        <v>900490026</v>
      </c>
      <c r="S70" s="87" t="str">
        <f t="shared" si="48"/>
        <v/>
      </c>
      <c r="T70" s="38" t="s">
        <v>165</v>
      </c>
      <c r="U70" s="87" t="str">
        <f t="shared" si="49"/>
        <v/>
      </c>
      <c r="V70" s="38" t="s">
        <v>129</v>
      </c>
      <c r="W70" s="85">
        <v>46326</v>
      </c>
      <c r="X70" s="64">
        <v>0</v>
      </c>
      <c r="Y70" s="41">
        <f>IF(COUNTIFS($D$2:$D70,$D70)=1,SUMIFS(X:X,$D:$D,$D70),0)</f>
        <v>0</v>
      </c>
      <c r="Z70" s="64">
        <v>0</v>
      </c>
      <c r="AA70" s="63" t="s">
        <v>85</v>
      </c>
      <c r="AB70" s="64">
        <v>0</v>
      </c>
      <c r="AC70" s="41">
        <f>IF(COUNTIFS($D$2:$D70,$D70)=1,SUMIFS(AB:AB,$D:$D,$D70),0)</f>
        <v>0</v>
      </c>
      <c r="AD70" s="41">
        <f>IF(COUNTIFS($D$2:$D70,$D70)=1,SUMIFS(Z:Z,$D:$D,$D70),0)</f>
        <v>0</v>
      </c>
      <c r="AE70" s="41">
        <f t="shared" si="28"/>
        <v>0</v>
      </c>
      <c r="AF70" s="41">
        <f t="shared" si="29"/>
        <v>0</v>
      </c>
      <c r="AG70" s="41">
        <f>IF(COUNTIFS($D$2:$D70,$D70)=1,SUMIFS(AF:AF,$D:$D,$D70),0)</f>
        <v>0</v>
      </c>
      <c r="AH70" s="65">
        <f t="shared" si="50"/>
        <v>2026</v>
      </c>
      <c r="AI70" s="42">
        <f>AG70/VLOOKUP(AH70,SALARIOS!$A$1:$B$4,2,0)</f>
        <v>0</v>
      </c>
      <c r="AJ70" s="64">
        <v>0</v>
      </c>
      <c r="AK70" s="64">
        <v>0</v>
      </c>
      <c r="AL70" s="64">
        <v>0</v>
      </c>
      <c r="AM70" s="64">
        <v>0</v>
      </c>
      <c r="AN70" s="41">
        <f t="shared" si="30"/>
        <v>0</v>
      </c>
      <c r="AO70" s="41">
        <f t="shared" si="31"/>
        <v>0</v>
      </c>
      <c r="AP70" s="41">
        <f t="shared" si="32"/>
        <v>0</v>
      </c>
      <c r="AQ70" s="41">
        <f>VALUE(IF(COUNTIFS($D$2:$D70,$D70)=1,MAX(0,SUMIFS(AP:AP,$D:$D,$D70)),0))</f>
        <v>0</v>
      </c>
      <c r="AR70" s="41">
        <f t="shared" si="45"/>
        <v>0</v>
      </c>
      <c r="AS70" s="41">
        <f>IF(COUNTIFS($D$2:$D70,$D70)=1,SUMIFS(AR:AR,$D:$D,$D70),0)</f>
        <v>0</v>
      </c>
      <c r="AT70" s="41">
        <f t="shared" si="33"/>
        <v>0</v>
      </c>
      <c r="AU70" s="41">
        <f t="shared" si="34"/>
        <v>0</v>
      </c>
      <c r="AV70" s="41">
        <f>SUMIFS(Combinaciones!$K:$K,Combinaciones!$A:$A,I70,Combinaciones!$B:$B,J70,Combinaciones!$F:$F,N70)*L70</f>
        <v>120066794</v>
      </c>
      <c r="AW70" s="41">
        <f>IF(COUNTIFS($D$2:$D70,$D70)=1,SUMIFS(AV:AV,$D:$D,$D70),0)</f>
        <v>0</v>
      </c>
      <c r="AX70" s="64">
        <v>0</v>
      </c>
      <c r="AY70" s="63" t="s">
        <v>85</v>
      </c>
      <c r="AZ70" s="59"/>
      <c r="BA70" s="41">
        <f t="shared" si="35"/>
        <v>0</v>
      </c>
      <c r="BB70" s="64">
        <v>0</v>
      </c>
      <c r="BC70" s="43">
        <f t="shared" si="36"/>
        <v>120066794</v>
      </c>
      <c r="BD70" s="41">
        <f>IF(COUNTIFS($D$2:$D70,$D70)=1,SUMIFS(BC:BC,$D:$D,$D70),0)</f>
        <v>0</v>
      </c>
      <c r="BE70" s="86">
        <v>0.02</v>
      </c>
      <c r="BF70" s="41">
        <f t="shared" si="37"/>
        <v>0</v>
      </c>
      <c r="BG70" s="41">
        <f>IF(COUNTIFS($D$2:$D70,$D70)=1,SUMIFS(BF:BF,$D:$D,$D70),0)</f>
        <v>0</v>
      </c>
      <c r="BH70" s="41">
        <f t="shared" si="38"/>
        <v>0</v>
      </c>
      <c r="BI70" s="44">
        <f t="shared" si="39"/>
        <v>0</v>
      </c>
      <c r="BJ70" s="44">
        <f t="shared" si="51"/>
        <v>120066794</v>
      </c>
      <c r="BK70" s="44">
        <f t="shared" si="46"/>
        <v>427289868</v>
      </c>
      <c r="BL70" s="41" t="str">
        <f>IF(COUNTIF($D$3:D70,D70)=1,BK70,"")</f>
        <v/>
      </c>
      <c r="BM70" s="41">
        <f t="shared" si="52"/>
        <v>0</v>
      </c>
      <c r="BN70" s="41">
        <f t="shared" si="53"/>
        <v>0</v>
      </c>
      <c r="BO70" s="44">
        <f t="shared" si="40"/>
        <v>0</v>
      </c>
      <c r="BP70" s="44">
        <f t="shared" si="41"/>
        <v>0</v>
      </c>
      <c r="BQ70" s="44" t="str">
        <f t="shared" si="54"/>
        <v/>
      </c>
      <c r="BR70" s="44" t="str">
        <f t="shared" si="42"/>
        <v/>
      </c>
      <c r="BS70" s="44">
        <f t="shared" si="43"/>
        <v>0</v>
      </c>
      <c r="BT70" s="45" t="str">
        <f t="shared" si="47"/>
        <v/>
      </c>
    </row>
    <row r="71" spans="1:72" hidden="1">
      <c r="A71" s="83" t="s">
        <v>76</v>
      </c>
      <c r="B71" s="38">
        <v>1880</v>
      </c>
      <c r="C71" s="38" t="s">
        <v>77</v>
      </c>
      <c r="D71" s="39">
        <v>68008552025</v>
      </c>
      <c r="E71" s="39" t="str">
        <f t="shared" si="44"/>
        <v/>
      </c>
      <c r="F71" s="62"/>
      <c r="G71" s="38" t="s">
        <v>101</v>
      </c>
      <c r="H71" s="38" t="s">
        <v>102</v>
      </c>
      <c r="I71" s="38" t="s">
        <v>127</v>
      </c>
      <c r="J71" s="38" t="s">
        <v>81</v>
      </c>
      <c r="K71" s="38">
        <v>3</v>
      </c>
      <c r="L71" s="38">
        <f>SUMIFS(
   zonificación!$AA:$AA,
   zonificación!$A:$A,B71,
   zonificación!$K:$K, G71,
   zonificación!$I:$I,H71,
   zonificación!$W:$W, I71)</f>
        <v>120</v>
      </c>
      <c r="M71" s="48">
        <f>IF(COUNTIFS($D$2:$D71,D71)=1,SUMIFS($L:$L,D:D,D71),0)</f>
        <v>0</v>
      </c>
      <c r="N71" s="62">
        <v>3</v>
      </c>
      <c r="O71" s="38">
        <f>IF(COUNTIFS($D$2:$D71,D71)=1,SUMIFS($K:$K,D:D,D71),0)</f>
        <v>0</v>
      </c>
      <c r="P71" s="40">
        <f>IF(COUNTIFS($D$2:$D71,D71)=1,SUMIFS($M:$M,D:D,D71),0)</f>
        <v>0</v>
      </c>
      <c r="Q71" s="38" t="s">
        <v>82</v>
      </c>
      <c r="R71" s="38">
        <v>900490026</v>
      </c>
      <c r="S71" s="87" t="str">
        <f t="shared" si="48"/>
        <v/>
      </c>
      <c r="T71" s="38" t="s">
        <v>165</v>
      </c>
      <c r="U71" s="87" t="str">
        <f t="shared" si="49"/>
        <v/>
      </c>
      <c r="V71" s="38" t="s">
        <v>129</v>
      </c>
      <c r="W71" s="85">
        <v>46326</v>
      </c>
      <c r="X71" s="64">
        <v>0</v>
      </c>
      <c r="Y71" s="41">
        <f>IF(COUNTIFS($D$2:$D71,$D71)=1,SUMIFS(X:X,$D:$D,$D71),0)</f>
        <v>0</v>
      </c>
      <c r="Z71" s="64">
        <v>0</v>
      </c>
      <c r="AA71" s="63" t="s">
        <v>85</v>
      </c>
      <c r="AB71" s="64">
        <v>0</v>
      </c>
      <c r="AC71" s="41">
        <f>IF(COUNTIFS($D$2:$D71,$D71)=1,SUMIFS(AB:AB,$D:$D,$D71),0)</f>
        <v>0</v>
      </c>
      <c r="AD71" s="41">
        <f>IF(COUNTIFS($D$2:$D71,$D71)=1,SUMIFS(Z:Z,$D:$D,$D71),0)</f>
        <v>0</v>
      </c>
      <c r="AE71" s="41">
        <f t="shared" si="28"/>
        <v>0</v>
      </c>
      <c r="AF71" s="41">
        <f t="shared" si="29"/>
        <v>0</v>
      </c>
      <c r="AG71" s="41">
        <f>IF(COUNTIFS($D$2:$D71,$D71)=1,SUMIFS(AF:AF,$D:$D,$D71),0)</f>
        <v>0</v>
      </c>
      <c r="AH71" s="65">
        <f t="shared" si="50"/>
        <v>2026</v>
      </c>
      <c r="AI71" s="42">
        <f>AG71/VLOOKUP(AH71,SALARIOS!$A$1:$B$4,2,0)</f>
        <v>0</v>
      </c>
      <c r="AJ71" s="64">
        <v>0</v>
      </c>
      <c r="AK71" s="64">
        <v>0</v>
      </c>
      <c r="AL71" s="64">
        <v>0</v>
      </c>
      <c r="AM71" s="64">
        <v>0</v>
      </c>
      <c r="AN71" s="41">
        <f t="shared" si="30"/>
        <v>0</v>
      </c>
      <c r="AO71" s="41">
        <f t="shared" si="31"/>
        <v>0</v>
      </c>
      <c r="AP71" s="41">
        <f t="shared" si="32"/>
        <v>0</v>
      </c>
      <c r="AQ71" s="41">
        <f>VALUE(IF(COUNTIFS($D$2:$D71,$D71)=1,MAX(0,SUMIFS(AP:AP,$D:$D,$D71)),0))</f>
        <v>0</v>
      </c>
      <c r="AR71" s="41">
        <f t="shared" si="45"/>
        <v>0</v>
      </c>
      <c r="AS71" s="41">
        <f>IF(COUNTIFS($D$2:$D71,$D71)=1,SUMIFS(AR:AR,$D:$D,$D71),0)</f>
        <v>0</v>
      </c>
      <c r="AT71" s="41">
        <f t="shared" si="33"/>
        <v>0</v>
      </c>
      <c r="AU71" s="41">
        <f t="shared" si="34"/>
        <v>0</v>
      </c>
      <c r="AV71" s="41">
        <f>SUMIFS(Combinaciones!$K:$K,Combinaciones!$A:$A,I71,Combinaciones!$B:$B,J71,Combinaciones!$F:$F,N71)*L71</f>
        <v>148536240</v>
      </c>
      <c r="AW71" s="41">
        <f>IF(COUNTIFS($D$2:$D71,$D71)=1,SUMIFS(AV:AV,$D:$D,$D71),0)</f>
        <v>0</v>
      </c>
      <c r="AX71" s="64">
        <v>0</v>
      </c>
      <c r="AY71" s="63" t="s">
        <v>85</v>
      </c>
      <c r="AZ71" s="59"/>
      <c r="BA71" s="41">
        <f t="shared" si="35"/>
        <v>0</v>
      </c>
      <c r="BB71" s="64">
        <v>0</v>
      </c>
      <c r="BC71" s="43">
        <f t="shared" si="36"/>
        <v>148536240</v>
      </c>
      <c r="BD71" s="41">
        <f>IF(COUNTIFS($D$2:$D71,$D71)=1,SUMIFS(BC:BC,$D:$D,$D71),0)</f>
        <v>0</v>
      </c>
      <c r="BE71" s="86">
        <v>0.02</v>
      </c>
      <c r="BF71" s="41">
        <f t="shared" si="37"/>
        <v>0</v>
      </c>
      <c r="BG71" s="41">
        <f>IF(COUNTIFS($D$2:$D71,$D71)=1,SUMIFS(BF:BF,$D:$D,$D71),0)</f>
        <v>0</v>
      </c>
      <c r="BH71" s="41">
        <f t="shared" si="38"/>
        <v>0</v>
      </c>
      <c r="BI71" s="44">
        <f t="shared" si="39"/>
        <v>0</v>
      </c>
      <c r="BJ71" s="44">
        <f t="shared" si="51"/>
        <v>148536240</v>
      </c>
      <c r="BK71" s="44">
        <f t="shared" si="46"/>
        <v>427289868</v>
      </c>
      <c r="BL71" s="41" t="str">
        <f>IF(COUNTIF($D$3:D71,D71)=1,BK71,"")</f>
        <v/>
      </c>
      <c r="BM71" s="41">
        <f t="shared" si="52"/>
        <v>0</v>
      </c>
      <c r="BN71" s="41">
        <f t="shared" si="53"/>
        <v>0</v>
      </c>
      <c r="BO71" s="44">
        <f t="shared" si="40"/>
        <v>0</v>
      </c>
      <c r="BP71" s="44">
        <f t="shared" si="41"/>
        <v>0</v>
      </c>
      <c r="BQ71" s="44" t="str">
        <f t="shared" si="54"/>
        <v/>
      </c>
      <c r="BR71" s="44" t="str">
        <f t="shared" si="42"/>
        <v/>
      </c>
      <c r="BS71" s="44">
        <f t="shared" si="43"/>
        <v>0</v>
      </c>
      <c r="BT71" s="45" t="str">
        <f t="shared" si="47"/>
        <v/>
      </c>
    </row>
    <row r="72" spans="1:72" hidden="1">
      <c r="A72" s="83" t="s">
        <v>76</v>
      </c>
      <c r="B72" s="38">
        <v>1882</v>
      </c>
      <c r="C72" s="38" t="s">
        <v>77</v>
      </c>
      <c r="D72" s="39">
        <v>68008612025</v>
      </c>
      <c r="E72" s="39" t="str">
        <f t="shared" si="44"/>
        <v/>
      </c>
      <c r="F72" s="62"/>
      <c r="G72" s="38" t="s">
        <v>89</v>
      </c>
      <c r="H72" s="38" t="s">
        <v>168</v>
      </c>
      <c r="I72" s="38" t="s">
        <v>98</v>
      </c>
      <c r="J72" s="38" t="s">
        <v>81</v>
      </c>
      <c r="K72" s="38">
        <v>1</v>
      </c>
      <c r="L72" s="38">
        <f>SUMIFS(
   zonificación!$AA:$AA,
   zonificación!$A:$A,B72,
   zonificación!$K:$K, G72,
   zonificación!$I:$I,H72,
   zonificación!$W:$W, I72)</f>
        <v>24</v>
      </c>
      <c r="M72" s="48">
        <f>IF(COUNTIFS($D$2:$D72,D72)=1,SUMIFS($L:$L,D:D,D72),0)</f>
        <v>177</v>
      </c>
      <c r="N72" s="62">
        <v>3</v>
      </c>
      <c r="O72" s="38">
        <f>IF(COUNTIFS($D$2:$D72,D72)=1,SUMIFS($K:$K,D:D,D72),0)</f>
        <v>13</v>
      </c>
      <c r="P72" s="40">
        <f>IF(COUNTIFS($D$2:$D72,D72)=1,SUMIFS($M:$M,D:D,D72),0)</f>
        <v>177</v>
      </c>
      <c r="Q72" s="38" t="s">
        <v>82</v>
      </c>
      <c r="R72" s="38">
        <v>804003003</v>
      </c>
      <c r="S72" s="87" t="str">
        <f t="shared" si="48"/>
        <v/>
      </c>
      <c r="T72" s="38" t="s">
        <v>169</v>
      </c>
      <c r="U72" s="87" t="str">
        <f t="shared" si="49"/>
        <v/>
      </c>
      <c r="V72" s="38" t="s">
        <v>84</v>
      </c>
      <c r="W72" s="85">
        <v>46326</v>
      </c>
      <c r="X72" s="64">
        <v>0</v>
      </c>
      <c r="Y72" s="41">
        <f>IF(COUNTIFS($D$2:$D72,$D72)=1,SUMIFS(X:X,$D:$D,$D72),0)</f>
        <v>0</v>
      </c>
      <c r="Z72" s="64">
        <v>0</v>
      </c>
      <c r="AA72" s="63" t="s">
        <v>85</v>
      </c>
      <c r="AB72" s="64">
        <v>0</v>
      </c>
      <c r="AC72" s="41">
        <f>IF(COUNTIFS($D$2:$D72,$D72)=1,SUMIFS(AB:AB,$D:$D,$D72),0)</f>
        <v>0</v>
      </c>
      <c r="AD72" s="41">
        <f>IF(COUNTIFS($D$2:$D72,$D72)=1,SUMIFS(Z:Z,$D:$D,$D72),0)</f>
        <v>0</v>
      </c>
      <c r="AE72" s="41">
        <f t="shared" si="28"/>
        <v>0</v>
      </c>
      <c r="AF72" s="41">
        <f t="shared" si="29"/>
        <v>0</v>
      </c>
      <c r="AG72" s="41">
        <f>IF(COUNTIFS($D$2:$D72,$D72)=1,SUMIFS(AF:AF,$D:$D,$D72),0)</f>
        <v>0</v>
      </c>
      <c r="AH72" s="65">
        <f t="shared" si="50"/>
        <v>2026</v>
      </c>
      <c r="AI72" s="42">
        <f>AG72/VLOOKUP(AH72,SALARIOS!$A$1:$B$4,2,0)</f>
        <v>0</v>
      </c>
      <c r="AJ72" s="64">
        <v>0</v>
      </c>
      <c r="AK72" s="64">
        <v>0</v>
      </c>
      <c r="AL72" s="64">
        <v>0</v>
      </c>
      <c r="AM72" s="64">
        <v>0</v>
      </c>
      <c r="AN72" s="41">
        <f t="shared" si="30"/>
        <v>0</v>
      </c>
      <c r="AO72" s="41">
        <f t="shared" si="31"/>
        <v>0</v>
      </c>
      <c r="AP72" s="41">
        <f t="shared" si="32"/>
        <v>0</v>
      </c>
      <c r="AQ72" s="41">
        <f>VALUE(IF(COUNTIFS($D$2:$D72,$D72)=1,MAX(0,SUMIFS(AP:AP,$D:$D,$D72)),0))</f>
        <v>0</v>
      </c>
      <c r="AR72" s="41">
        <f t="shared" si="45"/>
        <v>0</v>
      </c>
      <c r="AS72" s="41">
        <f>IF(COUNTIFS($D$2:$D72,$D72)=1,SUMIFS(AR:AR,$D:$D,$D72),0)</f>
        <v>0</v>
      </c>
      <c r="AT72" s="41">
        <f t="shared" si="33"/>
        <v>0</v>
      </c>
      <c r="AU72" s="41">
        <f t="shared" si="34"/>
        <v>0</v>
      </c>
      <c r="AV72" s="41">
        <f>SUMIFS(Combinaciones!$K:$K,Combinaciones!$A:$A,I72,Combinaciones!$B:$B,J72,Combinaciones!$F:$F,N72)*L72</f>
        <v>40538016</v>
      </c>
      <c r="AW72" s="41">
        <f>IF(COUNTIFS($D$2:$D72,$D72)=1,SUMIFS(AV:AV,$D:$D,$D72),0)</f>
        <v>237593516</v>
      </c>
      <c r="AX72" s="64">
        <v>0</v>
      </c>
      <c r="AY72" s="63" t="s">
        <v>85</v>
      </c>
      <c r="AZ72" s="59"/>
      <c r="BA72" s="41">
        <f t="shared" si="35"/>
        <v>0</v>
      </c>
      <c r="BB72" s="64">
        <v>0</v>
      </c>
      <c r="BC72" s="43">
        <f t="shared" si="36"/>
        <v>40538016</v>
      </c>
      <c r="BD72" s="41">
        <f>IF(COUNTIFS($D$2:$D72,$D72)=1,SUMIFS(BC:BC,$D:$D,$D72),0)</f>
        <v>237593516</v>
      </c>
      <c r="BE72" s="86">
        <v>0.02</v>
      </c>
      <c r="BF72" s="41">
        <f t="shared" si="37"/>
        <v>4751870.32</v>
      </c>
      <c r="BG72" s="41">
        <f>IF(COUNTIFS($D$2:$D72,$D72)=1,SUMIFS(BF:BF,$D:$D,$D72),0)</f>
        <v>4751870.32</v>
      </c>
      <c r="BH72" s="41">
        <f t="shared" si="38"/>
        <v>242345386.31999999</v>
      </c>
      <c r="BI72" s="44">
        <f t="shared" si="39"/>
        <v>138.41149937889261</v>
      </c>
      <c r="BJ72" s="44">
        <f t="shared" si="51"/>
        <v>40538016</v>
      </c>
      <c r="BK72" s="44">
        <f t="shared" si="46"/>
        <v>237593516</v>
      </c>
      <c r="BL72" s="41">
        <f>IF(COUNTIF($D$3:D72,D72)=1,BK72,"")</f>
        <v>237593516</v>
      </c>
      <c r="BM72" s="41">
        <f t="shared" si="52"/>
        <v>4751870.32</v>
      </c>
      <c r="BN72" s="41">
        <f t="shared" si="53"/>
        <v>242345386.31999999</v>
      </c>
      <c r="BO72" s="44">
        <f t="shared" si="40"/>
        <v>0</v>
      </c>
      <c r="BP72" s="44">
        <f t="shared" si="41"/>
        <v>138.41149937889261</v>
      </c>
      <c r="BQ72" s="44" t="str">
        <f t="shared" si="54"/>
        <v/>
      </c>
      <c r="BR72" s="44" t="str">
        <f t="shared" si="42"/>
        <v/>
      </c>
      <c r="BS72" s="44">
        <f t="shared" si="43"/>
        <v>138.41149937889261</v>
      </c>
      <c r="BT72" s="45" t="str">
        <f t="shared" si="47"/>
        <v/>
      </c>
    </row>
    <row r="73" spans="1:72" hidden="1">
      <c r="A73" s="83" t="s">
        <v>76</v>
      </c>
      <c r="B73" s="38">
        <v>1882</v>
      </c>
      <c r="C73" s="38" t="s">
        <v>77</v>
      </c>
      <c r="D73" s="39">
        <v>68008612025</v>
      </c>
      <c r="E73" s="39" t="str">
        <f t="shared" si="44"/>
        <v/>
      </c>
      <c r="F73" s="62"/>
      <c r="G73" s="38" t="s">
        <v>89</v>
      </c>
      <c r="H73" s="38" t="s">
        <v>168</v>
      </c>
      <c r="I73" s="38" t="s">
        <v>127</v>
      </c>
      <c r="J73" s="38" t="s">
        <v>81</v>
      </c>
      <c r="K73" s="38">
        <v>8</v>
      </c>
      <c r="L73" s="38">
        <f>SUMIFS(
   zonificación!$AA:$AA,
   zonificación!$A:$A,B73,
   zonificación!$K:$K, G73,
   zonificación!$I:$I,H73,
   zonificación!$W:$W, I73)</f>
        <v>93</v>
      </c>
      <c r="M73" s="48">
        <f>IF(COUNTIFS($D$2:$D73,D73)=1,SUMIFS($L:$L,D:D,D73),0)</f>
        <v>0</v>
      </c>
      <c r="N73" s="62">
        <v>3</v>
      </c>
      <c r="O73" s="38">
        <f>IF(COUNTIFS($D$2:$D73,D73)=1,SUMIFS($K:$K,D:D,D73),0)</f>
        <v>0</v>
      </c>
      <c r="P73" s="40">
        <f>IF(COUNTIFS($D$2:$D73,D73)=1,SUMIFS($M:$M,D:D,D73),0)</f>
        <v>0</v>
      </c>
      <c r="Q73" s="38" t="s">
        <v>82</v>
      </c>
      <c r="R73" s="38">
        <v>804003003</v>
      </c>
      <c r="S73" s="87" t="str">
        <f t="shared" si="48"/>
        <v/>
      </c>
      <c r="T73" s="38" t="s">
        <v>169</v>
      </c>
      <c r="U73" s="87" t="str">
        <f t="shared" si="49"/>
        <v/>
      </c>
      <c r="V73" s="38" t="s">
        <v>129</v>
      </c>
      <c r="W73" s="85">
        <v>46326</v>
      </c>
      <c r="X73" s="64">
        <v>0</v>
      </c>
      <c r="Y73" s="41">
        <f>IF(COUNTIFS($D$2:$D73,$D73)=1,SUMIFS(X:X,$D:$D,$D73),0)</f>
        <v>0</v>
      </c>
      <c r="Z73" s="64">
        <v>0</v>
      </c>
      <c r="AA73" s="63" t="s">
        <v>85</v>
      </c>
      <c r="AB73" s="64">
        <v>0</v>
      </c>
      <c r="AC73" s="41">
        <f>IF(COUNTIFS($D$2:$D73,$D73)=1,SUMIFS(AB:AB,$D:$D,$D73),0)</f>
        <v>0</v>
      </c>
      <c r="AD73" s="41">
        <f>IF(COUNTIFS($D$2:$D73,$D73)=1,SUMIFS(Z:Z,$D:$D,$D73),0)</f>
        <v>0</v>
      </c>
      <c r="AE73" s="41">
        <f t="shared" si="28"/>
        <v>0</v>
      </c>
      <c r="AF73" s="41">
        <f t="shared" si="29"/>
        <v>0</v>
      </c>
      <c r="AG73" s="41">
        <f>IF(COUNTIFS($D$2:$D73,$D73)=1,SUMIFS(AF:AF,$D:$D,$D73),0)</f>
        <v>0</v>
      </c>
      <c r="AH73" s="65">
        <f t="shared" si="50"/>
        <v>2026</v>
      </c>
      <c r="AI73" s="42">
        <f>AG73/VLOOKUP(AH73,SALARIOS!$A$1:$B$4,2,0)</f>
        <v>0</v>
      </c>
      <c r="AJ73" s="64">
        <v>0</v>
      </c>
      <c r="AK73" s="64">
        <v>0</v>
      </c>
      <c r="AL73" s="64">
        <v>0</v>
      </c>
      <c r="AM73" s="64">
        <v>0</v>
      </c>
      <c r="AN73" s="41">
        <f t="shared" si="30"/>
        <v>0</v>
      </c>
      <c r="AO73" s="41">
        <f t="shared" si="31"/>
        <v>0</v>
      </c>
      <c r="AP73" s="41">
        <f t="shared" si="32"/>
        <v>0</v>
      </c>
      <c r="AQ73" s="41">
        <f>VALUE(IF(COUNTIFS($D$2:$D73,$D73)=1,MAX(0,SUMIFS(AP:AP,$D:$D,$D73)),0))</f>
        <v>0</v>
      </c>
      <c r="AR73" s="41">
        <f t="shared" si="45"/>
        <v>0</v>
      </c>
      <c r="AS73" s="41">
        <f>IF(COUNTIFS($D$2:$D73,$D73)=1,SUMIFS(AR:AR,$D:$D,$D73),0)</f>
        <v>0</v>
      </c>
      <c r="AT73" s="41">
        <f t="shared" si="33"/>
        <v>0</v>
      </c>
      <c r="AU73" s="41">
        <f t="shared" si="34"/>
        <v>0</v>
      </c>
      <c r="AV73" s="41">
        <f>SUMIFS(Combinaciones!$K:$K,Combinaciones!$A:$A,I73,Combinaciones!$B:$B,J73,Combinaciones!$F:$F,N73)*L73</f>
        <v>115115586</v>
      </c>
      <c r="AW73" s="41">
        <f>IF(COUNTIFS($D$2:$D73,$D73)=1,SUMIFS(AV:AV,$D:$D,$D73),0)</f>
        <v>0</v>
      </c>
      <c r="AX73" s="64">
        <v>0</v>
      </c>
      <c r="AY73" s="63" t="s">
        <v>85</v>
      </c>
      <c r="AZ73" s="59"/>
      <c r="BA73" s="41">
        <f t="shared" si="35"/>
        <v>0</v>
      </c>
      <c r="BB73" s="64">
        <v>0</v>
      </c>
      <c r="BC73" s="43">
        <f t="shared" si="36"/>
        <v>115115586</v>
      </c>
      <c r="BD73" s="41">
        <f>IF(COUNTIFS($D$2:$D73,$D73)=1,SUMIFS(BC:BC,$D:$D,$D73),0)</f>
        <v>0</v>
      </c>
      <c r="BE73" s="86">
        <v>0.02</v>
      </c>
      <c r="BF73" s="41">
        <f t="shared" si="37"/>
        <v>0</v>
      </c>
      <c r="BG73" s="41">
        <f>IF(COUNTIFS($D$2:$D73,$D73)=1,SUMIFS(BF:BF,$D:$D,$D73),0)</f>
        <v>0</v>
      </c>
      <c r="BH73" s="41">
        <f t="shared" si="38"/>
        <v>0</v>
      </c>
      <c r="BI73" s="44">
        <f t="shared" si="39"/>
        <v>0</v>
      </c>
      <c r="BJ73" s="44">
        <f t="shared" si="51"/>
        <v>115115586</v>
      </c>
      <c r="BK73" s="44">
        <f t="shared" si="46"/>
        <v>237593516</v>
      </c>
      <c r="BL73" s="41" t="str">
        <f>IF(COUNTIF($D$3:D73,D73)=1,BK73,"")</f>
        <v/>
      </c>
      <c r="BM73" s="41">
        <f t="shared" si="52"/>
        <v>0</v>
      </c>
      <c r="BN73" s="41">
        <f t="shared" si="53"/>
        <v>0</v>
      </c>
      <c r="BO73" s="44">
        <f t="shared" si="40"/>
        <v>0</v>
      </c>
      <c r="BP73" s="44">
        <f t="shared" si="41"/>
        <v>0</v>
      </c>
      <c r="BQ73" s="44" t="str">
        <f t="shared" si="54"/>
        <v/>
      </c>
      <c r="BR73" s="44" t="str">
        <f t="shared" si="42"/>
        <v/>
      </c>
      <c r="BS73" s="44">
        <f t="shared" si="43"/>
        <v>0</v>
      </c>
      <c r="BT73" s="45" t="str">
        <f t="shared" si="47"/>
        <v/>
      </c>
    </row>
    <row r="74" spans="1:72" hidden="1">
      <c r="A74" s="83" t="s">
        <v>76</v>
      </c>
      <c r="B74" s="38">
        <v>1882</v>
      </c>
      <c r="C74" s="38" t="s">
        <v>77</v>
      </c>
      <c r="D74" s="39">
        <v>68008612025</v>
      </c>
      <c r="E74" s="39" t="str">
        <f t="shared" si="44"/>
        <v/>
      </c>
      <c r="F74" s="62"/>
      <c r="G74" s="38" t="s">
        <v>89</v>
      </c>
      <c r="H74" s="38" t="s">
        <v>170</v>
      </c>
      <c r="I74" s="38" t="s">
        <v>98</v>
      </c>
      <c r="J74" s="38" t="s">
        <v>81</v>
      </c>
      <c r="K74" s="38">
        <v>1</v>
      </c>
      <c r="L74" s="38">
        <f>SUMIFS(
   zonificación!$AA:$AA,
   zonificación!$A:$A,B74,
   zonificación!$K:$K, G74,
   zonificación!$I:$I,H74,
   zonificación!$W:$W, I74)</f>
        <v>17</v>
      </c>
      <c r="M74" s="48">
        <f>IF(COUNTIFS($D$2:$D74,D74)=1,SUMIFS($L:$L,D:D,D74),0)</f>
        <v>0</v>
      </c>
      <c r="N74" s="62">
        <v>3</v>
      </c>
      <c r="O74" s="38">
        <f>IF(COUNTIFS($D$2:$D74,D74)=1,SUMIFS($K:$K,D:D,D74),0)</f>
        <v>0</v>
      </c>
      <c r="P74" s="40">
        <f>IF(COUNTIFS($D$2:$D74,D74)=1,SUMIFS($M:$M,D:D,D74),0)</f>
        <v>0</v>
      </c>
      <c r="Q74" s="38" t="s">
        <v>82</v>
      </c>
      <c r="R74" s="38">
        <v>804003003</v>
      </c>
      <c r="S74" s="87" t="str">
        <f t="shared" si="48"/>
        <v/>
      </c>
      <c r="T74" s="38" t="s">
        <v>169</v>
      </c>
      <c r="U74" s="87" t="str">
        <f t="shared" si="49"/>
        <v/>
      </c>
      <c r="V74" s="38" t="s">
        <v>84</v>
      </c>
      <c r="W74" s="85">
        <v>46326</v>
      </c>
      <c r="X74" s="64">
        <v>0</v>
      </c>
      <c r="Y74" s="41">
        <f>IF(COUNTIFS($D$2:$D74,$D74)=1,SUMIFS(X:X,$D:$D,$D74),0)</f>
        <v>0</v>
      </c>
      <c r="Z74" s="64">
        <v>0</v>
      </c>
      <c r="AA74" s="63" t="s">
        <v>85</v>
      </c>
      <c r="AB74" s="64">
        <v>0</v>
      </c>
      <c r="AC74" s="41">
        <f>IF(COUNTIFS($D$2:$D74,$D74)=1,SUMIFS(AB:AB,$D:$D,$D74),0)</f>
        <v>0</v>
      </c>
      <c r="AD74" s="41">
        <f>IF(COUNTIFS($D$2:$D74,$D74)=1,SUMIFS(Z:Z,$D:$D,$D74),0)</f>
        <v>0</v>
      </c>
      <c r="AE74" s="41">
        <f t="shared" si="28"/>
        <v>0</v>
      </c>
      <c r="AF74" s="41">
        <f t="shared" si="29"/>
        <v>0</v>
      </c>
      <c r="AG74" s="41">
        <f>IF(COUNTIFS($D$2:$D74,$D74)=1,SUMIFS(AF:AF,$D:$D,$D74),0)</f>
        <v>0</v>
      </c>
      <c r="AH74" s="65">
        <f t="shared" si="50"/>
        <v>2026</v>
      </c>
      <c r="AI74" s="42">
        <f>AG74/VLOOKUP(AH74,SALARIOS!$A$1:$B$4,2,0)</f>
        <v>0</v>
      </c>
      <c r="AJ74" s="64">
        <v>0</v>
      </c>
      <c r="AK74" s="64">
        <v>0</v>
      </c>
      <c r="AL74" s="64">
        <v>0</v>
      </c>
      <c r="AM74" s="64">
        <v>0</v>
      </c>
      <c r="AN74" s="41">
        <f t="shared" si="30"/>
        <v>0</v>
      </c>
      <c r="AO74" s="41">
        <f t="shared" si="31"/>
        <v>0</v>
      </c>
      <c r="AP74" s="41">
        <f t="shared" si="32"/>
        <v>0</v>
      </c>
      <c r="AQ74" s="41">
        <f>VALUE(IF(COUNTIFS($D$2:$D74,$D74)=1,MAX(0,SUMIFS(AP:AP,$D:$D,$D74)),0))</f>
        <v>0</v>
      </c>
      <c r="AR74" s="41">
        <f t="shared" si="45"/>
        <v>0</v>
      </c>
      <c r="AS74" s="41">
        <f>IF(COUNTIFS($D$2:$D74,$D74)=1,SUMIFS(AR:AR,$D:$D,$D74),0)</f>
        <v>0</v>
      </c>
      <c r="AT74" s="41">
        <f t="shared" si="33"/>
        <v>0</v>
      </c>
      <c r="AU74" s="41">
        <f t="shared" si="34"/>
        <v>0</v>
      </c>
      <c r="AV74" s="41">
        <f>SUMIFS(Combinaciones!$K:$K,Combinaciones!$A:$A,I74,Combinaciones!$B:$B,J74,Combinaciones!$F:$F,N74)*L74</f>
        <v>28714428</v>
      </c>
      <c r="AW74" s="41">
        <f>IF(COUNTIFS($D$2:$D74,$D74)=1,SUMIFS(AV:AV,$D:$D,$D74),0)</f>
        <v>0</v>
      </c>
      <c r="AX74" s="64">
        <v>0</v>
      </c>
      <c r="AY74" s="63" t="s">
        <v>85</v>
      </c>
      <c r="AZ74" s="59"/>
      <c r="BA74" s="41">
        <f t="shared" si="35"/>
        <v>0</v>
      </c>
      <c r="BB74" s="64">
        <v>0</v>
      </c>
      <c r="BC74" s="43">
        <f t="shared" si="36"/>
        <v>28714428</v>
      </c>
      <c r="BD74" s="41">
        <f>IF(COUNTIFS($D$2:$D74,$D74)=1,SUMIFS(BC:BC,$D:$D,$D74),0)</f>
        <v>0</v>
      </c>
      <c r="BE74" s="86">
        <v>0.02</v>
      </c>
      <c r="BF74" s="41">
        <f t="shared" si="37"/>
        <v>0</v>
      </c>
      <c r="BG74" s="41">
        <f>IF(COUNTIFS($D$2:$D74,$D74)=1,SUMIFS(BF:BF,$D:$D,$D74),0)</f>
        <v>0</v>
      </c>
      <c r="BH74" s="41">
        <f t="shared" si="38"/>
        <v>0</v>
      </c>
      <c r="BI74" s="44">
        <f t="shared" si="39"/>
        <v>0</v>
      </c>
      <c r="BJ74" s="44">
        <f t="shared" si="51"/>
        <v>28714428</v>
      </c>
      <c r="BK74" s="44">
        <f t="shared" si="46"/>
        <v>237593516</v>
      </c>
      <c r="BL74" s="41" t="str">
        <f>IF(COUNTIF($D$3:D74,D74)=1,BK74,"")</f>
        <v/>
      </c>
      <c r="BM74" s="41">
        <f t="shared" si="52"/>
        <v>0</v>
      </c>
      <c r="BN74" s="41">
        <f t="shared" si="53"/>
        <v>0</v>
      </c>
      <c r="BO74" s="44">
        <f t="shared" si="40"/>
        <v>0</v>
      </c>
      <c r="BP74" s="44">
        <f t="shared" si="41"/>
        <v>0</v>
      </c>
      <c r="BQ74" s="44" t="str">
        <f t="shared" si="54"/>
        <v/>
      </c>
      <c r="BR74" s="44" t="str">
        <f t="shared" si="42"/>
        <v/>
      </c>
      <c r="BS74" s="44">
        <f t="shared" si="43"/>
        <v>0</v>
      </c>
      <c r="BT74" s="45" t="str">
        <f t="shared" si="47"/>
        <v/>
      </c>
    </row>
    <row r="75" spans="1:72" hidden="1">
      <c r="A75" s="83" t="s">
        <v>76</v>
      </c>
      <c r="B75" s="38">
        <v>1882</v>
      </c>
      <c r="C75" s="38" t="s">
        <v>77</v>
      </c>
      <c r="D75" s="39">
        <v>68008612025</v>
      </c>
      <c r="E75" s="39" t="str">
        <f t="shared" si="44"/>
        <v/>
      </c>
      <c r="F75" s="62"/>
      <c r="G75" s="38" t="s">
        <v>89</v>
      </c>
      <c r="H75" s="38" t="s">
        <v>170</v>
      </c>
      <c r="I75" s="38" t="s">
        <v>127</v>
      </c>
      <c r="J75" s="38" t="s">
        <v>81</v>
      </c>
      <c r="K75" s="38">
        <v>3</v>
      </c>
      <c r="L75" s="38">
        <f>SUMIFS(
   zonificación!$AA:$AA,
   zonificación!$A:$A,B75,
   zonificación!$K:$K, G75,
   zonificación!$I:$I,H75,
   zonificación!$W:$W, I75)</f>
        <v>43</v>
      </c>
      <c r="M75" s="48">
        <f>IF(COUNTIFS($D$2:$D75,D75)=1,SUMIFS($L:$L,D:D,D75),0)</f>
        <v>0</v>
      </c>
      <c r="N75" s="62">
        <v>3</v>
      </c>
      <c r="O75" s="38">
        <f>IF(COUNTIFS($D$2:$D75,D75)=1,SUMIFS($K:$K,D:D,D75),0)</f>
        <v>0</v>
      </c>
      <c r="P75" s="40">
        <f>IF(COUNTIFS($D$2:$D75,D75)=1,SUMIFS($M:$M,D:D,D75),0)</f>
        <v>0</v>
      </c>
      <c r="Q75" s="38" t="s">
        <v>82</v>
      </c>
      <c r="R75" s="38">
        <v>804003003</v>
      </c>
      <c r="S75" s="87" t="str">
        <f t="shared" si="48"/>
        <v/>
      </c>
      <c r="T75" s="38" t="s">
        <v>169</v>
      </c>
      <c r="U75" s="87" t="str">
        <f t="shared" si="49"/>
        <v/>
      </c>
      <c r="V75" s="38" t="s">
        <v>129</v>
      </c>
      <c r="W75" s="85">
        <v>46326</v>
      </c>
      <c r="X75" s="64">
        <v>0</v>
      </c>
      <c r="Y75" s="41">
        <f>IF(COUNTIFS($D$2:$D75,$D75)=1,SUMIFS(X:X,$D:$D,$D75),0)</f>
        <v>0</v>
      </c>
      <c r="Z75" s="64">
        <v>0</v>
      </c>
      <c r="AA75" s="63" t="s">
        <v>85</v>
      </c>
      <c r="AB75" s="64">
        <v>0</v>
      </c>
      <c r="AC75" s="41">
        <f>IF(COUNTIFS($D$2:$D75,$D75)=1,SUMIFS(AB:AB,$D:$D,$D75),0)</f>
        <v>0</v>
      </c>
      <c r="AD75" s="41">
        <f>IF(COUNTIFS($D$2:$D75,$D75)=1,SUMIFS(Z:Z,$D:$D,$D75),0)</f>
        <v>0</v>
      </c>
      <c r="AE75" s="41">
        <f t="shared" si="28"/>
        <v>0</v>
      </c>
      <c r="AF75" s="41">
        <f t="shared" si="29"/>
        <v>0</v>
      </c>
      <c r="AG75" s="41">
        <f>IF(COUNTIFS($D$2:$D75,$D75)=1,SUMIFS(AF:AF,$D:$D,$D75),0)</f>
        <v>0</v>
      </c>
      <c r="AH75" s="65">
        <f t="shared" si="50"/>
        <v>2026</v>
      </c>
      <c r="AI75" s="42">
        <f>AG75/VLOOKUP(AH75,SALARIOS!$A$1:$B$4,2,0)</f>
        <v>0</v>
      </c>
      <c r="AJ75" s="64">
        <v>0</v>
      </c>
      <c r="AK75" s="64">
        <v>0</v>
      </c>
      <c r="AL75" s="64">
        <v>0</v>
      </c>
      <c r="AM75" s="64">
        <v>0</v>
      </c>
      <c r="AN75" s="41">
        <f t="shared" si="30"/>
        <v>0</v>
      </c>
      <c r="AO75" s="41">
        <f t="shared" si="31"/>
        <v>0</v>
      </c>
      <c r="AP75" s="41">
        <f t="shared" si="32"/>
        <v>0</v>
      </c>
      <c r="AQ75" s="41">
        <f>VALUE(IF(COUNTIFS($D$2:$D75,$D75)=1,MAX(0,SUMIFS(AP:AP,$D:$D,$D75)),0))</f>
        <v>0</v>
      </c>
      <c r="AR75" s="41">
        <f t="shared" si="45"/>
        <v>0</v>
      </c>
      <c r="AS75" s="41">
        <f>IF(COUNTIFS($D$2:$D75,$D75)=1,SUMIFS(AR:AR,$D:$D,$D75),0)</f>
        <v>0</v>
      </c>
      <c r="AT75" s="41">
        <f t="shared" si="33"/>
        <v>0</v>
      </c>
      <c r="AU75" s="41">
        <f t="shared" si="34"/>
        <v>0</v>
      </c>
      <c r="AV75" s="41">
        <f>SUMIFS(Combinaciones!$K:$K,Combinaciones!$A:$A,I75,Combinaciones!$B:$B,J75,Combinaciones!$F:$F,N75)*L75</f>
        <v>53225486</v>
      </c>
      <c r="AW75" s="41">
        <f>IF(COUNTIFS($D$2:$D75,$D75)=1,SUMIFS(AV:AV,$D:$D,$D75),0)</f>
        <v>0</v>
      </c>
      <c r="AX75" s="64">
        <v>0</v>
      </c>
      <c r="AY75" s="63" t="s">
        <v>85</v>
      </c>
      <c r="AZ75" s="59"/>
      <c r="BA75" s="41">
        <f t="shared" si="35"/>
        <v>0</v>
      </c>
      <c r="BB75" s="64">
        <v>0</v>
      </c>
      <c r="BC75" s="43">
        <f t="shared" si="36"/>
        <v>53225486</v>
      </c>
      <c r="BD75" s="41">
        <f>IF(COUNTIFS($D$2:$D75,$D75)=1,SUMIFS(BC:BC,$D:$D,$D75),0)</f>
        <v>0</v>
      </c>
      <c r="BE75" s="86">
        <v>0.02</v>
      </c>
      <c r="BF75" s="41">
        <f t="shared" si="37"/>
        <v>0</v>
      </c>
      <c r="BG75" s="41">
        <f>IF(COUNTIFS($D$2:$D75,$D75)=1,SUMIFS(BF:BF,$D:$D,$D75),0)</f>
        <v>0</v>
      </c>
      <c r="BH75" s="41">
        <f t="shared" si="38"/>
        <v>0</v>
      </c>
      <c r="BI75" s="44">
        <f t="shared" si="39"/>
        <v>0</v>
      </c>
      <c r="BJ75" s="44">
        <f t="shared" si="51"/>
        <v>53225486</v>
      </c>
      <c r="BK75" s="44">
        <f t="shared" si="46"/>
        <v>237593516</v>
      </c>
      <c r="BL75" s="41" t="str">
        <f>IF(COUNTIF($D$3:D75,D75)=1,BK75,"")</f>
        <v/>
      </c>
      <c r="BM75" s="41">
        <f t="shared" si="52"/>
        <v>0</v>
      </c>
      <c r="BN75" s="41">
        <f t="shared" si="53"/>
        <v>0</v>
      </c>
      <c r="BO75" s="44">
        <f t="shared" si="40"/>
        <v>0</v>
      </c>
      <c r="BP75" s="44">
        <f t="shared" si="41"/>
        <v>0</v>
      </c>
      <c r="BQ75" s="44" t="str">
        <f t="shared" si="54"/>
        <v/>
      </c>
      <c r="BR75" s="44" t="str">
        <f t="shared" si="42"/>
        <v/>
      </c>
      <c r="BS75" s="44">
        <f t="shared" si="43"/>
        <v>0</v>
      </c>
      <c r="BT75" s="45" t="str">
        <f t="shared" si="47"/>
        <v/>
      </c>
    </row>
    <row r="76" spans="1:72" hidden="1">
      <c r="A76" s="83" t="s">
        <v>76</v>
      </c>
      <c r="B76" s="38">
        <v>1886</v>
      </c>
      <c r="C76" s="38" t="s">
        <v>77</v>
      </c>
      <c r="D76" s="39">
        <v>68008562025</v>
      </c>
      <c r="E76" s="39" t="str">
        <f t="shared" si="44"/>
        <v/>
      </c>
      <c r="F76" s="62"/>
      <c r="G76" s="38" t="s">
        <v>101</v>
      </c>
      <c r="H76" s="38" t="s">
        <v>145</v>
      </c>
      <c r="I76" s="38" t="s">
        <v>127</v>
      </c>
      <c r="J76" s="38" t="s">
        <v>140</v>
      </c>
      <c r="K76" s="38">
        <v>24</v>
      </c>
      <c r="L76" s="38">
        <f>SUMIFS(
   zonificación!$AA:$AA,
   zonificación!$A:$A,B76,
   zonificación!$K:$K, G76,
   zonificación!$I:$I,H76,
   zonificación!$W:$W, I76)</f>
        <v>978</v>
      </c>
      <c r="M76" s="48">
        <f>IF(COUNTIFS($D$2:$D76,D76)=1,SUMIFS($L:$L,D:D,D76),0)</f>
        <v>978</v>
      </c>
      <c r="N76" s="62">
        <v>3</v>
      </c>
      <c r="O76" s="38">
        <f>IF(COUNTIFS($D$2:$D76,D76)=1,SUMIFS($K:$K,D:D,D76),0)</f>
        <v>24</v>
      </c>
      <c r="P76" s="40">
        <f>IF(COUNTIFS($D$2:$D76,D76)=1,SUMIFS($M:$M,D:D,D76),0)</f>
        <v>978</v>
      </c>
      <c r="Q76" s="38" t="s">
        <v>82</v>
      </c>
      <c r="R76" s="38">
        <v>830500926</v>
      </c>
      <c r="S76" s="87" t="str">
        <f t="shared" si="48"/>
        <v/>
      </c>
      <c r="T76" s="38" t="s">
        <v>171</v>
      </c>
      <c r="U76" s="87" t="str">
        <f t="shared" si="49"/>
        <v/>
      </c>
      <c r="V76" s="38" t="s">
        <v>129</v>
      </c>
      <c r="W76" s="85">
        <v>46326</v>
      </c>
      <c r="X76" s="64">
        <v>0</v>
      </c>
      <c r="Y76" s="41">
        <f>IF(COUNTIFS($D$2:$D76,$D76)=1,SUMIFS(X:X,$D:$D,$D76),0)</f>
        <v>0</v>
      </c>
      <c r="Z76" s="64">
        <v>0</v>
      </c>
      <c r="AA76" s="63" t="s">
        <v>85</v>
      </c>
      <c r="AB76" s="64">
        <v>0</v>
      </c>
      <c r="AC76" s="41">
        <f>IF(COUNTIFS($D$2:$D76,$D76)=1,SUMIFS(AB:AB,$D:$D,$D76),0)</f>
        <v>0</v>
      </c>
      <c r="AD76" s="41">
        <f>IF(COUNTIFS($D$2:$D76,$D76)=1,SUMIFS(Z:Z,$D:$D,$D76),0)</f>
        <v>0</v>
      </c>
      <c r="AE76" s="41">
        <f t="shared" si="28"/>
        <v>0</v>
      </c>
      <c r="AF76" s="41">
        <f t="shared" si="29"/>
        <v>0</v>
      </c>
      <c r="AG76" s="41">
        <f>IF(COUNTIFS($D$2:$D76,$D76)=1,SUMIFS(AF:AF,$D:$D,$D76),0)</f>
        <v>0</v>
      </c>
      <c r="AH76" s="65">
        <f t="shared" si="50"/>
        <v>2026</v>
      </c>
      <c r="AI76" s="42">
        <f>AG76/VLOOKUP(AH76,SALARIOS!$A$1:$B$4,2,0)</f>
        <v>0</v>
      </c>
      <c r="AJ76" s="64">
        <v>0</v>
      </c>
      <c r="AK76" s="64">
        <v>0</v>
      </c>
      <c r="AL76" s="64">
        <v>0</v>
      </c>
      <c r="AM76" s="64">
        <v>0</v>
      </c>
      <c r="AN76" s="41">
        <f t="shared" si="30"/>
        <v>0</v>
      </c>
      <c r="AO76" s="41">
        <f t="shared" si="31"/>
        <v>0</v>
      </c>
      <c r="AP76" s="41">
        <f t="shared" si="32"/>
        <v>0</v>
      </c>
      <c r="AQ76" s="41">
        <f>VALUE(IF(COUNTIFS($D$2:$D76,$D76)=1,MAX(0,SUMIFS(AP:AP,$D:$D,$D76)),0))</f>
        <v>0</v>
      </c>
      <c r="AR76" s="41">
        <f t="shared" si="45"/>
        <v>0</v>
      </c>
      <c r="AS76" s="41">
        <f>IF(COUNTIFS($D$2:$D76,$D76)=1,SUMIFS(AR:AR,$D:$D,$D76),0)</f>
        <v>0</v>
      </c>
      <c r="AT76" s="41">
        <f t="shared" si="33"/>
        <v>0</v>
      </c>
      <c r="AU76" s="41">
        <f t="shared" si="34"/>
        <v>0</v>
      </c>
      <c r="AV76" s="41">
        <f>SUMIFS(Combinaciones!$K:$K,Combinaciones!$A:$A,I76,Combinaciones!$B:$B,J76,Combinaciones!$F:$F,N76)*L76</f>
        <v>633120036</v>
      </c>
      <c r="AW76" s="41">
        <f>IF(COUNTIFS($D$2:$D76,$D76)=1,SUMIFS(AV:AV,$D:$D,$D76),0)</f>
        <v>633120036</v>
      </c>
      <c r="AX76" s="64">
        <v>0</v>
      </c>
      <c r="AY76" s="63" t="s">
        <v>85</v>
      </c>
      <c r="AZ76" s="59"/>
      <c r="BA76" s="41">
        <f t="shared" si="35"/>
        <v>0</v>
      </c>
      <c r="BB76" s="64">
        <v>0</v>
      </c>
      <c r="BC76" s="43">
        <f t="shared" si="36"/>
        <v>633120036</v>
      </c>
      <c r="BD76" s="41">
        <f>IF(COUNTIFS($D$2:$D76,$D76)=1,SUMIFS(BC:BC,$D:$D,$D76),0)</f>
        <v>633120036</v>
      </c>
      <c r="BE76" s="86">
        <v>0.02</v>
      </c>
      <c r="BF76" s="41">
        <f t="shared" si="37"/>
        <v>12662400.720000001</v>
      </c>
      <c r="BG76" s="41">
        <f>IF(COUNTIFS($D$2:$D76,$D76)=1,SUMIFS(BF:BF,$D:$D,$D76),0)</f>
        <v>12662400.720000001</v>
      </c>
      <c r="BH76" s="41">
        <f t="shared" si="38"/>
        <v>645782436.72000003</v>
      </c>
      <c r="BI76" s="44">
        <f t="shared" si="39"/>
        <v>368.82779860700612</v>
      </c>
      <c r="BJ76" s="44">
        <f t="shared" si="51"/>
        <v>633120036</v>
      </c>
      <c r="BK76" s="44">
        <f t="shared" si="46"/>
        <v>633120036</v>
      </c>
      <c r="BL76" s="41">
        <f>IF(COUNTIF($D$3:D76,D76)=1,BK76,"")</f>
        <v>633120036</v>
      </c>
      <c r="BM76" s="41">
        <f t="shared" si="52"/>
        <v>12662400.720000001</v>
      </c>
      <c r="BN76" s="41">
        <f t="shared" si="53"/>
        <v>645782436.72000003</v>
      </c>
      <c r="BO76" s="44">
        <f t="shared" si="40"/>
        <v>0</v>
      </c>
      <c r="BP76" s="44">
        <f t="shared" si="41"/>
        <v>368.82779860700612</v>
      </c>
      <c r="BQ76" s="44" t="str">
        <f t="shared" si="54"/>
        <v/>
      </c>
      <c r="BR76" s="44" t="str">
        <f t="shared" si="42"/>
        <v/>
      </c>
      <c r="BS76" s="44">
        <f t="shared" si="43"/>
        <v>368.82779860700612</v>
      </c>
      <c r="BT76" s="45" t="str">
        <f t="shared" si="47"/>
        <v/>
      </c>
    </row>
    <row r="77" spans="1:72" hidden="1">
      <c r="A77" s="83" t="s">
        <v>76</v>
      </c>
      <c r="B77" s="38">
        <v>1891</v>
      </c>
      <c r="C77" s="38" t="s">
        <v>77</v>
      </c>
      <c r="D77" s="39">
        <v>68008372025</v>
      </c>
      <c r="E77" s="39" t="str">
        <f t="shared" si="44"/>
        <v/>
      </c>
      <c r="F77" s="62"/>
      <c r="G77" s="38" t="s">
        <v>78</v>
      </c>
      <c r="H77" s="38" t="s">
        <v>79</v>
      </c>
      <c r="I77" s="38" t="s">
        <v>127</v>
      </c>
      <c r="J77" s="38" t="s">
        <v>81</v>
      </c>
      <c r="K77" s="38">
        <v>34</v>
      </c>
      <c r="L77" s="38">
        <f>SUMIFS(
   zonificación!$AA:$AA,
   zonificación!$A:$A,B77,
   zonificación!$K:$K, G77,
   zonificación!$I:$I,H77,
   zonificación!$W:$W, I77)</f>
        <v>1346</v>
      </c>
      <c r="M77" s="48">
        <f>IF(COUNTIFS($D$2:$D77,D77)=1,SUMIFS($L:$L,D:D,D77),0)</f>
        <v>1346</v>
      </c>
      <c r="N77" s="62">
        <v>3</v>
      </c>
      <c r="O77" s="38">
        <f>IF(COUNTIFS($D$2:$D77,D77)=1,SUMIFS($K:$K,D:D,D77),0)</f>
        <v>34</v>
      </c>
      <c r="P77" s="40">
        <f>IF(COUNTIFS($D$2:$D77,D77)=1,SUMIFS($M:$M,D:D,D77),0)</f>
        <v>1346</v>
      </c>
      <c r="Q77" s="38" t="s">
        <v>82</v>
      </c>
      <c r="R77" s="38">
        <v>830500926</v>
      </c>
      <c r="S77" s="87" t="str">
        <f t="shared" si="48"/>
        <v/>
      </c>
      <c r="T77" s="38" t="s">
        <v>171</v>
      </c>
      <c r="U77" s="87" t="str">
        <f t="shared" si="49"/>
        <v/>
      </c>
      <c r="V77" s="38" t="s">
        <v>129</v>
      </c>
      <c r="W77" s="85">
        <v>46326</v>
      </c>
      <c r="X77" s="64">
        <v>0</v>
      </c>
      <c r="Y77" s="41">
        <f>IF(COUNTIFS($D$2:$D77,$D77)=1,SUMIFS(X:X,$D:$D,$D77),0)</f>
        <v>0</v>
      </c>
      <c r="Z77" s="64">
        <v>0</v>
      </c>
      <c r="AA77" s="63" t="s">
        <v>85</v>
      </c>
      <c r="AB77" s="64">
        <v>0</v>
      </c>
      <c r="AC77" s="41">
        <f>IF(COUNTIFS($D$2:$D77,$D77)=1,SUMIFS(AB:AB,$D:$D,$D77),0)</f>
        <v>0</v>
      </c>
      <c r="AD77" s="41">
        <f>IF(COUNTIFS($D$2:$D77,$D77)=1,SUMIFS(Z:Z,$D:$D,$D77),0)</f>
        <v>0</v>
      </c>
      <c r="AE77" s="41">
        <f t="shared" si="28"/>
        <v>0</v>
      </c>
      <c r="AF77" s="41">
        <f t="shared" si="29"/>
        <v>0</v>
      </c>
      <c r="AG77" s="41">
        <f>IF(COUNTIFS($D$2:$D77,$D77)=1,SUMIFS(AF:AF,$D:$D,$D77),0)</f>
        <v>0</v>
      </c>
      <c r="AH77" s="65">
        <f t="shared" si="50"/>
        <v>2026</v>
      </c>
      <c r="AI77" s="42">
        <f>AG77/VLOOKUP(AH77,SALARIOS!$A$1:$B$4,2,0)</f>
        <v>0</v>
      </c>
      <c r="AJ77" s="64">
        <v>0</v>
      </c>
      <c r="AK77" s="64">
        <v>0</v>
      </c>
      <c r="AL77" s="64">
        <v>0</v>
      </c>
      <c r="AM77" s="64">
        <v>0</v>
      </c>
      <c r="AN77" s="41">
        <f t="shared" si="30"/>
        <v>0</v>
      </c>
      <c r="AO77" s="41">
        <f t="shared" si="31"/>
        <v>0</v>
      </c>
      <c r="AP77" s="41">
        <f t="shared" si="32"/>
        <v>0</v>
      </c>
      <c r="AQ77" s="41">
        <f>VALUE(IF(COUNTIFS($D$2:$D77,$D77)=1,MAX(0,SUMIFS(AP:AP,$D:$D,$D77)),0))</f>
        <v>0</v>
      </c>
      <c r="AR77" s="41">
        <f t="shared" si="45"/>
        <v>0</v>
      </c>
      <c r="AS77" s="41">
        <f>IF(COUNTIFS($D$2:$D77,$D77)=1,SUMIFS(AR:AR,$D:$D,$D77),0)</f>
        <v>0</v>
      </c>
      <c r="AT77" s="41">
        <f t="shared" si="33"/>
        <v>0</v>
      </c>
      <c r="AU77" s="41">
        <f t="shared" si="34"/>
        <v>0</v>
      </c>
      <c r="AV77" s="41">
        <f>SUMIFS(Combinaciones!$K:$K,Combinaciones!$A:$A,I77,Combinaciones!$B:$B,J77,Combinaciones!$F:$F,N77)*L77</f>
        <v>1666081492</v>
      </c>
      <c r="AW77" s="41">
        <f>IF(COUNTIFS($D$2:$D77,$D77)=1,SUMIFS(AV:AV,$D:$D,$D77),0)</f>
        <v>1666081492</v>
      </c>
      <c r="AX77" s="64">
        <v>0</v>
      </c>
      <c r="AY77" s="63" t="s">
        <v>85</v>
      </c>
      <c r="AZ77" s="59"/>
      <c r="BA77" s="41">
        <f t="shared" si="35"/>
        <v>0</v>
      </c>
      <c r="BB77" s="64">
        <v>0</v>
      </c>
      <c r="BC77" s="43">
        <f t="shared" si="36"/>
        <v>1666081492</v>
      </c>
      <c r="BD77" s="41">
        <f>IF(COUNTIFS($D$2:$D77,$D77)=1,SUMIFS(BC:BC,$D:$D,$D77),0)</f>
        <v>1666081492</v>
      </c>
      <c r="BE77" s="86">
        <v>0.02</v>
      </c>
      <c r="BF77" s="41">
        <f t="shared" si="37"/>
        <v>33321629.84</v>
      </c>
      <c r="BG77" s="41">
        <f>IF(COUNTIFS($D$2:$D77,$D77)=1,SUMIFS(BF:BF,$D:$D,$D77),0)</f>
        <v>33321629.84</v>
      </c>
      <c r="BH77" s="41">
        <f t="shared" si="38"/>
        <v>1699403121.8399999</v>
      </c>
      <c r="BI77" s="44">
        <f t="shared" si="39"/>
        <v>970.58556680116851</v>
      </c>
      <c r="BJ77" s="44">
        <f t="shared" si="51"/>
        <v>1666081492</v>
      </c>
      <c r="BK77" s="44">
        <f t="shared" si="46"/>
        <v>1666081492</v>
      </c>
      <c r="BL77" s="41">
        <f>IF(COUNTIF($D$3:D77,D77)=1,BK77,"")</f>
        <v>1666081492</v>
      </c>
      <c r="BM77" s="41">
        <f t="shared" si="52"/>
        <v>33321629.84</v>
      </c>
      <c r="BN77" s="41">
        <f t="shared" si="53"/>
        <v>1699403121.8399999</v>
      </c>
      <c r="BO77" s="44">
        <f t="shared" si="40"/>
        <v>0</v>
      </c>
      <c r="BP77" s="44">
        <f t="shared" si="41"/>
        <v>970.58556680116851</v>
      </c>
      <c r="BQ77" s="44" t="str">
        <f t="shared" si="54"/>
        <v/>
      </c>
      <c r="BR77" s="44" t="str">
        <f t="shared" si="42"/>
        <v/>
      </c>
      <c r="BS77" s="44">
        <f t="shared" si="43"/>
        <v>970.58556680116851</v>
      </c>
      <c r="BT77" s="45" t="str">
        <f t="shared" si="47"/>
        <v/>
      </c>
    </row>
    <row r="78" spans="1:72" hidden="1">
      <c r="A78" s="83" t="s">
        <v>76</v>
      </c>
      <c r="B78" s="38">
        <v>1896</v>
      </c>
      <c r="C78" s="38" t="s">
        <v>77</v>
      </c>
      <c r="D78" s="39">
        <v>68008842025</v>
      </c>
      <c r="E78" s="39" t="str">
        <f t="shared" si="44"/>
        <v/>
      </c>
      <c r="F78" s="62"/>
      <c r="G78" s="38" t="s">
        <v>123</v>
      </c>
      <c r="H78" s="38" t="s">
        <v>164</v>
      </c>
      <c r="I78" s="38" t="s">
        <v>80</v>
      </c>
      <c r="J78" s="38" t="s">
        <v>81</v>
      </c>
      <c r="K78" s="38">
        <v>1</v>
      </c>
      <c r="L78" s="38">
        <f>SUMIFS(
   zonificación!$AA:$AA,
   zonificación!$A:$A,B78,
   zonificación!$K:$K, G78,
   zonificación!$I:$I,H78,
   zonificación!$W:$W, I78)</f>
        <v>135</v>
      </c>
      <c r="M78" s="48">
        <f>IF(COUNTIFS($D$2:$D78,D78)=1,SUMIFS($L:$L,D:D,D78),0)</f>
        <v>135</v>
      </c>
      <c r="N78" s="62">
        <v>3</v>
      </c>
      <c r="O78" s="38">
        <f>IF(COUNTIFS($D$2:$D78,D78)=1,SUMIFS($K:$K,D:D,D78),0)</f>
        <v>1</v>
      </c>
      <c r="P78" s="40">
        <f>IF(COUNTIFS($D$2:$D78,D78)=1,SUMIFS($M:$M,D:D,D78),0)</f>
        <v>135</v>
      </c>
      <c r="Q78" s="38" t="s">
        <v>82</v>
      </c>
      <c r="R78" s="38">
        <v>800242490</v>
      </c>
      <c r="S78" s="87" t="str">
        <f t="shared" si="48"/>
        <v/>
      </c>
      <c r="T78" s="38" t="s">
        <v>172</v>
      </c>
      <c r="U78" s="87" t="str">
        <f t="shared" si="49"/>
        <v/>
      </c>
      <c r="V78" s="38" t="s">
        <v>84</v>
      </c>
      <c r="W78" s="85">
        <v>46326</v>
      </c>
      <c r="X78" s="64">
        <v>0</v>
      </c>
      <c r="Y78" s="41">
        <f>IF(COUNTIFS($D$2:$D78,$D78)=1,SUMIFS(X:X,$D:$D,$D78),0)</f>
        <v>0</v>
      </c>
      <c r="Z78" s="64">
        <v>0</v>
      </c>
      <c r="AA78" s="63" t="s">
        <v>85</v>
      </c>
      <c r="AB78" s="64">
        <v>0</v>
      </c>
      <c r="AC78" s="41">
        <f>IF(COUNTIFS($D$2:$D78,$D78)=1,SUMIFS(AB:AB,$D:$D,$D78),0)</f>
        <v>0</v>
      </c>
      <c r="AD78" s="41">
        <f>IF(COUNTIFS($D$2:$D78,$D78)=1,SUMIFS(Z:Z,$D:$D,$D78),0)</f>
        <v>0</v>
      </c>
      <c r="AE78" s="41">
        <f t="shared" si="28"/>
        <v>0</v>
      </c>
      <c r="AF78" s="41">
        <f t="shared" si="29"/>
        <v>0</v>
      </c>
      <c r="AG78" s="41">
        <f>IF(COUNTIFS($D$2:$D78,$D78)=1,SUMIFS(AF:AF,$D:$D,$D78),0)</f>
        <v>0</v>
      </c>
      <c r="AH78" s="65">
        <f t="shared" si="50"/>
        <v>2026</v>
      </c>
      <c r="AI78" s="42">
        <f>AG78/VLOOKUP(AH78,SALARIOS!$A$1:$B$4,2,0)</f>
        <v>0</v>
      </c>
      <c r="AJ78" s="64">
        <v>0</v>
      </c>
      <c r="AK78" s="64">
        <v>0</v>
      </c>
      <c r="AL78" s="64">
        <v>0</v>
      </c>
      <c r="AM78" s="64">
        <v>0</v>
      </c>
      <c r="AN78" s="41">
        <f t="shared" si="30"/>
        <v>0</v>
      </c>
      <c r="AO78" s="41">
        <f t="shared" si="31"/>
        <v>0</v>
      </c>
      <c r="AP78" s="41">
        <f t="shared" si="32"/>
        <v>0</v>
      </c>
      <c r="AQ78" s="41">
        <f>VALUE(IF(COUNTIFS($D$2:$D78,$D78)=1,MAX(0,SUMIFS(AP:AP,$D:$D,$D78)),0))</f>
        <v>0</v>
      </c>
      <c r="AR78" s="41">
        <f t="shared" si="45"/>
        <v>0</v>
      </c>
      <c r="AS78" s="41">
        <f>IF(COUNTIFS($D$2:$D78,$D78)=1,SUMIFS(AR:AR,$D:$D,$D78),0)</f>
        <v>0</v>
      </c>
      <c r="AT78" s="41">
        <f t="shared" si="33"/>
        <v>0</v>
      </c>
      <c r="AU78" s="41">
        <f t="shared" si="34"/>
        <v>0</v>
      </c>
      <c r="AV78" s="41">
        <f>SUMIFS(Combinaciones!$K:$K,Combinaciones!$A:$A,I78,Combinaciones!$B:$B,J78,Combinaciones!$F:$F,N78)*L78</f>
        <v>228026340</v>
      </c>
      <c r="AW78" s="41">
        <f>IF(COUNTIFS($D$2:$D78,$D78)=1,SUMIFS(AV:AV,$D:$D,$D78),0)</f>
        <v>228026340</v>
      </c>
      <c r="AX78" s="64">
        <v>0</v>
      </c>
      <c r="AY78" s="63" t="s">
        <v>85</v>
      </c>
      <c r="AZ78" s="59">
        <v>4</v>
      </c>
      <c r="BA78" s="41">
        <f t="shared" si="35"/>
        <v>630325.80000000005</v>
      </c>
      <c r="BB78" s="64">
        <v>0</v>
      </c>
      <c r="BC78" s="43">
        <f t="shared" si="36"/>
        <v>228656665.80000001</v>
      </c>
      <c r="BD78" s="41">
        <f>IF(COUNTIFS($D$2:$D78,$D78)=1,SUMIFS(BC:BC,$D:$D,$D78),0)</f>
        <v>228656665.80000001</v>
      </c>
      <c r="BE78" s="86">
        <v>0</v>
      </c>
      <c r="BF78" s="41">
        <f t="shared" si="37"/>
        <v>0</v>
      </c>
      <c r="BG78" s="41">
        <f>IF(COUNTIFS($D$2:$D78,$D78)=1,SUMIFS(BF:BF,$D:$D,$D78),0)</f>
        <v>0</v>
      </c>
      <c r="BH78" s="41">
        <f t="shared" si="38"/>
        <v>228656665.80000001</v>
      </c>
      <c r="BI78" s="44">
        <f t="shared" si="39"/>
        <v>130.59341643321596</v>
      </c>
      <c r="BJ78" s="44">
        <f t="shared" si="51"/>
        <v>228656665.80000001</v>
      </c>
      <c r="BK78" s="44">
        <f t="shared" si="46"/>
        <v>228656665.80000001</v>
      </c>
      <c r="BL78" s="41">
        <f>IF(COUNTIF($D$3:D78,D78)=1,BK78,"")</f>
        <v>228656665.80000001</v>
      </c>
      <c r="BM78" s="41">
        <f t="shared" si="52"/>
        <v>0</v>
      </c>
      <c r="BN78" s="41">
        <f t="shared" si="53"/>
        <v>228656665.80000001</v>
      </c>
      <c r="BO78" s="44">
        <f t="shared" si="40"/>
        <v>0</v>
      </c>
      <c r="BP78" s="44">
        <f t="shared" si="41"/>
        <v>130.59341643321596</v>
      </c>
      <c r="BQ78" s="44" t="str">
        <f t="shared" si="54"/>
        <v/>
      </c>
      <c r="BR78" s="44" t="str">
        <f t="shared" si="42"/>
        <v/>
      </c>
      <c r="BS78" s="44">
        <f t="shared" si="43"/>
        <v>130.59341643321596</v>
      </c>
      <c r="BT78" s="45" t="str">
        <f t="shared" si="47"/>
        <v/>
      </c>
    </row>
    <row r="79" spans="1:72" hidden="1">
      <c r="A79" s="83" t="s">
        <v>76</v>
      </c>
      <c r="B79" s="38">
        <v>1898</v>
      </c>
      <c r="C79" s="38" t="s">
        <v>77</v>
      </c>
      <c r="D79" s="39">
        <v>68008942025</v>
      </c>
      <c r="E79" s="39" t="str">
        <f t="shared" si="44"/>
        <v/>
      </c>
      <c r="F79" s="62"/>
      <c r="G79" s="38" t="s">
        <v>120</v>
      </c>
      <c r="H79" s="38" t="s">
        <v>173</v>
      </c>
      <c r="I79" s="38" t="s">
        <v>127</v>
      </c>
      <c r="J79" s="38" t="s">
        <v>81</v>
      </c>
      <c r="K79" s="38">
        <v>3</v>
      </c>
      <c r="L79" s="38">
        <f>SUMIFS(
   zonificación!$AA:$AA,
   zonificación!$A:$A,B79,
   zonificación!$K:$K, G79,
   zonificación!$I:$I,H79,
   zonificación!$W:$W, I79)</f>
        <v>35</v>
      </c>
      <c r="M79" s="48">
        <f>IF(COUNTIFS($D$2:$D79,D79)=1,SUMIFS($L:$L,D:D,D79),0)</f>
        <v>716</v>
      </c>
      <c r="N79" s="62">
        <v>3</v>
      </c>
      <c r="O79" s="38">
        <f>IF(COUNTIFS($D$2:$D79,D79)=1,SUMIFS($K:$K,D:D,D79),0)</f>
        <v>35</v>
      </c>
      <c r="P79" s="40">
        <f>IF(COUNTIFS($D$2:$D79,D79)=1,SUMIFS($M:$M,D:D,D79),0)</f>
        <v>716</v>
      </c>
      <c r="Q79" s="38" t="s">
        <v>82</v>
      </c>
      <c r="R79" s="38">
        <v>900580385</v>
      </c>
      <c r="S79" s="87" t="str">
        <f t="shared" si="48"/>
        <v/>
      </c>
      <c r="T79" s="38" t="s">
        <v>174</v>
      </c>
      <c r="U79" s="87" t="str">
        <f t="shared" si="49"/>
        <v/>
      </c>
      <c r="V79" s="38" t="s">
        <v>129</v>
      </c>
      <c r="W79" s="85">
        <v>46326</v>
      </c>
      <c r="X79" s="64">
        <v>0</v>
      </c>
      <c r="Y79" s="41">
        <f>IF(COUNTIFS($D$2:$D79,$D79)=1,SUMIFS(X:X,$D:$D,$D79),0)</f>
        <v>0</v>
      </c>
      <c r="Z79" s="64">
        <v>0</v>
      </c>
      <c r="AA79" s="63" t="s">
        <v>85</v>
      </c>
      <c r="AB79" s="64">
        <v>0</v>
      </c>
      <c r="AC79" s="41">
        <f>IF(COUNTIFS($D$2:$D79,$D79)=1,SUMIFS(AB:AB,$D:$D,$D79),0)</f>
        <v>0</v>
      </c>
      <c r="AD79" s="41">
        <f>IF(COUNTIFS($D$2:$D79,$D79)=1,SUMIFS(Z:Z,$D:$D,$D79),0)</f>
        <v>0</v>
      </c>
      <c r="AE79" s="41">
        <f t="shared" si="28"/>
        <v>0</v>
      </c>
      <c r="AF79" s="41">
        <f t="shared" si="29"/>
        <v>0</v>
      </c>
      <c r="AG79" s="41">
        <f>IF(COUNTIFS($D$2:$D79,$D79)=1,SUMIFS(AF:AF,$D:$D,$D79),0)</f>
        <v>0</v>
      </c>
      <c r="AH79" s="65">
        <f t="shared" si="50"/>
        <v>2026</v>
      </c>
      <c r="AI79" s="42">
        <f>AG79/VLOOKUP(AH79,SALARIOS!$A$1:$B$4,2,0)</f>
        <v>0</v>
      </c>
      <c r="AJ79" s="64">
        <v>0</v>
      </c>
      <c r="AK79" s="64">
        <v>0</v>
      </c>
      <c r="AL79" s="64">
        <v>0</v>
      </c>
      <c r="AM79" s="64">
        <v>0</v>
      </c>
      <c r="AN79" s="41">
        <f t="shared" si="30"/>
        <v>0</v>
      </c>
      <c r="AO79" s="41">
        <f t="shared" si="31"/>
        <v>0</v>
      </c>
      <c r="AP79" s="41">
        <f t="shared" si="32"/>
        <v>0</v>
      </c>
      <c r="AQ79" s="41">
        <f>VALUE(IF(COUNTIFS($D$2:$D79,$D79)=1,MAX(0,SUMIFS(AP:AP,$D:$D,$D79)),0))</f>
        <v>0</v>
      </c>
      <c r="AR79" s="41">
        <f t="shared" si="45"/>
        <v>0</v>
      </c>
      <c r="AS79" s="41">
        <f>IF(COUNTIFS($D$2:$D79,$D79)=1,SUMIFS(AR:AR,$D:$D,$D79),0)</f>
        <v>0</v>
      </c>
      <c r="AT79" s="41">
        <f t="shared" si="33"/>
        <v>0</v>
      </c>
      <c r="AU79" s="41">
        <f t="shared" si="34"/>
        <v>0</v>
      </c>
      <c r="AV79" s="41">
        <f>SUMIFS(Combinaciones!$K:$K,Combinaciones!$A:$A,I79,Combinaciones!$B:$B,J79,Combinaciones!$F:$F,N79)*L79</f>
        <v>43323070</v>
      </c>
      <c r="AW79" s="41">
        <f>IF(COUNTIFS($D$2:$D79,$D79)=1,SUMIFS(AV:AV,$D:$D,$D79),0)</f>
        <v>886266232</v>
      </c>
      <c r="AX79" s="64">
        <v>0</v>
      </c>
      <c r="AY79" s="63" t="s">
        <v>85</v>
      </c>
      <c r="AZ79" s="59"/>
      <c r="BA79" s="41">
        <f t="shared" si="35"/>
        <v>0</v>
      </c>
      <c r="BB79" s="64">
        <v>0</v>
      </c>
      <c r="BC79" s="43">
        <f t="shared" si="36"/>
        <v>43323070</v>
      </c>
      <c r="BD79" s="41">
        <f>IF(COUNTIFS($D$2:$D79,$D79)=1,SUMIFS(BC:BC,$D:$D,$D79),0)</f>
        <v>886266232</v>
      </c>
      <c r="BE79" s="86">
        <v>0.02</v>
      </c>
      <c r="BF79" s="41">
        <f t="shared" si="37"/>
        <v>17725324.640000001</v>
      </c>
      <c r="BG79" s="41">
        <f>IF(COUNTIFS($D$2:$D79,$D79)=1,SUMIFS(BF:BF,$D:$D,$D79),0)</f>
        <v>17725324.640000001</v>
      </c>
      <c r="BH79" s="41">
        <f t="shared" si="38"/>
        <v>903991556.63999999</v>
      </c>
      <c r="BI79" s="44">
        <f t="shared" si="39"/>
        <v>516.29960314237496</v>
      </c>
      <c r="BJ79" s="44">
        <f t="shared" si="51"/>
        <v>43323070</v>
      </c>
      <c r="BK79" s="44">
        <f t="shared" si="46"/>
        <v>886266232</v>
      </c>
      <c r="BL79" s="41">
        <f>IF(COUNTIF($D$3:D79,D79)=1,BK79,"")</f>
        <v>886266232</v>
      </c>
      <c r="BM79" s="41">
        <f t="shared" si="52"/>
        <v>17725324.640000001</v>
      </c>
      <c r="BN79" s="41">
        <f t="shared" si="53"/>
        <v>903991556.63999999</v>
      </c>
      <c r="BO79" s="44">
        <f t="shared" si="40"/>
        <v>0</v>
      </c>
      <c r="BP79" s="44">
        <f t="shared" si="41"/>
        <v>516.29960314237496</v>
      </c>
      <c r="BQ79" s="44" t="str">
        <f t="shared" si="54"/>
        <v/>
      </c>
      <c r="BR79" s="44" t="str">
        <f t="shared" si="42"/>
        <v/>
      </c>
      <c r="BS79" s="44">
        <f t="shared" si="43"/>
        <v>516.29960314237496</v>
      </c>
      <c r="BT79" s="45" t="str">
        <f t="shared" si="47"/>
        <v/>
      </c>
    </row>
    <row r="80" spans="1:72" hidden="1">
      <c r="A80" s="83" t="s">
        <v>76</v>
      </c>
      <c r="B80" s="38">
        <v>1898</v>
      </c>
      <c r="C80" s="38" t="s">
        <v>77</v>
      </c>
      <c r="D80" s="39">
        <v>68008942025</v>
      </c>
      <c r="E80" s="39" t="str">
        <f t="shared" si="44"/>
        <v/>
      </c>
      <c r="F80" s="62"/>
      <c r="G80" s="38" t="s">
        <v>120</v>
      </c>
      <c r="H80" s="38" t="s">
        <v>175</v>
      </c>
      <c r="I80" s="38" t="s">
        <v>127</v>
      </c>
      <c r="J80" s="38" t="s">
        <v>81</v>
      </c>
      <c r="K80" s="38">
        <v>5</v>
      </c>
      <c r="L80" s="38">
        <f>SUMIFS(
   zonificación!$AA:$AA,
   zonificación!$A:$A,B80,
   zonificación!$K:$K, G80,
   zonificación!$I:$I,H80,
   zonificación!$W:$W, I80)</f>
        <v>92</v>
      </c>
      <c r="M80" s="48">
        <f>IF(COUNTIFS($D$2:$D80,D80)=1,SUMIFS($L:$L,D:D,D80),0)</f>
        <v>0</v>
      </c>
      <c r="N80" s="62">
        <v>3</v>
      </c>
      <c r="O80" s="38">
        <f>IF(COUNTIFS($D$2:$D80,D80)=1,SUMIFS($K:$K,D:D,D80),0)</f>
        <v>0</v>
      </c>
      <c r="P80" s="40">
        <f>IF(COUNTIFS($D$2:$D80,D80)=1,SUMIFS($M:$M,D:D,D80),0)</f>
        <v>0</v>
      </c>
      <c r="Q80" s="38" t="s">
        <v>82</v>
      </c>
      <c r="R80" s="38">
        <v>900580385</v>
      </c>
      <c r="S80" s="87" t="str">
        <f t="shared" si="48"/>
        <v/>
      </c>
      <c r="T80" s="38" t="s">
        <v>174</v>
      </c>
      <c r="U80" s="87" t="str">
        <f t="shared" si="49"/>
        <v/>
      </c>
      <c r="V80" s="38" t="s">
        <v>129</v>
      </c>
      <c r="W80" s="85">
        <v>46326</v>
      </c>
      <c r="X80" s="64">
        <v>0</v>
      </c>
      <c r="Y80" s="41">
        <f>IF(COUNTIFS($D$2:$D80,$D80)=1,SUMIFS(X:X,$D:$D,$D80),0)</f>
        <v>0</v>
      </c>
      <c r="Z80" s="64">
        <v>0</v>
      </c>
      <c r="AA80" s="63" t="s">
        <v>85</v>
      </c>
      <c r="AB80" s="64">
        <v>0</v>
      </c>
      <c r="AC80" s="41">
        <f>IF(COUNTIFS($D$2:$D80,$D80)=1,SUMIFS(AB:AB,$D:$D,$D80),0)</f>
        <v>0</v>
      </c>
      <c r="AD80" s="41">
        <f>IF(COUNTIFS($D$2:$D80,$D80)=1,SUMIFS(Z:Z,$D:$D,$D80),0)</f>
        <v>0</v>
      </c>
      <c r="AE80" s="41">
        <f t="shared" si="28"/>
        <v>0</v>
      </c>
      <c r="AF80" s="41">
        <f t="shared" si="29"/>
        <v>0</v>
      </c>
      <c r="AG80" s="41">
        <f>IF(COUNTIFS($D$2:$D80,$D80)=1,SUMIFS(AF:AF,$D:$D,$D80),0)</f>
        <v>0</v>
      </c>
      <c r="AH80" s="65">
        <f t="shared" si="50"/>
        <v>2026</v>
      </c>
      <c r="AI80" s="42">
        <f>AG80/VLOOKUP(AH80,SALARIOS!$A$1:$B$4,2,0)</f>
        <v>0</v>
      </c>
      <c r="AJ80" s="64">
        <v>0</v>
      </c>
      <c r="AK80" s="64">
        <v>0</v>
      </c>
      <c r="AL80" s="64">
        <v>0</v>
      </c>
      <c r="AM80" s="64">
        <v>0</v>
      </c>
      <c r="AN80" s="41">
        <f t="shared" si="30"/>
        <v>0</v>
      </c>
      <c r="AO80" s="41">
        <f t="shared" si="31"/>
        <v>0</v>
      </c>
      <c r="AP80" s="41">
        <f t="shared" si="32"/>
        <v>0</v>
      </c>
      <c r="AQ80" s="41">
        <f>VALUE(IF(COUNTIFS($D$2:$D80,$D80)=1,MAX(0,SUMIFS(AP:AP,$D:$D,$D80)),0))</f>
        <v>0</v>
      </c>
      <c r="AR80" s="41">
        <f t="shared" si="45"/>
        <v>0</v>
      </c>
      <c r="AS80" s="41">
        <f>IF(COUNTIFS($D$2:$D80,$D80)=1,SUMIFS(AR:AR,$D:$D,$D80),0)</f>
        <v>0</v>
      </c>
      <c r="AT80" s="41">
        <f t="shared" si="33"/>
        <v>0</v>
      </c>
      <c r="AU80" s="41">
        <f t="shared" si="34"/>
        <v>0</v>
      </c>
      <c r="AV80" s="41">
        <f>SUMIFS(Combinaciones!$K:$K,Combinaciones!$A:$A,I80,Combinaciones!$B:$B,J80,Combinaciones!$F:$F,N80)*L80</f>
        <v>113877784</v>
      </c>
      <c r="AW80" s="41">
        <f>IF(COUNTIFS($D$2:$D80,$D80)=1,SUMIFS(AV:AV,$D:$D,$D80),0)</f>
        <v>0</v>
      </c>
      <c r="AX80" s="64">
        <v>0</v>
      </c>
      <c r="AY80" s="63" t="s">
        <v>85</v>
      </c>
      <c r="AZ80" s="59"/>
      <c r="BA80" s="41">
        <f t="shared" si="35"/>
        <v>0</v>
      </c>
      <c r="BB80" s="64">
        <v>0</v>
      </c>
      <c r="BC80" s="43">
        <f t="shared" si="36"/>
        <v>113877784</v>
      </c>
      <c r="BD80" s="41">
        <f>IF(COUNTIFS($D$2:$D80,$D80)=1,SUMIFS(BC:BC,$D:$D,$D80),0)</f>
        <v>0</v>
      </c>
      <c r="BE80" s="86">
        <v>0.02</v>
      </c>
      <c r="BF80" s="41">
        <f t="shared" si="37"/>
        <v>0</v>
      </c>
      <c r="BG80" s="41">
        <f>IF(COUNTIFS($D$2:$D80,$D80)=1,SUMIFS(BF:BF,$D:$D,$D80),0)</f>
        <v>0</v>
      </c>
      <c r="BH80" s="41">
        <f t="shared" si="38"/>
        <v>0</v>
      </c>
      <c r="BI80" s="44">
        <f t="shared" si="39"/>
        <v>0</v>
      </c>
      <c r="BJ80" s="44">
        <f t="shared" si="51"/>
        <v>113877784</v>
      </c>
      <c r="BK80" s="44">
        <f t="shared" si="46"/>
        <v>886266232</v>
      </c>
      <c r="BL80" s="41" t="str">
        <f>IF(COUNTIF($D$3:D80,D80)=1,BK80,"")</f>
        <v/>
      </c>
      <c r="BM80" s="41">
        <f t="shared" si="52"/>
        <v>0</v>
      </c>
      <c r="BN80" s="41">
        <f t="shared" si="53"/>
        <v>0</v>
      </c>
      <c r="BO80" s="44">
        <f t="shared" si="40"/>
        <v>0</v>
      </c>
      <c r="BP80" s="44">
        <f t="shared" si="41"/>
        <v>0</v>
      </c>
      <c r="BQ80" s="44" t="str">
        <f t="shared" si="54"/>
        <v/>
      </c>
      <c r="BR80" s="44" t="str">
        <f t="shared" si="42"/>
        <v/>
      </c>
      <c r="BS80" s="44">
        <f t="shared" si="43"/>
        <v>0</v>
      </c>
      <c r="BT80" s="45" t="str">
        <f t="shared" si="47"/>
        <v/>
      </c>
    </row>
    <row r="81" spans="1:72" hidden="1">
      <c r="A81" s="83" t="s">
        <v>76</v>
      </c>
      <c r="B81" s="38">
        <v>1898</v>
      </c>
      <c r="C81" s="38" t="s">
        <v>77</v>
      </c>
      <c r="D81" s="39">
        <v>68008942025</v>
      </c>
      <c r="E81" s="39" t="str">
        <f t="shared" si="44"/>
        <v/>
      </c>
      <c r="F81" s="62"/>
      <c r="G81" s="38" t="s">
        <v>120</v>
      </c>
      <c r="H81" s="38" t="s">
        <v>176</v>
      </c>
      <c r="I81" s="38" t="s">
        <v>127</v>
      </c>
      <c r="J81" s="38" t="s">
        <v>81</v>
      </c>
      <c r="K81" s="38">
        <v>3</v>
      </c>
      <c r="L81" s="38">
        <f>SUMIFS(
   zonificación!$AA:$AA,
   zonificación!$A:$A,B81,
   zonificación!$K:$K, G81,
   zonificación!$I:$I,H81,
   zonificación!$W:$W, I81)</f>
        <v>40</v>
      </c>
      <c r="M81" s="48">
        <f>IF(COUNTIFS($D$2:$D81,D81)=1,SUMIFS($L:$L,D:D,D81),0)</f>
        <v>0</v>
      </c>
      <c r="N81" s="62">
        <v>3</v>
      </c>
      <c r="O81" s="38">
        <f>IF(COUNTIFS($D$2:$D81,D81)=1,SUMIFS($K:$K,D:D,D81),0)</f>
        <v>0</v>
      </c>
      <c r="P81" s="40">
        <f>IF(COUNTIFS($D$2:$D81,D81)=1,SUMIFS($M:$M,D:D,D81),0)</f>
        <v>0</v>
      </c>
      <c r="Q81" s="38" t="s">
        <v>82</v>
      </c>
      <c r="R81" s="38">
        <v>900580385</v>
      </c>
      <c r="S81" s="87" t="str">
        <f t="shared" si="48"/>
        <v/>
      </c>
      <c r="T81" s="38" t="s">
        <v>174</v>
      </c>
      <c r="U81" s="87" t="str">
        <f t="shared" si="49"/>
        <v/>
      </c>
      <c r="V81" s="38" t="s">
        <v>129</v>
      </c>
      <c r="W81" s="85">
        <v>46326</v>
      </c>
      <c r="X81" s="64">
        <v>0</v>
      </c>
      <c r="Y81" s="41">
        <f>IF(COUNTIFS($D$2:$D81,$D81)=1,SUMIFS(X:X,$D:$D,$D81),0)</f>
        <v>0</v>
      </c>
      <c r="Z81" s="64">
        <v>0</v>
      </c>
      <c r="AA81" s="63" t="s">
        <v>85</v>
      </c>
      <c r="AB81" s="64">
        <v>0</v>
      </c>
      <c r="AC81" s="41">
        <f>IF(COUNTIFS($D$2:$D81,$D81)=1,SUMIFS(AB:AB,$D:$D,$D81),0)</f>
        <v>0</v>
      </c>
      <c r="AD81" s="41">
        <f>IF(COUNTIFS($D$2:$D81,$D81)=1,SUMIFS(Z:Z,$D:$D,$D81),0)</f>
        <v>0</v>
      </c>
      <c r="AE81" s="41">
        <f t="shared" si="28"/>
        <v>0</v>
      </c>
      <c r="AF81" s="41">
        <f t="shared" si="29"/>
        <v>0</v>
      </c>
      <c r="AG81" s="41">
        <f>IF(COUNTIFS($D$2:$D81,$D81)=1,SUMIFS(AF:AF,$D:$D,$D81),0)</f>
        <v>0</v>
      </c>
      <c r="AH81" s="65">
        <f t="shared" si="50"/>
        <v>2026</v>
      </c>
      <c r="AI81" s="42">
        <f>AG81/VLOOKUP(AH81,SALARIOS!$A$1:$B$4,2,0)</f>
        <v>0</v>
      </c>
      <c r="AJ81" s="64">
        <v>0</v>
      </c>
      <c r="AK81" s="64">
        <v>0</v>
      </c>
      <c r="AL81" s="64">
        <v>0</v>
      </c>
      <c r="AM81" s="64">
        <v>0</v>
      </c>
      <c r="AN81" s="41">
        <f t="shared" si="30"/>
        <v>0</v>
      </c>
      <c r="AO81" s="41">
        <f t="shared" si="31"/>
        <v>0</v>
      </c>
      <c r="AP81" s="41">
        <f t="shared" si="32"/>
        <v>0</v>
      </c>
      <c r="AQ81" s="41">
        <f>VALUE(IF(COUNTIFS($D$2:$D81,$D81)=1,MAX(0,SUMIFS(AP:AP,$D:$D,$D81)),0))</f>
        <v>0</v>
      </c>
      <c r="AR81" s="41">
        <f t="shared" si="45"/>
        <v>0</v>
      </c>
      <c r="AS81" s="41">
        <f>IF(COUNTIFS($D$2:$D81,$D81)=1,SUMIFS(AR:AR,$D:$D,$D81),0)</f>
        <v>0</v>
      </c>
      <c r="AT81" s="41">
        <f t="shared" si="33"/>
        <v>0</v>
      </c>
      <c r="AU81" s="41">
        <f t="shared" si="34"/>
        <v>0</v>
      </c>
      <c r="AV81" s="41">
        <f>SUMIFS(Combinaciones!$K:$K,Combinaciones!$A:$A,I81,Combinaciones!$B:$B,J81,Combinaciones!$F:$F,N81)*L81</f>
        <v>49512080</v>
      </c>
      <c r="AW81" s="41">
        <f>IF(COUNTIFS($D$2:$D81,$D81)=1,SUMIFS(AV:AV,$D:$D,$D81),0)</f>
        <v>0</v>
      </c>
      <c r="AX81" s="64">
        <v>0</v>
      </c>
      <c r="AY81" s="63" t="s">
        <v>85</v>
      </c>
      <c r="AZ81" s="59"/>
      <c r="BA81" s="41">
        <f t="shared" si="35"/>
        <v>0</v>
      </c>
      <c r="BB81" s="64">
        <v>0</v>
      </c>
      <c r="BC81" s="43">
        <f t="shared" si="36"/>
        <v>49512080</v>
      </c>
      <c r="BD81" s="41">
        <f>IF(COUNTIFS($D$2:$D81,$D81)=1,SUMIFS(BC:BC,$D:$D,$D81),0)</f>
        <v>0</v>
      </c>
      <c r="BE81" s="86">
        <v>0.02</v>
      </c>
      <c r="BF81" s="41">
        <f t="shared" si="37"/>
        <v>0</v>
      </c>
      <c r="BG81" s="41">
        <f>IF(COUNTIFS($D$2:$D81,$D81)=1,SUMIFS(BF:BF,$D:$D,$D81),0)</f>
        <v>0</v>
      </c>
      <c r="BH81" s="41">
        <f t="shared" si="38"/>
        <v>0</v>
      </c>
      <c r="BI81" s="44">
        <f t="shared" si="39"/>
        <v>0</v>
      </c>
      <c r="BJ81" s="44">
        <f t="shared" si="51"/>
        <v>49512080</v>
      </c>
      <c r="BK81" s="44">
        <f t="shared" si="46"/>
        <v>886266232</v>
      </c>
      <c r="BL81" s="41" t="str">
        <f>IF(COUNTIF($D$3:D81,D81)=1,BK81,"")</f>
        <v/>
      </c>
      <c r="BM81" s="41">
        <f t="shared" si="52"/>
        <v>0</v>
      </c>
      <c r="BN81" s="41">
        <f t="shared" si="53"/>
        <v>0</v>
      </c>
      <c r="BO81" s="44">
        <f t="shared" si="40"/>
        <v>0</v>
      </c>
      <c r="BP81" s="44">
        <f t="shared" si="41"/>
        <v>0</v>
      </c>
      <c r="BQ81" s="44" t="str">
        <f t="shared" si="54"/>
        <v/>
      </c>
      <c r="BR81" s="44" t="str">
        <f t="shared" si="42"/>
        <v/>
      </c>
      <c r="BS81" s="44">
        <f t="shared" si="43"/>
        <v>0</v>
      </c>
      <c r="BT81" s="45" t="str">
        <f t="shared" si="47"/>
        <v/>
      </c>
    </row>
    <row r="82" spans="1:72" hidden="1">
      <c r="A82" s="83" t="s">
        <v>76</v>
      </c>
      <c r="B82" s="38">
        <v>1898</v>
      </c>
      <c r="C82" s="38" t="s">
        <v>77</v>
      </c>
      <c r="D82" s="39">
        <v>68008942025</v>
      </c>
      <c r="E82" s="39" t="str">
        <f t="shared" si="44"/>
        <v/>
      </c>
      <c r="F82" s="62"/>
      <c r="G82" s="38" t="s">
        <v>120</v>
      </c>
      <c r="H82" s="38" t="s">
        <v>177</v>
      </c>
      <c r="I82" s="38" t="s">
        <v>127</v>
      </c>
      <c r="J82" s="38" t="s">
        <v>81</v>
      </c>
      <c r="K82" s="38">
        <v>5</v>
      </c>
      <c r="L82" s="38">
        <f>SUMIFS(
   zonificación!$AA:$AA,
   zonificación!$A:$A,B82,
   zonificación!$K:$K, G82,
   zonificación!$I:$I,H82,
   zonificación!$W:$W, I82)</f>
        <v>83</v>
      </c>
      <c r="M82" s="48">
        <f>IF(COUNTIFS($D$2:$D82,D82)=1,SUMIFS($L:$L,D:D,D82),0)</f>
        <v>0</v>
      </c>
      <c r="N82" s="62">
        <v>3</v>
      </c>
      <c r="O82" s="38">
        <f>IF(COUNTIFS($D$2:$D82,D82)=1,SUMIFS($K:$K,D:D,D82),0)</f>
        <v>0</v>
      </c>
      <c r="P82" s="40">
        <f>IF(COUNTIFS($D$2:$D82,D82)=1,SUMIFS($M:$M,D:D,D82),0)</f>
        <v>0</v>
      </c>
      <c r="Q82" s="38" t="s">
        <v>82</v>
      </c>
      <c r="R82" s="38">
        <v>900580385</v>
      </c>
      <c r="S82" s="87" t="str">
        <f t="shared" si="48"/>
        <v/>
      </c>
      <c r="T82" s="38" t="s">
        <v>174</v>
      </c>
      <c r="U82" s="87" t="str">
        <f t="shared" si="49"/>
        <v/>
      </c>
      <c r="V82" s="38" t="s">
        <v>129</v>
      </c>
      <c r="W82" s="85">
        <v>46326</v>
      </c>
      <c r="X82" s="64">
        <v>0</v>
      </c>
      <c r="Y82" s="41">
        <f>IF(COUNTIFS($D$2:$D82,$D82)=1,SUMIFS(X:X,$D:$D,$D82),0)</f>
        <v>0</v>
      </c>
      <c r="Z82" s="64">
        <v>0</v>
      </c>
      <c r="AA82" s="63" t="s">
        <v>85</v>
      </c>
      <c r="AB82" s="64">
        <v>0</v>
      </c>
      <c r="AC82" s="41">
        <f>IF(COUNTIFS($D$2:$D82,$D82)=1,SUMIFS(AB:AB,$D:$D,$D82),0)</f>
        <v>0</v>
      </c>
      <c r="AD82" s="41">
        <f>IF(COUNTIFS($D$2:$D82,$D82)=1,SUMIFS(Z:Z,$D:$D,$D82),0)</f>
        <v>0</v>
      </c>
      <c r="AE82" s="41">
        <f t="shared" si="28"/>
        <v>0</v>
      </c>
      <c r="AF82" s="41">
        <f t="shared" si="29"/>
        <v>0</v>
      </c>
      <c r="AG82" s="41">
        <f>IF(COUNTIFS($D$2:$D82,$D82)=1,SUMIFS(AF:AF,$D:$D,$D82),0)</f>
        <v>0</v>
      </c>
      <c r="AH82" s="65">
        <f t="shared" si="50"/>
        <v>2026</v>
      </c>
      <c r="AI82" s="42">
        <f>AG82/VLOOKUP(AH82,SALARIOS!$A$1:$B$4,2,0)</f>
        <v>0</v>
      </c>
      <c r="AJ82" s="64">
        <v>0</v>
      </c>
      <c r="AK82" s="64">
        <v>0</v>
      </c>
      <c r="AL82" s="64">
        <v>0</v>
      </c>
      <c r="AM82" s="64">
        <v>0</v>
      </c>
      <c r="AN82" s="41">
        <f t="shared" si="30"/>
        <v>0</v>
      </c>
      <c r="AO82" s="41">
        <f t="shared" si="31"/>
        <v>0</v>
      </c>
      <c r="AP82" s="41">
        <f t="shared" si="32"/>
        <v>0</v>
      </c>
      <c r="AQ82" s="41">
        <f>VALUE(IF(COUNTIFS($D$2:$D82,$D82)=1,MAX(0,SUMIFS(AP:AP,$D:$D,$D82)),0))</f>
        <v>0</v>
      </c>
      <c r="AR82" s="41">
        <f t="shared" si="45"/>
        <v>0</v>
      </c>
      <c r="AS82" s="41">
        <f>IF(COUNTIFS($D$2:$D82,$D82)=1,SUMIFS(AR:AR,$D:$D,$D82),0)</f>
        <v>0</v>
      </c>
      <c r="AT82" s="41">
        <f t="shared" si="33"/>
        <v>0</v>
      </c>
      <c r="AU82" s="41">
        <f t="shared" si="34"/>
        <v>0</v>
      </c>
      <c r="AV82" s="41">
        <f>SUMIFS(Combinaciones!$K:$K,Combinaciones!$A:$A,I82,Combinaciones!$B:$B,J82,Combinaciones!$F:$F,N82)*L82</f>
        <v>102737566</v>
      </c>
      <c r="AW82" s="41">
        <f>IF(COUNTIFS($D$2:$D82,$D82)=1,SUMIFS(AV:AV,$D:$D,$D82),0)</f>
        <v>0</v>
      </c>
      <c r="AX82" s="64">
        <v>0</v>
      </c>
      <c r="AY82" s="63" t="s">
        <v>85</v>
      </c>
      <c r="AZ82" s="59"/>
      <c r="BA82" s="41">
        <f t="shared" si="35"/>
        <v>0</v>
      </c>
      <c r="BB82" s="64">
        <v>0</v>
      </c>
      <c r="BC82" s="43">
        <f t="shared" si="36"/>
        <v>102737566</v>
      </c>
      <c r="BD82" s="41">
        <f>IF(COUNTIFS($D$2:$D82,$D82)=1,SUMIFS(BC:BC,$D:$D,$D82),0)</f>
        <v>0</v>
      </c>
      <c r="BE82" s="86">
        <v>0.02</v>
      </c>
      <c r="BF82" s="41">
        <f t="shared" si="37"/>
        <v>0</v>
      </c>
      <c r="BG82" s="41">
        <f>IF(COUNTIFS($D$2:$D82,$D82)=1,SUMIFS(BF:BF,$D:$D,$D82),0)</f>
        <v>0</v>
      </c>
      <c r="BH82" s="41">
        <f t="shared" si="38"/>
        <v>0</v>
      </c>
      <c r="BI82" s="44">
        <f t="shared" si="39"/>
        <v>0</v>
      </c>
      <c r="BJ82" s="44">
        <f t="shared" si="51"/>
        <v>102737566</v>
      </c>
      <c r="BK82" s="44">
        <f t="shared" si="46"/>
        <v>886266232</v>
      </c>
      <c r="BL82" s="41" t="str">
        <f>IF(COUNTIF($D$3:D82,D82)=1,BK82,"")</f>
        <v/>
      </c>
      <c r="BM82" s="41">
        <f t="shared" si="52"/>
        <v>0</v>
      </c>
      <c r="BN82" s="41">
        <f t="shared" si="53"/>
        <v>0</v>
      </c>
      <c r="BO82" s="44">
        <f t="shared" si="40"/>
        <v>0</v>
      </c>
      <c r="BP82" s="44">
        <f t="shared" si="41"/>
        <v>0</v>
      </c>
      <c r="BQ82" s="44" t="str">
        <f t="shared" si="54"/>
        <v/>
      </c>
      <c r="BR82" s="44" t="str">
        <f t="shared" si="42"/>
        <v/>
      </c>
      <c r="BS82" s="44">
        <f t="shared" si="43"/>
        <v>0</v>
      </c>
      <c r="BT82" s="45" t="str">
        <f t="shared" si="47"/>
        <v/>
      </c>
    </row>
    <row r="83" spans="1:72" hidden="1">
      <c r="A83" s="83" t="s">
        <v>76</v>
      </c>
      <c r="B83" s="38">
        <v>1898</v>
      </c>
      <c r="C83" s="38" t="s">
        <v>77</v>
      </c>
      <c r="D83" s="39">
        <v>68008942025</v>
      </c>
      <c r="E83" s="39" t="str">
        <f t="shared" si="44"/>
        <v/>
      </c>
      <c r="F83" s="62"/>
      <c r="G83" s="38" t="s">
        <v>120</v>
      </c>
      <c r="H83" s="38" t="s">
        <v>178</v>
      </c>
      <c r="I83" s="38" t="s">
        <v>127</v>
      </c>
      <c r="J83" s="38" t="s">
        <v>81</v>
      </c>
      <c r="K83" s="38">
        <v>5</v>
      </c>
      <c r="L83" s="38">
        <f>SUMIFS(
   zonificación!$AA:$AA,
   zonificación!$A:$A,B83,
   zonificación!$K:$K, G83,
   zonificación!$I:$I,H83,
   zonificación!$W:$W, I83)</f>
        <v>81</v>
      </c>
      <c r="M83" s="48">
        <f>IF(COUNTIFS($D$2:$D83,D83)=1,SUMIFS($L:$L,D:D,D83),0)</f>
        <v>0</v>
      </c>
      <c r="N83" s="62">
        <v>3</v>
      </c>
      <c r="O83" s="38">
        <f>IF(COUNTIFS($D$2:$D83,D83)=1,SUMIFS($K:$K,D:D,D83),0)</f>
        <v>0</v>
      </c>
      <c r="P83" s="40">
        <f>IF(COUNTIFS($D$2:$D83,D83)=1,SUMIFS($M:$M,D:D,D83),0)</f>
        <v>0</v>
      </c>
      <c r="Q83" s="38" t="s">
        <v>82</v>
      </c>
      <c r="R83" s="38">
        <v>900580385</v>
      </c>
      <c r="S83" s="87" t="str">
        <f t="shared" si="48"/>
        <v/>
      </c>
      <c r="T83" s="38" t="s">
        <v>174</v>
      </c>
      <c r="U83" s="87" t="str">
        <f t="shared" si="49"/>
        <v/>
      </c>
      <c r="V83" s="38" t="s">
        <v>129</v>
      </c>
      <c r="W83" s="85">
        <v>46326</v>
      </c>
      <c r="X83" s="64">
        <v>0</v>
      </c>
      <c r="Y83" s="41">
        <f>IF(COUNTIFS($D$2:$D83,$D83)=1,SUMIFS(X:X,$D:$D,$D83),0)</f>
        <v>0</v>
      </c>
      <c r="Z83" s="64">
        <v>0</v>
      </c>
      <c r="AA83" s="63" t="s">
        <v>85</v>
      </c>
      <c r="AB83" s="64">
        <v>0</v>
      </c>
      <c r="AC83" s="41">
        <f>IF(COUNTIFS($D$2:$D83,$D83)=1,SUMIFS(AB:AB,$D:$D,$D83),0)</f>
        <v>0</v>
      </c>
      <c r="AD83" s="41">
        <f>IF(COUNTIFS($D$2:$D83,$D83)=1,SUMIFS(Z:Z,$D:$D,$D83),0)</f>
        <v>0</v>
      </c>
      <c r="AE83" s="41">
        <f t="shared" si="28"/>
        <v>0</v>
      </c>
      <c r="AF83" s="41">
        <f t="shared" si="29"/>
        <v>0</v>
      </c>
      <c r="AG83" s="41">
        <f>IF(COUNTIFS($D$2:$D83,$D83)=1,SUMIFS(AF:AF,$D:$D,$D83),0)</f>
        <v>0</v>
      </c>
      <c r="AH83" s="65">
        <f t="shared" si="50"/>
        <v>2026</v>
      </c>
      <c r="AI83" s="42">
        <f>AG83/VLOOKUP(AH83,SALARIOS!$A$1:$B$4,2,0)</f>
        <v>0</v>
      </c>
      <c r="AJ83" s="64">
        <v>0</v>
      </c>
      <c r="AK83" s="64">
        <v>0</v>
      </c>
      <c r="AL83" s="64">
        <v>0</v>
      </c>
      <c r="AM83" s="64">
        <v>0</v>
      </c>
      <c r="AN83" s="41">
        <f t="shared" si="30"/>
        <v>0</v>
      </c>
      <c r="AO83" s="41">
        <f t="shared" si="31"/>
        <v>0</v>
      </c>
      <c r="AP83" s="41">
        <f t="shared" si="32"/>
        <v>0</v>
      </c>
      <c r="AQ83" s="41">
        <f>VALUE(IF(COUNTIFS($D$2:$D83,$D83)=1,MAX(0,SUMIFS(AP:AP,$D:$D,$D83)),0))</f>
        <v>0</v>
      </c>
      <c r="AR83" s="41">
        <f t="shared" si="45"/>
        <v>0</v>
      </c>
      <c r="AS83" s="41">
        <f>IF(COUNTIFS($D$2:$D83,$D83)=1,SUMIFS(AR:AR,$D:$D,$D83),0)</f>
        <v>0</v>
      </c>
      <c r="AT83" s="41">
        <f t="shared" si="33"/>
        <v>0</v>
      </c>
      <c r="AU83" s="41">
        <f t="shared" si="34"/>
        <v>0</v>
      </c>
      <c r="AV83" s="41">
        <f>SUMIFS(Combinaciones!$K:$K,Combinaciones!$A:$A,I83,Combinaciones!$B:$B,J83,Combinaciones!$F:$F,N83)*L83</f>
        <v>100261962</v>
      </c>
      <c r="AW83" s="41">
        <f>IF(COUNTIFS($D$2:$D83,$D83)=1,SUMIFS(AV:AV,$D:$D,$D83),0)</f>
        <v>0</v>
      </c>
      <c r="AX83" s="64">
        <v>0</v>
      </c>
      <c r="AY83" s="63" t="s">
        <v>85</v>
      </c>
      <c r="AZ83" s="59"/>
      <c r="BA83" s="41">
        <f t="shared" si="35"/>
        <v>0</v>
      </c>
      <c r="BB83" s="64">
        <v>0</v>
      </c>
      <c r="BC83" s="43">
        <f t="shared" si="36"/>
        <v>100261962</v>
      </c>
      <c r="BD83" s="41">
        <f>IF(COUNTIFS($D$2:$D83,$D83)=1,SUMIFS(BC:BC,$D:$D,$D83),0)</f>
        <v>0</v>
      </c>
      <c r="BE83" s="86">
        <v>0.02</v>
      </c>
      <c r="BF83" s="41">
        <f t="shared" si="37"/>
        <v>0</v>
      </c>
      <c r="BG83" s="41">
        <f>IF(COUNTIFS($D$2:$D83,$D83)=1,SUMIFS(BF:BF,$D:$D,$D83),0)</f>
        <v>0</v>
      </c>
      <c r="BH83" s="41">
        <f t="shared" si="38"/>
        <v>0</v>
      </c>
      <c r="BI83" s="44">
        <f t="shared" si="39"/>
        <v>0</v>
      </c>
      <c r="BJ83" s="44">
        <f t="shared" si="51"/>
        <v>100261962</v>
      </c>
      <c r="BK83" s="44">
        <f t="shared" si="46"/>
        <v>886266232</v>
      </c>
      <c r="BL83" s="41" t="str">
        <f>IF(COUNTIF($D$3:D83,D83)=1,BK83,"")</f>
        <v/>
      </c>
      <c r="BM83" s="41">
        <f t="shared" si="52"/>
        <v>0</v>
      </c>
      <c r="BN83" s="41">
        <f t="shared" si="53"/>
        <v>0</v>
      </c>
      <c r="BO83" s="44">
        <f t="shared" si="40"/>
        <v>0</v>
      </c>
      <c r="BP83" s="44">
        <f t="shared" si="41"/>
        <v>0</v>
      </c>
      <c r="BQ83" s="44" t="str">
        <f t="shared" si="54"/>
        <v/>
      </c>
      <c r="BR83" s="44" t="str">
        <f t="shared" si="42"/>
        <v/>
      </c>
      <c r="BS83" s="44">
        <f t="shared" si="43"/>
        <v>0</v>
      </c>
      <c r="BT83" s="45" t="str">
        <f t="shared" si="47"/>
        <v/>
      </c>
    </row>
    <row r="84" spans="1:72" hidden="1">
      <c r="A84" s="83" t="s">
        <v>76</v>
      </c>
      <c r="B84" s="38">
        <v>1898</v>
      </c>
      <c r="C84" s="38" t="s">
        <v>77</v>
      </c>
      <c r="D84" s="39">
        <v>68008942025</v>
      </c>
      <c r="E84" s="39" t="str">
        <f t="shared" si="44"/>
        <v/>
      </c>
      <c r="F84" s="62"/>
      <c r="G84" s="38" t="s">
        <v>120</v>
      </c>
      <c r="H84" s="38" t="s">
        <v>179</v>
      </c>
      <c r="I84" s="38" t="s">
        <v>127</v>
      </c>
      <c r="J84" s="38" t="s">
        <v>81</v>
      </c>
      <c r="K84" s="38">
        <v>2</v>
      </c>
      <c r="L84" s="38">
        <f>SUMIFS(
   zonificación!$AA:$AA,
   zonificación!$A:$A,B84,
   zonificación!$K:$K, G84,
   zonificación!$I:$I,H84,
   zonificación!$W:$W, I84)</f>
        <v>90</v>
      </c>
      <c r="M84" s="48">
        <f>IF(COUNTIFS($D$2:$D84,D84)=1,SUMIFS($L:$L,D:D,D84),0)</f>
        <v>0</v>
      </c>
      <c r="N84" s="62">
        <v>3</v>
      </c>
      <c r="O84" s="38">
        <f>IF(COUNTIFS($D$2:$D84,D84)=1,SUMIFS($K:$K,D:D,D84),0)</f>
        <v>0</v>
      </c>
      <c r="P84" s="40">
        <f>IF(COUNTIFS($D$2:$D84,D84)=1,SUMIFS($M:$M,D:D,D84),0)</f>
        <v>0</v>
      </c>
      <c r="Q84" s="38" t="s">
        <v>82</v>
      </c>
      <c r="R84" s="38">
        <v>900580385</v>
      </c>
      <c r="S84" s="87" t="str">
        <f t="shared" si="48"/>
        <v/>
      </c>
      <c r="T84" s="38" t="s">
        <v>174</v>
      </c>
      <c r="U84" s="87" t="str">
        <f t="shared" si="49"/>
        <v/>
      </c>
      <c r="V84" s="38" t="s">
        <v>129</v>
      </c>
      <c r="W84" s="85">
        <v>46326</v>
      </c>
      <c r="X84" s="64">
        <v>0</v>
      </c>
      <c r="Y84" s="41">
        <f>IF(COUNTIFS($D$2:$D84,$D84)=1,SUMIFS(X:X,$D:$D,$D84),0)</f>
        <v>0</v>
      </c>
      <c r="Z84" s="64">
        <v>0</v>
      </c>
      <c r="AA84" s="63" t="s">
        <v>85</v>
      </c>
      <c r="AB84" s="64">
        <v>0</v>
      </c>
      <c r="AC84" s="41">
        <f>IF(COUNTIFS($D$2:$D84,$D84)=1,SUMIFS(AB:AB,$D:$D,$D84),0)</f>
        <v>0</v>
      </c>
      <c r="AD84" s="41">
        <f>IF(COUNTIFS($D$2:$D84,$D84)=1,SUMIFS(Z:Z,$D:$D,$D84),0)</f>
        <v>0</v>
      </c>
      <c r="AE84" s="41">
        <f t="shared" si="28"/>
        <v>0</v>
      </c>
      <c r="AF84" s="41">
        <f t="shared" si="29"/>
        <v>0</v>
      </c>
      <c r="AG84" s="41">
        <f>IF(COUNTIFS($D$2:$D84,$D84)=1,SUMIFS(AF:AF,$D:$D,$D84),0)</f>
        <v>0</v>
      </c>
      <c r="AH84" s="65">
        <f t="shared" si="50"/>
        <v>2026</v>
      </c>
      <c r="AI84" s="42">
        <f>AG84/VLOOKUP(AH84,SALARIOS!$A$1:$B$4,2,0)</f>
        <v>0</v>
      </c>
      <c r="AJ84" s="64">
        <v>0</v>
      </c>
      <c r="AK84" s="64">
        <v>0</v>
      </c>
      <c r="AL84" s="64">
        <v>0</v>
      </c>
      <c r="AM84" s="64">
        <v>0</v>
      </c>
      <c r="AN84" s="41">
        <f t="shared" si="30"/>
        <v>0</v>
      </c>
      <c r="AO84" s="41">
        <f t="shared" si="31"/>
        <v>0</v>
      </c>
      <c r="AP84" s="41">
        <f t="shared" si="32"/>
        <v>0</v>
      </c>
      <c r="AQ84" s="41">
        <f>VALUE(IF(COUNTIFS($D$2:$D84,$D84)=1,MAX(0,SUMIFS(AP:AP,$D:$D,$D84)),0))</f>
        <v>0</v>
      </c>
      <c r="AR84" s="41">
        <f t="shared" si="45"/>
        <v>0</v>
      </c>
      <c r="AS84" s="41">
        <f>IF(COUNTIFS($D$2:$D84,$D84)=1,SUMIFS(AR:AR,$D:$D,$D84),0)</f>
        <v>0</v>
      </c>
      <c r="AT84" s="41">
        <f t="shared" si="33"/>
        <v>0</v>
      </c>
      <c r="AU84" s="41">
        <f t="shared" si="34"/>
        <v>0</v>
      </c>
      <c r="AV84" s="41">
        <f>SUMIFS(Combinaciones!$K:$K,Combinaciones!$A:$A,I84,Combinaciones!$B:$B,J84,Combinaciones!$F:$F,N84)*L84</f>
        <v>111402180</v>
      </c>
      <c r="AW84" s="41">
        <f>IF(COUNTIFS($D$2:$D84,$D84)=1,SUMIFS(AV:AV,$D:$D,$D84),0)</f>
        <v>0</v>
      </c>
      <c r="AX84" s="64">
        <v>0</v>
      </c>
      <c r="AY84" s="63" t="s">
        <v>85</v>
      </c>
      <c r="AZ84" s="59"/>
      <c r="BA84" s="41">
        <f t="shared" si="35"/>
        <v>0</v>
      </c>
      <c r="BB84" s="64">
        <v>0</v>
      </c>
      <c r="BC84" s="43">
        <f t="shared" si="36"/>
        <v>111402180</v>
      </c>
      <c r="BD84" s="41">
        <f>IF(COUNTIFS($D$2:$D84,$D84)=1,SUMIFS(BC:BC,$D:$D,$D84),0)</f>
        <v>0</v>
      </c>
      <c r="BE84" s="86">
        <v>0.02</v>
      </c>
      <c r="BF84" s="41">
        <f t="shared" si="37"/>
        <v>0</v>
      </c>
      <c r="BG84" s="41">
        <f>IF(COUNTIFS($D$2:$D84,$D84)=1,SUMIFS(BF:BF,$D:$D,$D84),0)</f>
        <v>0</v>
      </c>
      <c r="BH84" s="41">
        <f t="shared" si="38"/>
        <v>0</v>
      </c>
      <c r="BI84" s="44">
        <f t="shared" si="39"/>
        <v>0</v>
      </c>
      <c r="BJ84" s="44">
        <f t="shared" si="51"/>
        <v>111402180</v>
      </c>
      <c r="BK84" s="44">
        <f t="shared" si="46"/>
        <v>886266232</v>
      </c>
      <c r="BL84" s="41" t="str">
        <f>IF(COUNTIF($D$3:D84,D84)=1,BK84,"")</f>
        <v/>
      </c>
      <c r="BM84" s="41">
        <f t="shared" si="52"/>
        <v>0</v>
      </c>
      <c r="BN84" s="41">
        <f t="shared" si="53"/>
        <v>0</v>
      </c>
      <c r="BO84" s="44">
        <f t="shared" si="40"/>
        <v>0</v>
      </c>
      <c r="BP84" s="44">
        <f t="shared" si="41"/>
        <v>0</v>
      </c>
      <c r="BQ84" s="44" t="str">
        <f t="shared" si="54"/>
        <v/>
      </c>
      <c r="BR84" s="44" t="str">
        <f t="shared" si="42"/>
        <v/>
      </c>
      <c r="BS84" s="44">
        <f t="shared" si="43"/>
        <v>0</v>
      </c>
      <c r="BT84" s="45" t="str">
        <f t="shared" si="47"/>
        <v/>
      </c>
    </row>
    <row r="85" spans="1:72" hidden="1">
      <c r="A85" s="83" t="s">
        <v>76</v>
      </c>
      <c r="B85" s="38">
        <v>1898</v>
      </c>
      <c r="C85" s="38" t="s">
        <v>77</v>
      </c>
      <c r="D85" s="39">
        <v>68008942025</v>
      </c>
      <c r="E85" s="39" t="str">
        <f t="shared" si="44"/>
        <v/>
      </c>
      <c r="F85" s="62"/>
      <c r="G85" s="38" t="s">
        <v>120</v>
      </c>
      <c r="H85" s="38" t="s">
        <v>180</v>
      </c>
      <c r="I85" s="38" t="s">
        <v>127</v>
      </c>
      <c r="J85" s="38" t="s">
        <v>81</v>
      </c>
      <c r="K85" s="38">
        <v>3</v>
      </c>
      <c r="L85" s="38">
        <f>SUMIFS(
   zonificación!$AA:$AA,
   zonificación!$A:$A,B85,
   zonificación!$K:$K, G85,
   zonificación!$I:$I,H85,
   zonificación!$W:$W, I85)</f>
        <v>48</v>
      </c>
      <c r="M85" s="48">
        <f>IF(COUNTIFS($D$2:$D85,D85)=1,SUMIFS($L:$L,D:D,D85),0)</f>
        <v>0</v>
      </c>
      <c r="N85" s="62">
        <v>3</v>
      </c>
      <c r="O85" s="38">
        <f>IF(COUNTIFS($D$2:$D85,D85)=1,SUMIFS($K:$K,D:D,D85),0)</f>
        <v>0</v>
      </c>
      <c r="P85" s="40">
        <f>IF(COUNTIFS($D$2:$D85,D85)=1,SUMIFS($M:$M,D:D,D85),0)</f>
        <v>0</v>
      </c>
      <c r="Q85" s="38" t="s">
        <v>82</v>
      </c>
      <c r="R85" s="38">
        <v>900580385</v>
      </c>
      <c r="S85" s="87" t="str">
        <f t="shared" si="48"/>
        <v/>
      </c>
      <c r="T85" s="38" t="s">
        <v>174</v>
      </c>
      <c r="U85" s="87" t="str">
        <f t="shared" si="49"/>
        <v/>
      </c>
      <c r="V85" s="38" t="s">
        <v>129</v>
      </c>
      <c r="W85" s="85">
        <v>46326</v>
      </c>
      <c r="X85" s="64">
        <v>0</v>
      </c>
      <c r="Y85" s="41">
        <f>IF(COUNTIFS($D$2:$D85,$D85)=1,SUMIFS(X:X,$D:$D,$D85),0)</f>
        <v>0</v>
      </c>
      <c r="Z85" s="64">
        <v>0</v>
      </c>
      <c r="AA85" s="63" t="s">
        <v>85</v>
      </c>
      <c r="AB85" s="64">
        <v>0</v>
      </c>
      <c r="AC85" s="41">
        <f>IF(COUNTIFS($D$2:$D85,$D85)=1,SUMIFS(AB:AB,$D:$D,$D85),0)</f>
        <v>0</v>
      </c>
      <c r="AD85" s="41">
        <f>IF(COUNTIFS($D$2:$D85,$D85)=1,SUMIFS(Z:Z,$D:$D,$D85),0)</f>
        <v>0</v>
      </c>
      <c r="AE85" s="41">
        <f t="shared" si="28"/>
        <v>0</v>
      </c>
      <c r="AF85" s="41">
        <f t="shared" si="29"/>
        <v>0</v>
      </c>
      <c r="AG85" s="41">
        <f>IF(COUNTIFS($D$2:$D85,$D85)=1,SUMIFS(AF:AF,$D:$D,$D85),0)</f>
        <v>0</v>
      </c>
      <c r="AH85" s="65">
        <f t="shared" si="50"/>
        <v>2026</v>
      </c>
      <c r="AI85" s="42">
        <f>AG85/VLOOKUP(AH85,SALARIOS!$A$1:$B$4,2,0)</f>
        <v>0</v>
      </c>
      <c r="AJ85" s="64">
        <v>0</v>
      </c>
      <c r="AK85" s="64">
        <v>0</v>
      </c>
      <c r="AL85" s="64">
        <v>0</v>
      </c>
      <c r="AM85" s="64">
        <v>0</v>
      </c>
      <c r="AN85" s="41">
        <f t="shared" si="30"/>
        <v>0</v>
      </c>
      <c r="AO85" s="41">
        <f t="shared" si="31"/>
        <v>0</v>
      </c>
      <c r="AP85" s="41">
        <f t="shared" si="32"/>
        <v>0</v>
      </c>
      <c r="AQ85" s="41">
        <f>VALUE(IF(COUNTIFS($D$2:$D85,$D85)=1,MAX(0,SUMIFS(AP:AP,$D:$D,$D85)),0))</f>
        <v>0</v>
      </c>
      <c r="AR85" s="41">
        <f t="shared" si="45"/>
        <v>0</v>
      </c>
      <c r="AS85" s="41">
        <f>IF(COUNTIFS($D$2:$D85,$D85)=1,SUMIFS(AR:AR,$D:$D,$D85),0)</f>
        <v>0</v>
      </c>
      <c r="AT85" s="41">
        <f t="shared" si="33"/>
        <v>0</v>
      </c>
      <c r="AU85" s="41">
        <f t="shared" si="34"/>
        <v>0</v>
      </c>
      <c r="AV85" s="41">
        <f>SUMIFS(Combinaciones!$K:$K,Combinaciones!$A:$A,I85,Combinaciones!$B:$B,J85,Combinaciones!$F:$F,N85)*L85</f>
        <v>59414496</v>
      </c>
      <c r="AW85" s="41">
        <f>IF(COUNTIFS($D$2:$D85,$D85)=1,SUMIFS(AV:AV,$D:$D,$D85),0)</f>
        <v>0</v>
      </c>
      <c r="AX85" s="64">
        <v>0</v>
      </c>
      <c r="AY85" s="63" t="s">
        <v>85</v>
      </c>
      <c r="AZ85" s="59"/>
      <c r="BA85" s="41">
        <f t="shared" si="35"/>
        <v>0</v>
      </c>
      <c r="BB85" s="64">
        <v>0</v>
      </c>
      <c r="BC85" s="43">
        <f t="shared" si="36"/>
        <v>59414496</v>
      </c>
      <c r="BD85" s="41">
        <f>IF(COUNTIFS($D$2:$D85,$D85)=1,SUMIFS(BC:BC,$D:$D,$D85),0)</f>
        <v>0</v>
      </c>
      <c r="BE85" s="86">
        <v>0.02</v>
      </c>
      <c r="BF85" s="41">
        <f t="shared" si="37"/>
        <v>0</v>
      </c>
      <c r="BG85" s="41">
        <f>IF(COUNTIFS($D$2:$D85,$D85)=1,SUMIFS(BF:BF,$D:$D,$D85),0)</f>
        <v>0</v>
      </c>
      <c r="BH85" s="41">
        <f t="shared" si="38"/>
        <v>0</v>
      </c>
      <c r="BI85" s="44">
        <f t="shared" si="39"/>
        <v>0</v>
      </c>
      <c r="BJ85" s="44">
        <f t="shared" si="51"/>
        <v>59414496</v>
      </c>
      <c r="BK85" s="44">
        <f t="shared" si="46"/>
        <v>886266232</v>
      </c>
      <c r="BL85" s="41" t="str">
        <f>IF(COUNTIF($D$3:D85,D85)=1,BK85,"")</f>
        <v/>
      </c>
      <c r="BM85" s="41">
        <f t="shared" si="52"/>
        <v>0</v>
      </c>
      <c r="BN85" s="41">
        <f t="shared" si="53"/>
        <v>0</v>
      </c>
      <c r="BO85" s="44">
        <f t="shared" si="40"/>
        <v>0</v>
      </c>
      <c r="BP85" s="44">
        <f t="shared" si="41"/>
        <v>0</v>
      </c>
      <c r="BQ85" s="44" t="str">
        <f t="shared" si="54"/>
        <v/>
      </c>
      <c r="BR85" s="44" t="str">
        <f t="shared" si="42"/>
        <v/>
      </c>
      <c r="BS85" s="44">
        <f t="shared" si="43"/>
        <v>0</v>
      </c>
      <c r="BT85" s="45" t="str">
        <f t="shared" si="47"/>
        <v/>
      </c>
    </row>
    <row r="86" spans="1:72" hidden="1">
      <c r="A86" s="83" t="s">
        <v>76</v>
      </c>
      <c r="B86" s="38">
        <v>1898</v>
      </c>
      <c r="C86" s="38" t="s">
        <v>77</v>
      </c>
      <c r="D86" s="39">
        <v>68008942025</v>
      </c>
      <c r="E86" s="39" t="str">
        <f t="shared" si="44"/>
        <v/>
      </c>
      <c r="F86" s="62"/>
      <c r="G86" s="38" t="s">
        <v>120</v>
      </c>
      <c r="H86" s="38" t="s">
        <v>181</v>
      </c>
      <c r="I86" s="38" t="s">
        <v>127</v>
      </c>
      <c r="J86" s="38" t="s">
        <v>81</v>
      </c>
      <c r="K86" s="38">
        <v>3</v>
      </c>
      <c r="L86" s="38">
        <f>SUMIFS(
   zonificación!$AA:$AA,
   zonificación!$A:$A,B86,
   zonificación!$K:$K, G86,
   zonificación!$I:$I,H86,
   zonificación!$W:$W, I86)</f>
        <v>62</v>
      </c>
      <c r="M86" s="48">
        <f>IF(COUNTIFS($D$2:$D86,D86)=1,SUMIFS($L:$L,D:D,D86),0)</f>
        <v>0</v>
      </c>
      <c r="N86" s="62">
        <v>3</v>
      </c>
      <c r="O86" s="38">
        <f>IF(COUNTIFS($D$2:$D86,D86)=1,SUMIFS($K:$K,D:D,D86),0)</f>
        <v>0</v>
      </c>
      <c r="P86" s="40">
        <f>IF(COUNTIFS($D$2:$D86,D86)=1,SUMIFS($M:$M,D:D,D86),0)</f>
        <v>0</v>
      </c>
      <c r="Q86" s="38" t="s">
        <v>82</v>
      </c>
      <c r="R86" s="38">
        <v>900580385</v>
      </c>
      <c r="S86" s="87" t="str">
        <f t="shared" si="48"/>
        <v/>
      </c>
      <c r="T86" s="38" t="s">
        <v>174</v>
      </c>
      <c r="U86" s="87" t="str">
        <f t="shared" si="49"/>
        <v/>
      </c>
      <c r="V86" s="38" t="s">
        <v>129</v>
      </c>
      <c r="W86" s="85">
        <v>46326</v>
      </c>
      <c r="X86" s="64">
        <v>0</v>
      </c>
      <c r="Y86" s="41">
        <f>IF(COUNTIFS($D$2:$D86,$D86)=1,SUMIFS(X:X,$D:$D,$D86),0)</f>
        <v>0</v>
      </c>
      <c r="Z86" s="64">
        <v>0</v>
      </c>
      <c r="AA86" s="63" t="s">
        <v>85</v>
      </c>
      <c r="AB86" s="64">
        <v>0</v>
      </c>
      <c r="AC86" s="41">
        <f>IF(COUNTIFS($D$2:$D86,$D86)=1,SUMIFS(AB:AB,$D:$D,$D86),0)</f>
        <v>0</v>
      </c>
      <c r="AD86" s="41">
        <f>IF(COUNTIFS($D$2:$D86,$D86)=1,SUMIFS(Z:Z,$D:$D,$D86),0)</f>
        <v>0</v>
      </c>
      <c r="AE86" s="41">
        <f t="shared" si="28"/>
        <v>0</v>
      </c>
      <c r="AF86" s="41">
        <f t="shared" si="29"/>
        <v>0</v>
      </c>
      <c r="AG86" s="41">
        <f>IF(COUNTIFS($D$2:$D86,$D86)=1,SUMIFS(AF:AF,$D:$D,$D86),0)</f>
        <v>0</v>
      </c>
      <c r="AH86" s="65">
        <f t="shared" si="50"/>
        <v>2026</v>
      </c>
      <c r="AI86" s="42">
        <f>AG86/VLOOKUP(AH86,SALARIOS!$A$1:$B$4,2,0)</f>
        <v>0</v>
      </c>
      <c r="AJ86" s="64">
        <v>0</v>
      </c>
      <c r="AK86" s="64">
        <v>0</v>
      </c>
      <c r="AL86" s="64">
        <v>0</v>
      </c>
      <c r="AM86" s="64">
        <v>0</v>
      </c>
      <c r="AN86" s="41">
        <f t="shared" si="30"/>
        <v>0</v>
      </c>
      <c r="AO86" s="41">
        <f t="shared" si="31"/>
        <v>0</v>
      </c>
      <c r="AP86" s="41">
        <f t="shared" si="32"/>
        <v>0</v>
      </c>
      <c r="AQ86" s="41">
        <f>VALUE(IF(COUNTIFS($D$2:$D86,$D86)=1,MAX(0,SUMIFS(AP:AP,$D:$D,$D86)),0))</f>
        <v>0</v>
      </c>
      <c r="AR86" s="41">
        <f t="shared" si="45"/>
        <v>0</v>
      </c>
      <c r="AS86" s="41">
        <f>IF(COUNTIFS($D$2:$D86,$D86)=1,SUMIFS(AR:AR,$D:$D,$D86),0)</f>
        <v>0</v>
      </c>
      <c r="AT86" s="41">
        <f t="shared" si="33"/>
        <v>0</v>
      </c>
      <c r="AU86" s="41">
        <f t="shared" si="34"/>
        <v>0</v>
      </c>
      <c r="AV86" s="41">
        <f>SUMIFS(Combinaciones!$K:$K,Combinaciones!$A:$A,I86,Combinaciones!$B:$B,J86,Combinaciones!$F:$F,N86)*L86</f>
        <v>76743724</v>
      </c>
      <c r="AW86" s="41">
        <f>IF(COUNTIFS($D$2:$D86,$D86)=1,SUMIFS(AV:AV,$D:$D,$D86),0)</f>
        <v>0</v>
      </c>
      <c r="AX86" s="64">
        <v>0</v>
      </c>
      <c r="AY86" s="63" t="s">
        <v>85</v>
      </c>
      <c r="AZ86" s="59"/>
      <c r="BA86" s="41">
        <f t="shared" si="35"/>
        <v>0</v>
      </c>
      <c r="BB86" s="64">
        <v>0</v>
      </c>
      <c r="BC86" s="43">
        <f t="shared" si="36"/>
        <v>76743724</v>
      </c>
      <c r="BD86" s="41">
        <f>IF(COUNTIFS($D$2:$D86,$D86)=1,SUMIFS(BC:BC,$D:$D,$D86),0)</f>
        <v>0</v>
      </c>
      <c r="BE86" s="86">
        <v>0.02</v>
      </c>
      <c r="BF86" s="41">
        <f t="shared" si="37"/>
        <v>0</v>
      </c>
      <c r="BG86" s="41">
        <f>IF(COUNTIFS($D$2:$D86,$D86)=1,SUMIFS(BF:BF,$D:$D,$D86),0)</f>
        <v>0</v>
      </c>
      <c r="BH86" s="41">
        <f t="shared" si="38"/>
        <v>0</v>
      </c>
      <c r="BI86" s="44">
        <f t="shared" si="39"/>
        <v>0</v>
      </c>
      <c r="BJ86" s="44">
        <f t="shared" si="51"/>
        <v>76743724</v>
      </c>
      <c r="BK86" s="44">
        <f t="shared" si="46"/>
        <v>886266232</v>
      </c>
      <c r="BL86" s="41" t="str">
        <f>IF(COUNTIF($D$3:D86,D86)=1,BK86,"")</f>
        <v/>
      </c>
      <c r="BM86" s="41">
        <f t="shared" si="52"/>
        <v>0</v>
      </c>
      <c r="BN86" s="41">
        <f t="shared" si="53"/>
        <v>0</v>
      </c>
      <c r="BO86" s="44">
        <f t="shared" si="40"/>
        <v>0</v>
      </c>
      <c r="BP86" s="44">
        <f t="shared" si="41"/>
        <v>0</v>
      </c>
      <c r="BQ86" s="44" t="str">
        <f t="shared" si="54"/>
        <v/>
      </c>
      <c r="BR86" s="44" t="str">
        <f t="shared" si="42"/>
        <v/>
      </c>
      <c r="BS86" s="44">
        <f t="shared" si="43"/>
        <v>0</v>
      </c>
      <c r="BT86" s="45" t="str">
        <f t="shared" si="47"/>
        <v/>
      </c>
    </row>
    <row r="87" spans="1:72" hidden="1">
      <c r="A87" s="83" t="s">
        <v>76</v>
      </c>
      <c r="B87" s="38">
        <v>1898</v>
      </c>
      <c r="C87" s="38" t="s">
        <v>77</v>
      </c>
      <c r="D87" s="39">
        <v>68008942025</v>
      </c>
      <c r="E87" s="39" t="str">
        <f t="shared" si="44"/>
        <v/>
      </c>
      <c r="F87" s="62"/>
      <c r="G87" s="38" t="s">
        <v>120</v>
      </c>
      <c r="H87" s="38" t="s">
        <v>121</v>
      </c>
      <c r="I87" s="38" t="s">
        <v>127</v>
      </c>
      <c r="J87" s="38" t="s">
        <v>81</v>
      </c>
      <c r="K87" s="38">
        <v>2</v>
      </c>
      <c r="L87" s="38">
        <f>SUMIFS(
   zonificación!$AA:$AA,
   zonificación!$A:$A,B87,
   zonificación!$K:$K, G87,
   zonificación!$I:$I,H87,
   zonificación!$W:$W, I87)</f>
        <v>141</v>
      </c>
      <c r="M87" s="48">
        <f>IF(COUNTIFS($D$2:$D87,D87)=1,SUMIFS($L:$L,D:D,D87),0)</f>
        <v>0</v>
      </c>
      <c r="N87" s="62">
        <v>3</v>
      </c>
      <c r="O87" s="38">
        <f>IF(COUNTIFS($D$2:$D87,D87)=1,SUMIFS($K:$K,D:D,D87),0)</f>
        <v>0</v>
      </c>
      <c r="P87" s="40">
        <f>IF(COUNTIFS($D$2:$D87,D87)=1,SUMIFS($M:$M,D:D,D87),0)</f>
        <v>0</v>
      </c>
      <c r="Q87" s="38" t="s">
        <v>82</v>
      </c>
      <c r="R87" s="38">
        <v>900580385</v>
      </c>
      <c r="S87" s="87" t="str">
        <f t="shared" si="48"/>
        <v/>
      </c>
      <c r="T87" s="38" t="s">
        <v>174</v>
      </c>
      <c r="U87" s="87" t="str">
        <f t="shared" si="49"/>
        <v/>
      </c>
      <c r="V87" s="38" t="s">
        <v>129</v>
      </c>
      <c r="W87" s="85">
        <v>46326</v>
      </c>
      <c r="X87" s="64">
        <v>0</v>
      </c>
      <c r="Y87" s="41">
        <f>IF(COUNTIFS($D$2:$D87,$D87)=1,SUMIFS(X:X,$D:$D,$D87),0)</f>
        <v>0</v>
      </c>
      <c r="Z87" s="64">
        <v>0</v>
      </c>
      <c r="AA87" s="63" t="s">
        <v>85</v>
      </c>
      <c r="AB87" s="64">
        <v>0</v>
      </c>
      <c r="AC87" s="41">
        <f>IF(COUNTIFS($D$2:$D87,$D87)=1,SUMIFS(AB:AB,$D:$D,$D87),0)</f>
        <v>0</v>
      </c>
      <c r="AD87" s="41">
        <f>IF(COUNTIFS($D$2:$D87,$D87)=1,SUMIFS(Z:Z,$D:$D,$D87),0)</f>
        <v>0</v>
      </c>
      <c r="AE87" s="41">
        <f t="shared" si="28"/>
        <v>0</v>
      </c>
      <c r="AF87" s="41">
        <f t="shared" si="29"/>
        <v>0</v>
      </c>
      <c r="AG87" s="41">
        <f>IF(COUNTIFS($D$2:$D87,$D87)=1,SUMIFS(AF:AF,$D:$D,$D87),0)</f>
        <v>0</v>
      </c>
      <c r="AH87" s="65">
        <f t="shared" si="50"/>
        <v>2026</v>
      </c>
      <c r="AI87" s="42">
        <f>AG87/VLOOKUP(AH87,SALARIOS!$A$1:$B$4,2,0)</f>
        <v>0</v>
      </c>
      <c r="AJ87" s="64">
        <v>0</v>
      </c>
      <c r="AK87" s="64">
        <v>0</v>
      </c>
      <c r="AL87" s="64">
        <v>0</v>
      </c>
      <c r="AM87" s="64">
        <v>0</v>
      </c>
      <c r="AN87" s="41">
        <f t="shared" si="30"/>
        <v>0</v>
      </c>
      <c r="AO87" s="41">
        <f t="shared" si="31"/>
        <v>0</v>
      </c>
      <c r="AP87" s="41">
        <f t="shared" si="32"/>
        <v>0</v>
      </c>
      <c r="AQ87" s="41">
        <f>VALUE(IF(COUNTIFS($D$2:$D87,$D87)=1,MAX(0,SUMIFS(AP:AP,$D:$D,$D87)),0))</f>
        <v>0</v>
      </c>
      <c r="AR87" s="41">
        <f t="shared" si="45"/>
        <v>0</v>
      </c>
      <c r="AS87" s="41">
        <f>IF(COUNTIFS($D$2:$D87,$D87)=1,SUMIFS(AR:AR,$D:$D,$D87),0)</f>
        <v>0</v>
      </c>
      <c r="AT87" s="41">
        <f t="shared" si="33"/>
        <v>0</v>
      </c>
      <c r="AU87" s="41">
        <f t="shared" si="34"/>
        <v>0</v>
      </c>
      <c r="AV87" s="41">
        <f>SUMIFS(Combinaciones!$K:$K,Combinaciones!$A:$A,I87,Combinaciones!$B:$B,J87,Combinaciones!$F:$F,N87)*L87</f>
        <v>174530082</v>
      </c>
      <c r="AW87" s="41">
        <f>IF(COUNTIFS($D$2:$D87,$D87)=1,SUMIFS(AV:AV,$D:$D,$D87),0)</f>
        <v>0</v>
      </c>
      <c r="AX87" s="64">
        <v>0</v>
      </c>
      <c r="AY87" s="63" t="s">
        <v>85</v>
      </c>
      <c r="AZ87" s="59"/>
      <c r="BA87" s="41">
        <f t="shared" si="35"/>
        <v>0</v>
      </c>
      <c r="BB87" s="64">
        <v>0</v>
      </c>
      <c r="BC87" s="43">
        <f t="shared" si="36"/>
        <v>174530082</v>
      </c>
      <c r="BD87" s="41">
        <f>IF(COUNTIFS($D$2:$D87,$D87)=1,SUMIFS(BC:BC,$D:$D,$D87),0)</f>
        <v>0</v>
      </c>
      <c r="BE87" s="86">
        <v>0.02</v>
      </c>
      <c r="BF87" s="41">
        <f t="shared" si="37"/>
        <v>0</v>
      </c>
      <c r="BG87" s="41">
        <f>IF(COUNTIFS($D$2:$D87,$D87)=1,SUMIFS(BF:BF,$D:$D,$D87),0)</f>
        <v>0</v>
      </c>
      <c r="BH87" s="41">
        <f t="shared" si="38"/>
        <v>0</v>
      </c>
      <c r="BI87" s="44">
        <f t="shared" si="39"/>
        <v>0</v>
      </c>
      <c r="BJ87" s="44">
        <f t="shared" si="51"/>
        <v>174530082</v>
      </c>
      <c r="BK87" s="44">
        <f t="shared" si="46"/>
        <v>886266232</v>
      </c>
      <c r="BL87" s="41" t="str">
        <f>IF(COUNTIF($D$3:D87,D87)=1,BK87,"")</f>
        <v/>
      </c>
      <c r="BM87" s="41">
        <f t="shared" si="52"/>
        <v>0</v>
      </c>
      <c r="BN87" s="41">
        <f t="shared" si="53"/>
        <v>0</v>
      </c>
      <c r="BO87" s="44">
        <f t="shared" si="40"/>
        <v>0</v>
      </c>
      <c r="BP87" s="44">
        <f t="shared" si="41"/>
        <v>0</v>
      </c>
      <c r="BQ87" s="44" t="str">
        <f t="shared" si="54"/>
        <v/>
      </c>
      <c r="BR87" s="44" t="str">
        <f t="shared" si="42"/>
        <v/>
      </c>
      <c r="BS87" s="44">
        <f t="shared" si="43"/>
        <v>0</v>
      </c>
      <c r="BT87" s="45" t="str">
        <f t="shared" si="47"/>
        <v/>
      </c>
    </row>
    <row r="88" spans="1:72" hidden="1">
      <c r="A88" s="83" t="s">
        <v>76</v>
      </c>
      <c r="B88" s="38">
        <v>1898</v>
      </c>
      <c r="C88" s="38" t="s">
        <v>77</v>
      </c>
      <c r="D88" s="39">
        <v>68008942025</v>
      </c>
      <c r="E88" s="39" t="str">
        <f t="shared" si="44"/>
        <v/>
      </c>
      <c r="F88" s="62"/>
      <c r="G88" s="38" t="s">
        <v>120</v>
      </c>
      <c r="H88" s="38" t="s">
        <v>182</v>
      </c>
      <c r="I88" s="38" t="s">
        <v>127</v>
      </c>
      <c r="J88" s="38" t="s">
        <v>81</v>
      </c>
      <c r="K88" s="38">
        <v>4</v>
      </c>
      <c r="L88" s="38">
        <f>SUMIFS(
   zonificación!$AA:$AA,
   zonificación!$A:$A,B88,
   zonificación!$K:$K, G88,
   zonificación!$I:$I,H88,
   zonificación!$W:$W, I88)</f>
        <v>44</v>
      </c>
      <c r="M88" s="48">
        <f>IF(COUNTIFS($D$2:$D88,D88)=1,SUMIFS($L:$L,D:D,D88),0)</f>
        <v>0</v>
      </c>
      <c r="N88" s="62">
        <v>3</v>
      </c>
      <c r="O88" s="38">
        <f>IF(COUNTIFS($D$2:$D88,D88)=1,SUMIFS($K:$K,D:D,D88),0)</f>
        <v>0</v>
      </c>
      <c r="P88" s="40">
        <f>IF(COUNTIFS($D$2:$D88,D88)=1,SUMIFS($M:$M,D:D,D88),0)</f>
        <v>0</v>
      </c>
      <c r="Q88" s="38" t="s">
        <v>82</v>
      </c>
      <c r="R88" s="38">
        <v>900580385</v>
      </c>
      <c r="S88" s="87" t="str">
        <f t="shared" si="48"/>
        <v/>
      </c>
      <c r="T88" s="38" t="s">
        <v>174</v>
      </c>
      <c r="U88" s="87" t="str">
        <f t="shared" si="49"/>
        <v/>
      </c>
      <c r="V88" s="38" t="s">
        <v>129</v>
      </c>
      <c r="W88" s="85">
        <v>46326</v>
      </c>
      <c r="X88" s="64">
        <v>0</v>
      </c>
      <c r="Y88" s="41">
        <f>IF(COUNTIFS($D$2:$D88,$D88)=1,SUMIFS(X:X,$D:$D,$D88),0)</f>
        <v>0</v>
      </c>
      <c r="Z88" s="64">
        <v>0</v>
      </c>
      <c r="AA88" s="63" t="s">
        <v>85</v>
      </c>
      <c r="AB88" s="64">
        <v>0</v>
      </c>
      <c r="AC88" s="41">
        <f>IF(COUNTIFS($D$2:$D88,$D88)=1,SUMIFS(AB:AB,$D:$D,$D88),0)</f>
        <v>0</v>
      </c>
      <c r="AD88" s="41">
        <f>IF(COUNTIFS($D$2:$D88,$D88)=1,SUMIFS(Z:Z,$D:$D,$D88),0)</f>
        <v>0</v>
      </c>
      <c r="AE88" s="41">
        <f t="shared" si="28"/>
        <v>0</v>
      </c>
      <c r="AF88" s="41">
        <f t="shared" si="29"/>
        <v>0</v>
      </c>
      <c r="AG88" s="41">
        <f>IF(COUNTIFS($D$2:$D88,$D88)=1,SUMIFS(AF:AF,$D:$D,$D88),0)</f>
        <v>0</v>
      </c>
      <c r="AH88" s="65">
        <f t="shared" si="50"/>
        <v>2026</v>
      </c>
      <c r="AI88" s="42">
        <f>AG88/VLOOKUP(AH88,SALARIOS!$A$1:$B$4,2,0)</f>
        <v>0</v>
      </c>
      <c r="AJ88" s="64">
        <v>0</v>
      </c>
      <c r="AK88" s="64">
        <v>0</v>
      </c>
      <c r="AL88" s="64">
        <v>0</v>
      </c>
      <c r="AM88" s="64">
        <v>0</v>
      </c>
      <c r="AN88" s="41">
        <f t="shared" si="30"/>
        <v>0</v>
      </c>
      <c r="AO88" s="41">
        <f t="shared" si="31"/>
        <v>0</v>
      </c>
      <c r="AP88" s="41">
        <f t="shared" si="32"/>
        <v>0</v>
      </c>
      <c r="AQ88" s="41">
        <f>VALUE(IF(COUNTIFS($D$2:$D88,$D88)=1,MAX(0,SUMIFS(AP:AP,$D:$D,$D88)),0))</f>
        <v>0</v>
      </c>
      <c r="AR88" s="41">
        <f t="shared" si="45"/>
        <v>0</v>
      </c>
      <c r="AS88" s="41">
        <f>IF(COUNTIFS($D$2:$D88,$D88)=1,SUMIFS(AR:AR,$D:$D,$D88),0)</f>
        <v>0</v>
      </c>
      <c r="AT88" s="41">
        <f t="shared" si="33"/>
        <v>0</v>
      </c>
      <c r="AU88" s="41">
        <f t="shared" si="34"/>
        <v>0</v>
      </c>
      <c r="AV88" s="41">
        <f>SUMIFS(Combinaciones!$K:$K,Combinaciones!$A:$A,I88,Combinaciones!$B:$B,J88,Combinaciones!$F:$F,N88)*L88</f>
        <v>54463288</v>
      </c>
      <c r="AW88" s="41">
        <f>IF(COUNTIFS($D$2:$D88,$D88)=1,SUMIFS(AV:AV,$D:$D,$D88),0)</f>
        <v>0</v>
      </c>
      <c r="AX88" s="64">
        <v>0</v>
      </c>
      <c r="AY88" s="63" t="s">
        <v>85</v>
      </c>
      <c r="AZ88" s="59"/>
      <c r="BA88" s="41">
        <f t="shared" si="35"/>
        <v>0</v>
      </c>
      <c r="BB88" s="64">
        <v>0</v>
      </c>
      <c r="BC88" s="43">
        <f t="shared" si="36"/>
        <v>54463288</v>
      </c>
      <c r="BD88" s="41">
        <f>IF(COUNTIFS($D$2:$D88,$D88)=1,SUMIFS(BC:BC,$D:$D,$D88),0)</f>
        <v>0</v>
      </c>
      <c r="BE88" s="86">
        <v>0.02</v>
      </c>
      <c r="BF88" s="41">
        <f t="shared" si="37"/>
        <v>0</v>
      </c>
      <c r="BG88" s="41">
        <f>IF(COUNTIFS($D$2:$D88,$D88)=1,SUMIFS(BF:BF,$D:$D,$D88),0)</f>
        <v>0</v>
      </c>
      <c r="BH88" s="41">
        <f t="shared" si="38"/>
        <v>0</v>
      </c>
      <c r="BI88" s="44">
        <f t="shared" si="39"/>
        <v>0</v>
      </c>
      <c r="BJ88" s="44">
        <f t="shared" si="51"/>
        <v>54463288</v>
      </c>
      <c r="BK88" s="44">
        <f t="shared" si="46"/>
        <v>886266232</v>
      </c>
      <c r="BL88" s="41" t="str">
        <f>IF(COUNTIF($D$3:D88,D88)=1,BK88,"")</f>
        <v/>
      </c>
      <c r="BM88" s="41">
        <f t="shared" si="52"/>
        <v>0</v>
      </c>
      <c r="BN88" s="41">
        <f t="shared" si="53"/>
        <v>0</v>
      </c>
      <c r="BO88" s="44">
        <f t="shared" si="40"/>
        <v>0</v>
      </c>
      <c r="BP88" s="44">
        <f t="shared" si="41"/>
        <v>0</v>
      </c>
      <c r="BQ88" s="44" t="str">
        <f t="shared" si="54"/>
        <v/>
      </c>
      <c r="BR88" s="44" t="str">
        <f t="shared" si="42"/>
        <v/>
      </c>
      <c r="BS88" s="44">
        <f t="shared" si="43"/>
        <v>0</v>
      </c>
      <c r="BT88" s="45" t="str">
        <f t="shared" si="47"/>
        <v/>
      </c>
    </row>
    <row r="89" spans="1:72">
      <c r="A89" s="83" t="s">
        <v>76</v>
      </c>
      <c r="B89" s="38">
        <v>1899</v>
      </c>
      <c r="C89" s="38" t="s">
        <v>77</v>
      </c>
      <c r="D89" s="39">
        <v>68008452025</v>
      </c>
      <c r="E89" s="39" t="str">
        <f t="shared" si="44"/>
        <v/>
      </c>
      <c r="F89" s="62"/>
      <c r="G89" s="38" t="s">
        <v>123</v>
      </c>
      <c r="H89" s="38" t="s">
        <v>136</v>
      </c>
      <c r="I89" s="38" t="s">
        <v>183</v>
      </c>
      <c r="J89" s="38" t="s">
        <v>81</v>
      </c>
      <c r="K89" s="38">
        <v>14</v>
      </c>
      <c r="L89" s="38">
        <f>SUMIFS(
   zonificación!$AA:$AA,
   zonificación!$A:$A,B89,
   zonificación!$K:$K, G89,
   zonificación!$I:$I,H89,
   zonificación!$W:$W, I89)</f>
        <v>354</v>
      </c>
      <c r="M89" s="48">
        <f>IF(COUNTIFS($D$2:$D89,D89)=1,SUMIFS($L:$L,D:D,D89),0)</f>
        <v>454</v>
      </c>
      <c r="N89" s="62">
        <v>3</v>
      </c>
      <c r="O89" s="38">
        <f>IF(COUNTIFS($D$2:$D89,D89)=1,SUMIFS($K:$K,D:D,D89),0)</f>
        <v>16</v>
      </c>
      <c r="P89" s="40">
        <f>IF(COUNTIFS($D$2:$D89,D89)=1,SUMIFS($M:$M,D:D,D89),0)</f>
        <v>454</v>
      </c>
      <c r="Q89" s="38" t="s">
        <v>82</v>
      </c>
      <c r="R89" s="38">
        <v>804001569</v>
      </c>
      <c r="S89" s="87">
        <v>804001569</v>
      </c>
      <c r="T89" s="38" t="s">
        <v>135</v>
      </c>
      <c r="U89" s="87" t="s">
        <v>135</v>
      </c>
      <c r="V89" s="38" t="s">
        <v>157</v>
      </c>
      <c r="W89" s="85">
        <v>46326</v>
      </c>
      <c r="X89" s="64">
        <v>0</v>
      </c>
      <c r="Y89" s="41">
        <f>IF(COUNTIFS($D$2:$D89,$D89)=1,SUMIFS(X:X,$D:$D,$D89),0)</f>
        <v>0</v>
      </c>
      <c r="Z89" s="64">
        <v>0</v>
      </c>
      <c r="AA89" s="63" t="s">
        <v>85</v>
      </c>
      <c r="AB89" s="64">
        <v>0</v>
      </c>
      <c r="AC89" s="41">
        <f>IF(COUNTIFS($D$2:$D89,$D89)=1,SUMIFS(AB:AB,$D:$D,$D89),0)</f>
        <v>0</v>
      </c>
      <c r="AD89" s="41">
        <f>IF(COUNTIFS($D$2:$D89,$D89)=1,SUMIFS(Z:Z,$D:$D,$D89),0)</f>
        <v>0</v>
      </c>
      <c r="AE89" s="41">
        <f t="shared" si="28"/>
        <v>0</v>
      </c>
      <c r="AF89" s="41">
        <f t="shared" si="29"/>
        <v>0</v>
      </c>
      <c r="AG89" s="41">
        <f>IF(COUNTIFS($D$2:$D89,$D89)=1,SUMIFS(AF:AF,$D:$D,$D89),0)</f>
        <v>0</v>
      </c>
      <c r="AH89" s="65">
        <f t="shared" si="50"/>
        <v>2026</v>
      </c>
      <c r="AI89" s="42">
        <f>AG89/VLOOKUP(AH89,SALARIOS!$A$1:$B$4,2,0)</f>
        <v>0</v>
      </c>
      <c r="AJ89" s="64">
        <v>0</v>
      </c>
      <c r="AK89" s="64">
        <v>0</v>
      </c>
      <c r="AL89" s="64">
        <v>0</v>
      </c>
      <c r="AM89" s="64">
        <v>0</v>
      </c>
      <c r="AN89" s="41">
        <f t="shared" si="30"/>
        <v>0</v>
      </c>
      <c r="AO89" s="41">
        <f t="shared" si="31"/>
        <v>0</v>
      </c>
      <c r="AP89" s="41">
        <f t="shared" si="32"/>
        <v>0</v>
      </c>
      <c r="AQ89" s="41">
        <f>VALUE(IF(COUNTIFS($D$2:$D89,$D89)=1,MAX(0,SUMIFS(AP:AP,$D:$D,$D89)),0))</f>
        <v>0</v>
      </c>
      <c r="AR89" s="41">
        <f t="shared" si="45"/>
        <v>0</v>
      </c>
      <c r="AS89" s="41">
        <f>IF(COUNTIFS($D$2:$D89,$D89)=1,SUMIFS(AR:AR,$D:$D,$D89),0)</f>
        <v>0</v>
      </c>
      <c r="AT89" s="41">
        <f t="shared" si="33"/>
        <v>0</v>
      </c>
      <c r="AU89" s="41">
        <f t="shared" si="34"/>
        <v>0</v>
      </c>
      <c r="AV89" s="41">
        <f>SUMIFS(Combinaciones!$K:$K,Combinaciones!$A:$A,I89,Combinaciones!$B:$B,J89,Combinaciones!$F:$F,N89)*L89</f>
        <v>528075960</v>
      </c>
      <c r="AW89" s="41">
        <f>IF(COUNTIFS($D$2:$D89,$D89)=1,SUMIFS(AV:AV,$D:$D,$D89),0)</f>
        <v>651856160</v>
      </c>
      <c r="AX89" s="64">
        <v>0</v>
      </c>
      <c r="AY89" s="63" t="s">
        <v>85</v>
      </c>
      <c r="AZ89" s="59"/>
      <c r="BA89" s="41">
        <f t="shared" si="35"/>
        <v>0</v>
      </c>
      <c r="BB89" s="64">
        <v>0</v>
      </c>
      <c r="BC89" s="43">
        <f t="shared" si="36"/>
        <v>528075960</v>
      </c>
      <c r="BD89" s="41">
        <f>IF(COUNTIFS($D$2:$D89,$D89)=1,SUMIFS(BC:BC,$D:$D,$D89),0)</f>
        <v>651856160</v>
      </c>
      <c r="BE89" s="86">
        <v>0.02</v>
      </c>
      <c r="BF89" s="41">
        <f t="shared" si="37"/>
        <v>13037123.200000001</v>
      </c>
      <c r="BG89" s="41">
        <f>IF(COUNTIFS($D$2:$D89,$D89)=1,SUMIFS(BF:BF,$D:$D,$D89),0)</f>
        <v>13037123.200000001</v>
      </c>
      <c r="BH89" s="41">
        <f t="shared" si="38"/>
        <v>664893283.20000005</v>
      </c>
      <c r="BI89" s="44">
        <f t="shared" si="39"/>
        <v>379.74263777874876</v>
      </c>
      <c r="BJ89" s="44">
        <f t="shared" si="51"/>
        <v>528075960</v>
      </c>
      <c r="BK89" s="44">
        <f t="shared" si="46"/>
        <v>651856160</v>
      </c>
      <c r="BL89" s="41">
        <f>IF(COUNTIF($D$3:D89,D89)=1,BK89,"")</f>
        <v>651856160</v>
      </c>
      <c r="BM89" s="41">
        <f t="shared" si="52"/>
        <v>13037123.200000001</v>
      </c>
      <c r="BN89" s="41">
        <f t="shared" si="53"/>
        <v>664893283.20000005</v>
      </c>
      <c r="BO89" s="44">
        <f t="shared" si="40"/>
        <v>0</v>
      </c>
      <c r="BP89" s="44">
        <f t="shared" si="41"/>
        <v>379.74263777874876</v>
      </c>
      <c r="BQ89" s="44" t="str">
        <f t="shared" si="54"/>
        <v/>
      </c>
      <c r="BR89" s="44" t="str">
        <f t="shared" si="42"/>
        <v/>
      </c>
      <c r="BS89" s="44">
        <f t="shared" si="43"/>
        <v>379.74263777874876</v>
      </c>
      <c r="BT89" s="45" t="str">
        <f t="shared" si="47"/>
        <v/>
      </c>
    </row>
    <row r="90" spans="1:72">
      <c r="A90" s="83" t="s">
        <v>76</v>
      </c>
      <c r="B90" s="38">
        <v>1899</v>
      </c>
      <c r="C90" s="38" t="s">
        <v>77</v>
      </c>
      <c r="D90" s="39">
        <v>68008452025</v>
      </c>
      <c r="E90" s="39" t="str">
        <f t="shared" si="44"/>
        <v/>
      </c>
      <c r="F90" s="62"/>
      <c r="G90" s="38" t="s">
        <v>123</v>
      </c>
      <c r="H90" s="38" t="s">
        <v>136</v>
      </c>
      <c r="I90" s="38" t="s">
        <v>127</v>
      </c>
      <c r="J90" s="38" t="s">
        <v>81</v>
      </c>
      <c r="K90" s="38">
        <v>2</v>
      </c>
      <c r="L90" s="38">
        <f>SUMIFS(
   zonificación!$AA:$AA,
   zonificación!$A:$A,B90,
   zonificación!$K:$K, G90,
   zonificación!$I:$I,H90,
   zonificación!$W:$W, I90)</f>
        <v>100</v>
      </c>
      <c r="M90" s="48">
        <f>IF(COUNTIFS($D$2:$D90,D90)=1,SUMIFS($L:$L,D:D,D90),0)</f>
        <v>0</v>
      </c>
      <c r="N90" s="62">
        <v>3</v>
      </c>
      <c r="O90" s="38">
        <f>IF(COUNTIFS($D$2:$D90,D90)=1,SUMIFS($K:$K,D:D,D90),0)</f>
        <v>0</v>
      </c>
      <c r="P90" s="40">
        <f>IF(COUNTIFS($D$2:$D90,D90)=1,SUMIFS($M:$M,D:D,D90),0)</f>
        <v>0</v>
      </c>
      <c r="Q90" s="38" t="s">
        <v>82</v>
      </c>
      <c r="R90" s="38">
        <v>804001569</v>
      </c>
      <c r="S90" s="87">
        <v>804001569</v>
      </c>
      <c r="T90" s="38" t="s">
        <v>135</v>
      </c>
      <c r="U90" s="87" t="s">
        <v>135</v>
      </c>
      <c r="V90" s="38" t="s">
        <v>129</v>
      </c>
      <c r="W90" s="85">
        <v>46326</v>
      </c>
      <c r="X90" s="64">
        <v>0</v>
      </c>
      <c r="Y90" s="41">
        <f>IF(COUNTIFS($D$2:$D90,$D90)=1,SUMIFS(X:X,$D:$D,$D90),0)</f>
        <v>0</v>
      </c>
      <c r="Z90" s="64">
        <v>0</v>
      </c>
      <c r="AA90" s="63" t="s">
        <v>85</v>
      </c>
      <c r="AB90" s="64">
        <v>0</v>
      </c>
      <c r="AC90" s="41">
        <f>IF(COUNTIFS($D$2:$D90,$D90)=1,SUMIFS(AB:AB,$D:$D,$D90),0)</f>
        <v>0</v>
      </c>
      <c r="AD90" s="41">
        <f>IF(COUNTIFS($D$2:$D90,$D90)=1,SUMIFS(Z:Z,$D:$D,$D90),0)</f>
        <v>0</v>
      </c>
      <c r="AE90" s="41">
        <f t="shared" si="28"/>
        <v>0</v>
      </c>
      <c r="AF90" s="41">
        <f t="shared" si="29"/>
        <v>0</v>
      </c>
      <c r="AG90" s="41">
        <f>IF(COUNTIFS($D$2:$D90,$D90)=1,SUMIFS(AF:AF,$D:$D,$D90),0)</f>
        <v>0</v>
      </c>
      <c r="AH90" s="65">
        <f t="shared" si="50"/>
        <v>2026</v>
      </c>
      <c r="AI90" s="42">
        <f>AG90/VLOOKUP(AH90,SALARIOS!$A$1:$B$4,2,0)</f>
        <v>0</v>
      </c>
      <c r="AJ90" s="64">
        <v>0</v>
      </c>
      <c r="AK90" s="64">
        <v>0</v>
      </c>
      <c r="AL90" s="64">
        <v>0</v>
      </c>
      <c r="AM90" s="64">
        <v>0</v>
      </c>
      <c r="AN90" s="41">
        <f t="shared" si="30"/>
        <v>0</v>
      </c>
      <c r="AO90" s="41">
        <f t="shared" si="31"/>
        <v>0</v>
      </c>
      <c r="AP90" s="41">
        <f t="shared" si="32"/>
        <v>0</v>
      </c>
      <c r="AQ90" s="41">
        <f>VALUE(IF(COUNTIFS($D$2:$D90,$D90)=1,MAX(0,SUMIFS(AP:AP,$D:$D,$D90)),0))</f>
        <v>0</v>
      </c>
      <c r="AR90" s="41">
        <f t="shared" si="45"/>
        <v>0</v>
      </c>
      <c r="AS90" s="41">
        <f>IF(COUNTIFS($D$2:$D90,$D90)=1,SUMIFS(AR:AR,$D:$D,$D90),0)</f>
        <v>0</v>
      </c>
      <c r="AT90" s="41">
        <f t="shared" si="33"/>
        <v>0</v>
      </c>
      <c r="AU90" s="41">
        <f t="shared" si="34"/>
        <v>0</v>
      </c>
      <c r="AV90" s="41">
        <f>SUMIFS(Combinaciones!$K:$K,Combinaciones!$A:$A,I90,Combinaciones!$B:$B,J90,Combinaciones!$F:$F,N90)*L90</f>
        <v>123780200</v>
      </c>
      <c r="AW90" s="41">
        <f>IF(COUNTIFS($D$2:$D90,$D90)=1,SUMIFS(AV:AV,$D:$D,$D90),0)</f>
        <v>0</v>
      </c>
      <c r="AX90" s="64">
        <v>0</v>
      </c>
      <c r="AY90" s="63" t="s">
        <v>85</v>
      </c>
      <c r="AZ90" s="59"/>
      <c r="BA90" s="41">
        <f t="shared" si="35"/>
        <v>0</v>
      </c>
      <c r="BB90" s="64">
        <v>0</v>
      </c>
      <c r="BC90" s="43">
        <f t="shared" si="36"/>
        <v>123780200</v>
      </c>
      <c r="BD90" s="41">
        <f>IF(COUNTIFS($D$2:$D90,$D90)=1,SUMIFS(BC:BC,$D:$D,$D90),0)</f>
        <v>0</v>
      </c>
      <c r="BE90" s="86">
        <v>0.02</v>
      </c>
      <c r="BF90" s="41">
        <f t="shared" si="37"/>
        <v>0</v>
      </c>
      <c r="BG90" s="41">
        <f>IF(COUNTIFS($D$2:$D90,$D90)=1,SUMIFS(BF:BF,$D:$D,$D90),0)</f>
        <v>0</v>
      </c>
      <c r="BH90" s="41">
        <f t="shared" si="38"/>
        <v>0</v>
      </c>
      <c r="BI90" s="44">
        <f t="shared" si="39"/>
        <v>0</v>
      </c>
      <c r="BJ90" s="44">
        <f t="shared" si="51"/>
        <v>123780200</v>
      </c>
      <c r="BK90" s="44">
        <f t="shared" si="46"/>
        <v>651856160</v>
      </c>
      <c r="BL90" s="41" t="str">
        <f>IF(COUNTIF($D$3:D90,D90)=1,BK90,"")</f>
        <v/>
      </c>
      <c r="BM90" s="41">
        <f t="shared" si="52"/>
        <v>0</v>
      </c>
      <c r="BN90" s="41">
        <f t="shared" si="53"/>
        <v>0</v>
      </c>
      <c r="BO90" s="44">
        <f t="shared" si="40"/>
        <v>0</v>
      </c>
      <c r="BP90" s="44">
        <f t="shared" si="41"/>
        <v>0</v>
      </c>
      <c r="BQ90" s="44" t="str">
        <f t="shared" si="54"/>
        <v/>
      </c>
      <c r="BR90" s="44" t="str">
        <f t="shared" si="42"/>
        <v/>
      </c>
      <c r="BS90" s="44">
        <f t="shared" si="43"/>
        <v>0</v>
      </c>
      <c r="BT90" s="45" t="str">
        <f t="shared" si="47"/>
        <v/>
      </c>
    </row>
    <row r="91" spans="1:72" hidden="1">
      <c r="A91" s="83" t="s">
        <v>76</v>
      </c>
      <c r="B91" s="38">
        <v>1900</v>
      </c>
      <c r="C91" s="38" t="s">
        <v>77</v>
      </c>
      <c r="D91" s="39">
        <v>68008872025</v>
      </c>
      <c r="E91" s="39" t="str">
        <f t="shared" si="44"/>
        <v/>
      </c>
      <c r="F91" s="62"/>
      <c r="G91" s="38" t="s">
        <v>120</v>
      </c>
      <c r="H91" s="38" t="s">
        <v>184</v>
      </c>
      <c r="I91" s="38" t="s">
        <v>127</v>
      </c>
      <c r="J91" s="38" t="s">
        <v>81</v>
      </c>
      <c r="K91" s="38">
        <v>10</v>
      </c>
      <c r="L91" s="38">
        <f>SUMIFS(
   zonificación!$AA:$AA,
   zonificación!$A:$A,B91,
   zonificación!$K:$K, G91,
   zonificación!$I:$I,H91,
   zonificación!$W:$W, I91)</f>
        <v>155</v>
      </c>
      <c r="M91" s="48">
        <f>IF(COUNTIFS($D$2:$D91,D91)=1,SUMIFS($L:$L,D:D,D91),0)</f>
        <v>393</v>
      </c>
      <c r="N91" s="62">
        <v>3</v>
      </c>
      <c r="O91" s="38">
        <f>IF(COUNTIFS($D$2:$D91,D91)=1,SUMIFS($K:$K,D:D,D91),0)</f>
        <v>15</v>
      </c>
      <c r="P91" s="40">
        <f>IF(COUNTIFS($D$2:$D91,D91)=1,SUMIFS($M:$M,D:D,D91),0)</f>
        <v>393</v>
      </c>
      <c r="Q91" s="38" t="s">
        <v>82</v>
      </c>
      <c r="R91" s="38">
        <v>890207411</v>
      </c>
      <c r="S91" s="87" t="str">
        <f t="shared" si="48"/>
        <v/>
      </c>
      <c r="T91" s="38" t="s">
        <v>185</v>
      </c>
      <c r="U91" s="87" t="str">
        <f t="shared" si="49"/>
        <v/>
      </c>
      <c r="V91" s="38" t="s">
        <v>129</v>
      </c>
      <c r="W91" s="85">
        <v>46326</v>
      </c>
      <c r="X91" s="64">
        <v>0</v>
      </c>
      <c r="Y91" s="41">
        <f>IF(COUNTIFS($D$2:$D91,$D91)=1,SUMIFS(X:X,$D:$D,$D91),0)</f>
        <v>0</v>
      </c>
      <c r="Z91" s="64">
        <v>0</v>
      </c>
      <c r="AA91" s="63" t="s">
        <v>85</v>
      </c>
      <c r="AB91" s="64">
        <v>0</v>
      </c>
      <c r="AC91" s="41">
        <f>IF(COUNTIFS($D$2:$D91,$D91)=1,SUMIFS(AB:AB,$D:$D,$D91),0)</f>
        <v>0</v>
      </c>
      <c r="AD91" s="41">
        <f>IF(COUNTIFS($D$2:$D91,$D91)=1,SUMIFS(Z:Z,$D:$D,$D91),0)</f>
        <v>0</v>
      </c>
      <c r="AE91" s="41">
        <f t="shared" si="28"/>
        <v>0</v>
      </c>
      <c r="AF91" s="41">
        <f t="shared" si="29"/>
        <v>0</v>
      </c>
      <c r="AG91" s="41">
        <f>IF(COUNTIFS($D$2:$D91,$D91)=1,SUMIFS(AF:AF,$D:$D,$D91),0)</f>
        <v>0</v>
      </c>
      <c r="AH91" s="65">
        <f t="shared" si="50"/>
        <v>2026</v>
      </c>
      <c r="AI91" s="42">
        <f>AG91/VLOOKUP(AH91,SALARIOS!$A$1:$B$4,2,0)</f>
        <v>0</v>
      </c>
      <c r="AJ91" s="64">
        <v>0</v>
      </c>
      <c r="AK91" s="64">
        <v>0</v>
      </c>
      <c r="AL91" s="64">
        <v>0</v>
      </c>
      <c r="AM91" s="64">
        <v>0</v>
      </c>
      <c r="AN91" s="41">
        <f t="shared" si="30"/>
        <v>0</v>
      </c>
      <c r="AO91" s="41">
        <f t="shared" si="31"/>
        <v>0</v>
      </c>
      <c r="AP91" s="41">
        <f t="shared" si="32"/>
        <v>0</v>
      </c>
      <c r="AQ91" s="41">
        <f>VALUE(IF(COUNTIFS($D$2:$D91,$D91)=1,MAX(0,SUMIFS(AP:AP,$D:$D,$D91)),0))</f>
        <v>0</v>
      </c>
      <c r="AR91" s="41">
        <f t="shared" si="45"/>
        <v>0</v>
      </c>
      <c r="AS91" s="41">
        <f>IF(COUNTIFS($D$2:$D91,$D91)=1,SUMIFS(AR:AR,$D:$D,$D91),0)</f>
        <v>0</v>
      </c>
      <c r="AT91" s="41">
        <f t="shared" si="33"/>
        <v>0</v>
      </c>
      <c r="AU91" s="41">
        <f t="shared" si="34"/>
        <v>0</v>
      </c>
      <c r="AV91" s="41">
        <f>SUMIFS(Combinaciones!$K:$K,Combinaciones!$A:$A,I91,Combinaciones!$B:$B,J91,Combinaciones!$F:$F,N91)*L91</f>
        <v>191859310</v>
      </c>
      <c r="AW91" s="41">
        <f>IF(COUNTIFS($D$2:$D91,$D91)=1,SUMIFS(AV:AV,$D:$D,$D91),0)</f>
        <v>531584386</v>
      </c>
      <c r="AX91" s="64">
        <v>0</v>
      </c>
      <c r="AY91" s="63" t="s">
        <v>85</v>
      </c>
      <c r="AZ91" s="59"/>
      <c r="BA91" s="41">
        <f t="shared" si="35"/>
        <v>0</v>
      </c>
      <c r="BB91" s="64">
        <v>0</v>
      </c>
      <c r="BC91" s="43">
        <f t="shared" si="36"/>
        <v>191859310</v>
      </c>
      <c r="BD91" s="41">
        <f>IF(COUNTIFS($D$2:$D91,$D91)=1,SUMIFS(BC:BC,$D:$D,$D91),0)</f>
        <v>531584386</v>
      </c>
      <c r="BE91" s="86">
        <v>0.02</v>
      </c>
      <c r="BF91" s="41">
        <f t="shared" si="37"/>
        <v>10631687.720000001</v>
      </c>
      <c r="BG91" s="41">
        <f>IF(COUNTIFS($D$2:$D91,$D91)=1,SUMIFS(BF:BF,$D:$D,$D91),0)</f>
        <v>10631687.720000001</v>
      </c>
      <c r="BH91" s="41">
        <f t="shared" si="38"/>
        <v>542216073.72000003</v>
      </c>
      <c r="BI91" s="44">
        <f t="shared" si="39"/>
        <v>309.67760884799577</v>
      </c>
      <c r="BJ91" s="44">
        <f t="shared" si="51"/>
        <v>191859310</v>
      </c>
      <c r="BK91" s="44">
        <f t="shared" si="46"/>
        <v>531584386</v>
      </c>
      <c r="BL91" s="41">
        <f>IF(COUNTIF($D$3:D91,D91)=1,BK91,"")</f>
        <v>531584386</v>
      </c>
      <c r="BM91" s="41">
        <f t="shared" si="52"/>
        <v>10631687.720000001</v>
      </c>
      <c r="BN91" s="41">
        <f t="shared" si="53"/>
        <v>542216073.72000003</v>
      </c>
      <c r="BO91" s="44">
        <f t="shared" si="40"/>
        <v>0</v>
      </c>
      <c r="BP91" s="44">
        <f t="shared" si="41"/>
        <v>309.67760884799577</v>
      </c>
      <c r="BQ91" s="44" t="str">
        <f t="shared" si="54"/>
        <v/>
      </c>
      <c r="BR91" s="44" t="str">
        <f t="shared" si="42"/>
        <v/>
      </c>
      <c r="BS91" s="44">
        <f t="shared" si="43"/>
        <v>309.67760884799577</v>
      </c>
      <c r="BT91" s="45" t="str">
        <f t="shared" si="47"/>
        <v/>
      </c>
    </row>
    <row r="92" spans="1:72" hidden="1">
      <c r="A92" s="83" t="s">
        <v>76</v>
      </c>
      <c r="B92" s="38">
        <v>1900</v>
      </c>
      <c r="C92" s="38" t="s">
        <v>77</v>
      </c>
      <c r="D92" s="39">
        <v>68008872025</v>
      </c>
      <c r="E92" s="39" t="str">
        <f t="shared" si="44"/>
        <v/>
      </c>
      <c r="F92" s="62"/>
      <c r="G92" s="38" t="s">
        <v>120</v>
      </c>
      <c r="H92" s="38" t="s">
        <v>186</v>
      </c>
      <c r="I92" s="38" t="s">
        <v>127</v>
      </c>
      <c r="J92" s="38" t="s">
        <v>81</v>
      </c>
      <c r="K92" s="38">
        <v>4</v>
      </c>
      <c r="L92" s="38">
        <f>SUMIFS(
   zonificación!$AA:$AA,
   zonificación!$A:$A,B92,
   zonificación!$K:$K, G92,
   zonificación!$I:$I,H92,
   zonificación!$W:$W, I92)</f>
        <v>138</v>
      </c>
      <c r="M92" s="48">
        <f>IF(COUNTIFS($D$2:$D92,D92)=1,SUMIFS($L:$L,D:D,D92),0)</f>
        <v>0</v>
      </c>
      <c r="N92" s="62">
        <v>3</v>
      </c>
      <c r="O92" s="38">
        <f>IF(COUNTIFS($D$2:$D92,D92)=1,SUMIFS($K:$K,D:D,D92),0)</f>
        <v>0</v>
      </c>
      <c r="P92" s="40">
        <f>IF(COUNTIFS($D$2:$D92,D92)=1,SUMIFS($M:$M,D:D,D92),0)</f>
        <v>0</v>
      </c>
      <c r="Q92" s="38" t="s">
        <v>82</v>
      </c>
      <c r="R92" s="38">
        <v>890207411</v>
      </c>
      <c r="S92" s="87" t="str">
        <f t="shared" si="48"/>
        <v/>
      </c>
      <c r="T92" s="38" t="s">
        <v>185</v>
      </c>
      <c r="U92" s="87" t="str">
        <f t="shared" si="49"/>
        <v/>
      </c>
      <c r="V92" s="38" t="s">
        <v>129</v>
      </c>
      <c r="W92" s="85">
        <v>46326</v>
      </c>
      <c r="X92" s="64">
        <v>0</v>
      </c>
      <c r="Y92" s="41">
        <f>IF(COUNTIFS($D$2:$D92,$D92)=1,SUMIFS(X:X,$D:$D,$D92),0)</f>
        <v>0</v>
      </c>
      <c r="Z92" s="64">
        <v>0</v>
      </c>
      <c r="AA92" s="63" t="s">
        <v>85</v>
      </c>
      <c r="AB92" s="64">
        <v>0</v>
      </c>
      <c r="AC92" s="41">
        <f>IF(COUNTIFS($D$2:$D92,$D92)=1,SUMIFS(AB:AB,$D:$D,$D92),0)</f>
        <v>0</v>
      </c>
      <c r="AD92" s="41">
        <f>IF(COUNTIFS($D$2:$D92,$D92)=1,SUMIFS(Z:Z,$D:$D,$D92),0)</f>
        <v>0</v>
      </c>
      <c r="AE92" s="41">
        <f t="shared" si="28"/>
        <v>0</v>
      </c>
      <c r="AF92" s="41">
        <f t="shared" si="29"/>
        <v>0</v>
      </c>
      <c r="AG92" s="41">
        <f>IF(COUNTIFS($D$2:$D92,$D92)=1,SUMIFS(AF:AF,$D:$D,$D92),0)</f>
        <v>0</v>
      </c>
      <c r="AH92" s="65">
        <f t="shared" si="50"/>
        <v>2026</v>
      </c>
      <c r="AI92" s="42">
        <f>AG92/VLOOKUP(AH92,SALARIOS!$A$1:$B$4,2,0)</f>
        <v>0</v>
      </c>
      <c r="AJ92" s="64">
        <v>0</v>
      </c>
      <c r="AK92" s="64">
        <v>0</v>
      </c>
      <c r="AL92" s="64">
        <v>0</v>
      </c>
      <c r="AM92" s="64">
        <v>0</v>
      </c>
      <c r="AN92" s="41">
        <f t="shared" si="30"/>
        <v>0</v>
      </c>
      <c r="AO92" s="41">
        <f t="shared" si="31"/>
        <v>0</v>
      </c>
      <c r="AP92" s="41">
        <f t="shared" si="32"/>
        <v>0</v>
      </c>
      <c r="AQ92" s="41">
        <f>VALUE(IF(COUNTIFS($D$2:$D92,$D92)=1,MAX(0,SUMIFS(AP:AP,$D:$D,$D92)),0))</f>
        <v>0</v>
      </c>
      <c r="AR92" s="41">
        <f t="shared" si="45"/>
        <v>0</v>
      </c>
      <c r="AS92" s="41">
        <f>IF(COUNTIFS($D$2:$D92,$D92)=1,SUMIFS(AR:AR,$D:$D,$D92),0)</f>
        <v>0</v>
      </c>
      <c r="AT92" s="41">
        <f t="shared" si="33"/>
        <v>0</v>
      </c>
      <c r="AU92" s="41">
        <f t="shared" si="34"/>
        <v>0</v>
      </c>
      <c r="AV92" s="41">
        <f>SUMIFS(Combinaciones!$K:$K,Combinaciones!$A:$A,I92,Combinaciones!$B:$B,J92,Combinaciones!$F:$F,N92)*L92</f>
        <v>170816676</v>
      </c>
      <c r="AW92" s="41">
        <f>IF(COUNTIFS($D$2:$D92,$D92)=1,SUMIFS(AV:AV,$D:$D,$D92),0)</f>
        <v>0</v>
      </c>
      <c r="AX92" s="64">
        <v>0</v>
      </c>
      <c r="AY92" s="63" t="s">
        <v>85</v>
      </c>
      <c r="AZ92" s="59"/>
      <c r="BA92" s="41">
        <f t="shared" si="35"/>
        <v>0</v>
      </c>
      <c r="BB92" s="64">
        <v>0</v>
      </c>
      <c r="BC92" s="43">
        <f t="shared" si="36"/>
        <v>170816676</v>
      </c>
      <c r="BD92" s="41">
        <f>IF(COUNTIFS($D$2:$D92,$D92)=1,SUMIFS(BC:BC,$D:$D,$D92),0)</f>
        <v>0</v>
      </c>
      <c r="BE92" s="86">
        <v>0.02</v>
      </c>
      <c r="BF92" s="41">
        <f t="shared" si="37"/>
        <v>0</v>
      </c>
      <c r="BG92" s="41">
        <f>IF(COUNTIFS($D$2:$D92,$D92)=1,SUMIFS(BF:BF,$D:$D,$D92),0)</f>
        <v>0</v>
      </c>
      <c r="BH92" s="41">
        <f t="shared" si="38"/>
        <v>0</v>
      </c>
      <c r="BI92" s="44">
        <f t="shared" si="39"/>
        <v>0</v>
      </c>
      <c r="BJ92" s="44">
        <f t="shared" si="51"/>
        <v>170816676</v>
      </c>
      <c r="BK92" s="44">
        <f t="shared" si="46"/>
        <v>531584386</v>
      </c>
      <c r="BL92" s="41" t="str">
        <f>IF(COUNTIF($D$3:D92,D92)=1,BK92,"")</f>
        <v/>
      </c>
      <c r="BM92" s="41">
        <f t="shared" si="52"/>
        <v>0</v>
      </c>
      <c r="BN92" s="41">
        <f t="shared" si="53"/>
        <v>0</v>
      </c>
      <c r="BO92" s="44">
        <f t="shared" si="40"/>
        <v>0</v>
      </c>
      <c r="BP92" s="44">
        <f t="shared" si="41"/>
        <v>0</v>
      </c>
      <c r="BQ92" s="44" t="str">
        <f t="shared" si="54"/>
        <v/>
      </c>
      <c r="BR92" s="44" t="str">
        <f t="shared" si="42"/>
        <v/>
      </c>
      <c r="BS92" s="44">
        <f t="shared" si="43"/>
        <v>0</v>
      </c>
      <c r="BT92" s="45" t="str">
        <f t="shared" si="47"/>
        <v/>
      </c>
    </row>
    <row r="93" spans="1:72" hidden="1">
      <c r="A93" s="83" t="s">
        <v>76</v>
      </c>
      <c r="B93" s="38">
        <v>1900</v>
      </c>
      <c r="C93" s="38" t="s">
        <v>77</v>
      </c>
      <c r="D93" s="39">
        <v>68008872025</v>
      </c>
      <c r="E93" s="39" t="str">
        <f t="shared" si="44"/>
        <v/>
      </c>
      <c r="F93" s="62"/>
      <c r="G93" s="38" t="s">
        <v>120</v>
      </c>
      <c r="H93" s="38" t="s">
        <v>187</v>
      </c>
      <c r="I93" s="38" t="s">
        <v>98</v>
      </c>
      <c r="J93" s="38" t="s">
        <v>81</v>
      </c>
      <c r="K93" s="38">
        <v>1</v>
      </c>
      <c r="L93" s="38">
        <f>SUMIFS(
   zonificación!$AA:$AA,
   zonificación!$A:$A,B93,
   zonificación!$K:$K, G93,
   zonificación!$I:$I,H93,
   zonificación!$W:$W, I93)</f>
        <v>100</v>
      </c>
      <c r="M93" s="48">
        <f>IF(COUNTIFS($D$2:$D93,D93)=1,SUMIFS($L:$L,D:D,D93),0)</f>
        <v>0</v>
      </c>
      <c r="N93" s="62">
        <v>3</v>
      </c>
      <c r="O93" s="38">
        <f>IF(COUNTIFS($D$2:$D93,D93)=1,SUMIFS($K:$K,D:D,D93),0)</f>
        <v>0</v>
      </c>
      <c r="P93" s="40">
        <f>IF(COUNTIFS($D$2:$D93,D93)=1,SUMIFS($M:$M,D:D,D93),0)</f>
        <v>0</v>
      </c>
      <c r="Q93" s="38" t="s">
        <v>82</v>
      </c>
      <c r="R93" s="38">
        <v>890207411</v>
      </c>
      <c r="S93" s="87" t="str">
        <f t="shared" si="48"/>
        <v/>
      </c>
      <c r="T93" s="38" t="s">
        <v>185</v>
      </c>
      <c r="U93" s="87" t="str">
        <f t="shared" si="49"/>
        <v/>
      </c>
      <c r="V93" s="38" t="s">
        <v>84</v>
      </c>
      <c r="W93" s="85">
        <v>46326</v>
      </c>
      <c r="X93" s="64">
        <v>0</v>
      </c>
      <c r="Y93" s="41">
        <f>IF(COUNTIFS($D$2:$D93,$D93)=1,SUMIFS(X:X,$D:$D,$D93),0)</f>
        <v>0</v>
      </c>
      <c r="Z93" s="64">
        <v>0</v>
      </c>
      <c r="AA93" s="63" t="s">
        <v>85</v>
      </c>
      <c r="AB93" s="64">
        <v>0</v>
      </c>
      <c r="AC93" s="41">
        <f>IF(COUNTIFS($D$2:$D93,$D93)=1,SUMIFS(AB:AB,$D:$D,$D93),0)</f>
        <v>0</v>
      </c>
      <c r="AD93" s="41">
        <f>IF(COUNTIFS($D$2:$D93,$D93)=1,SUMIFS(Z:Z,$D:$D,$D93),0)</f>
        <v>0</v>
      </c>
      <c r="AE93" s="41">
        <f t="shared" si="28"/>
        <v>0</v>
      </c>
      <c r="AF93" s="41">
        <f t="shared" si="29"/>
        <v>0</v>
      </c>
      <c r="AG93" s="41">
        <f>IF(COUNTIFS($D$2:$D93,$D93)=1,SUMIFS(AF:AF,$D:$D,$D93),0)</f>
        <v>0</v>
      </c>
      <c r="AH93" s="65">
        <f t="shared" si="50"/>
        <v>2026</v>
      </c>
      <c r="AI93" s="42">
        <f>AG93/VLOOKUP(AH93,SALARIOS!$A$1:$B$4,2,0)</f>
        <v>0</v>
      </c>
      <c r="AJ93" s="64">
        <v>0</v>
      </c>
      <c r="AK93" s="64">
        <v>0</v>
      </c>
      <c r="AL93" s="64">
        <v>0</v>
      </c>
      <c r="AM93" s="64">
        <v>0</v>
      </c>
      <c r="AN93" s="41">
        <f t="shared" si="30"/>
        <v>0</v>
      </c>
      <c r="AO93" s="41">
        <f t="shared" si="31"/>
        <v>0</v>
      </c>
      <c r="AP93" s="41">
        <f t="shared" si="32"/>
        <v>0</v>
      </c>
      <c r="AQ93" s="41">
        <f>VALUE(IF(COUNTIFS($D$2:$D93,$D93)=1,MAX(0,SUMIFS(AP:AP,$D:$D,$D93)),0))</f>
        <v>0</v>
      </c>
      <c r="AR93" s="41">
        <f t="shared" si="45"/>
        <v>0</v>
      </c>
      <c r="AS93" s="41">
        <f>IF(COUNTIFS($D$2:$D93,$D93)=1,SUMIFS(AR:AR,$D:$D,$D93),0)</f>
        <v>0</v>
      </c>
      <c r="AT93" s="41">
        <f t="shared" si="33"/>
        <v>0</v>
      </c>
      <c r="AU93" s="41">
        <f t="shared" si="34"/>
        <v>0</v>
      </c>
      <c r="AV93" s="41">
        <f>SUMIFS(Combinaciones!$K:$K,Combinaciones!$A:$A,I93,Combinaciones!$B:$B,J93,Combinaciones!$F:$F,N93)*L93</f>
        <v>168908400</v>
      </c>
      <c r="AW93" s="41">
        <f>IF(COUNTIFS($D$2:$D93,$D93)=1,SUMIFS(AV:AV,$D:$D,$D93),0)</f>
        <v>0</v>
      </c>
      <c r="AX93" s="64">
        <v>0</v>
      </c>
      <c r="AY93" s="63" t="s">
        <v>85</v>
      </c>
      <c r="AZ93" s="59"/>
      <c r="BA93" s="41">
        <f t="shared" si="35"/>
        <v>0</v>
      </c>
      <c r="BB93" s="64">
        <v>0</v>
      </c>
      <c r="BC93" s="43">
        <f t="shared" si="36"/>
        <v>168908400</v>
      </c>
      <c r="BD93" s="41">
        <f>IF(COUNTIFS($D$2:$D93,$D93)=1,SUMIFS(BC:BC,$D:$D,$D93),0)</f>
        <v>0</v>
      </c>
      <c r="BE93" s="86">
        <v>0.02</v>
      </c>
      <c r="BF93" s="41">
        <f t="shared" si="37"/>
        <v>0</v>
      </c>
      <c r="BG93" s="41">
        <f>IF(COUNTIFS($D$2:$D93,$D93)=1,SUMIFS(BF:BF,$D:$D,$D93),0)</f>
        <v>0</v>
      </c>
      <c r="BH93" s="41">
        <f t="shared" si="38"/>
        <v>0</v>
      </c>
      <c r="BI93" s="44">
        <f t="shared" si="39"/>
        <v>0</v>
      </c>
      <c r="BJ93" s="44">
        <f t="shared" si="51"/>
        <v>168908400</v>
      </c>
      <c r="BK93" s="44">
        <f t="shared" si="46"/>
        <v>531584386</v>
      </c>
      <c r="BL93" s="41" t="str">
        <f>IF(COUNTIF($D$3:D93,D93)=1,BK93,"")</f>
        <v/>
      </c>
      <c r="BM93" s="41">
        <f t="shared" si="52"/>
        <v>0</v>
      </c>
      <c r="BN93" s="41">
        <f t="shared" si="53"/>
        <v>0</v>
      </c>
      <c r="BO93" s="44">
        <f t="shared" si="40"/>
        <v>0</v>
      </c>
      <c r="BP93" s="44">
        <f t="shared" si="41"/>
        <v>0</v>
      </c>
      <c r="BQ93" s="44" t="str">
        <f t="shared" si="54"/>
        <v/>
      </c>
      <c r="BR93" s="44" t="str">
        <f t="shared" si="42"/>
        <v/>
      </c>
      <c r="BS93" s="44">
        <f t="shared" si="43"/>
        <v>0</v>
      </c>
      <c r="BT93" s="45" t="str">
        <f t="shared" si="47"/>
        <v/>
      </c>
    </row>
    <row r="94" spans="1:72" hidden="1">
      <c r="A94" s="83" t="s">
        <v>76</v>
      </c>
      <c r="B94" s="38">
        <v>1902</v>
      </c>
      <c r="C94" s="38" t="s">
        <v>77</v>
      </c>
      <c r="D94" s="39">
        <v>68008572025</v>
      </c>
      <c r="E94" s="39" t="str">
        <f t="shared" si="44"/>
        <v/>
      </c>
      <c r="F94" s="62"/>
      <c r="G94" s="38" t="s">
        <v>92</v>
      </c>
      <c r="H94" s="38" t="s">
        <v>93</v>
      </c>
      <c r="I94" s="38" t="s">
        <v>127</v>
      </c>
      <c r="J94" s="38" t="s">
        <v>81</v>
      </c>
      <c r="K94" s="38">
        <v>13</v>
      </c>
      <c r="L94" s="38">
        <f>SUMIFS(
   zonificación!$AA:$AA,
   zonificación!$A:$A,B94,
   zonificación!$K:$K, G94,
   zonificación!$I:$I,H94,
   zonificación!$W:$W, I94)</f>
        <v>443</v>
      </c>
      <c r="M94" s="48">
        <f>IF(COUNTIFS($D$2:$D94,D94)=1,SUMIFS($L:$L,D:D,D94),0)</f>
        <v>443</v>
      </c>
      <c r="N94" s="62">
        <v>3</v>
      </c>
      <c r="O94" s="38">
        <f>IF(COUNTIFS($D$2:$D94,D94)=1,SUMIFS($K:$K,D:D,D94),0)</f>
        <v>13</v>
      </c>
      <c r="P94" s="40">
        <f>IF(COUNTIFS($D$2:$D94,D94)=1,SUMIFS($M:$M,D:D,D94),0)</f>
        <v>443</v>
      </c>
      <c r="Q94" s="38" t="s">
        <v>82</v>
      </c>
      <c r="R94" s="38">
        <v>890270163</v>
      </c>
      <c r="S94" s="87" t="str">
        <f t="shared" si="48"/>
        <v/>
      </c>
      <c r="T94" s="38" t="s">
        <v>117</v>
      </c>
      <c r="U94" s="87" t="str">
        <f t="shared" si="49"/>
        <v/>
      </c>
      <c r="V94" s="38" t="s">
        <v>129</v>
      </c>
      <c r="W94" s="85">
        <v>46326</v>
      </c>
      <c r="X94" s="64">
        <v>0</v>
      </c>
      <c r="Y94" s="41">
        <f>IF(COUNTIFS($D$2:$D94,$D94)=1,SUMIFS(X:X,$D:$D,$D94),0)</f>
        <v>0</v>
      </c>
      <c r="Z94" s="64">
        <v>0</v>
      </c>
      <c r="AA94" s="63" t="s">
        <v>85</v>
      </c>
      <c r="AB94" s="64">
        <v>0</v>
      </c>
      <c r="AC94" s="41">
        <f>IF(COUNTIFS($D$2:$D94,$D94)=1,SUMIFS(AB:AB,$D:$D,$D94),0)</f>
        <v>0</v>
      </c>
      <c r="AD94" s="41">
        <f>IF(COUNTIFS($D$2:$D94,$D94)=1,SUMIFS(Z:Z,$D:$D,$D94),0)</f>
        <v>0</v>
      </c>
      <c r="AE94" s="41">
        <f t="shared" si="28"/>
        <v>0</v>
      </c>
      <c r="AF94" s="41">
        <f t="shared" si="29"/>
        <v>0</v>
      </c>
      <c r="AG94" s="41">
        <f>IF(COUNTIFS($D$2:$D94,$D94)=1,SUMIFS(AF:AF,$D:$D,$D94),0)</f>
        <v>0</v>
      </c>
      <c r="AH94" s="65">
        <f t="shared" si="50"/>
        <v>2026</v>
      </c>
      <c r="AI94" s="42">
        <f>AG94/VLOOKUP(AH94,SALARIOS!$A$1:$B$4,2,0)</f>
        <v>0</v>
      </c>
      <c r="AJ94" s="64">
        <v>0</v>
      </c>
      <c r="AK94" s="64">
        <v>0</v>
      </c>
      <c r="AL94" s="64">
        <v>0</v>
      </c>
      <c r="AM94" s="64">
        <v>0</v>
      </c>
      <c r="AN94" s="41">
        <f t="shared" si="30"/>
        <v>0</v>
      </c>
      <c r="AO94" s="41">
        <f t="shared" si="31"/>
        <v>0</v>
      </c>
      <c r="AP94" s="41">
        <f t="shared" si="32"/>
        <v>0</v>
      </c>
      <c r="AQ94" s="41">
        <f>VALUE(IF(COUNTIFS($D$2:$D94,$D94)=1,MAX(0,SUMIFS(AP:AP,$D:$D,$D94)),0))</f>
        <v>0</v>
      </c>
      <c r="AR94" s="41">
        <f t="shared" si="45"/>
        <v>0</v>
      </c>
      <c r="AS94" s="41">
        <f>IF(COUNTIFS($D$2:$D94,$D94)=1,SUMIFS(AR:AR,$D:$D,$D94),0)</f>
        <v>0</v>
      </c>
      <c r="AT94" s="41">
        <f t="shared" si="33"/>
        <v>0</v>
      </c>
      <c r="AU94" s="41">
        <f t="shared" si="34"/>
        <v>0</v>
      </c>
      <c r="AV94" s="41">
        <f>SUMIFS(Combinaciones!$K:$K,Combinaciones!$A:$A,I94,Combinaciones!$B:$B,J94,Combinaciones!$F:$F,N94)*L94</f>
        <v>548346286</v>
      </c>
      <c r="AW94" s="41">
        <f>IF(COUNTIFS($D$2:$D94,$D94)=1,SUMIFS(AV:AV,$D:$D,$D94),0)</f>
        <v>548346286</v>
      </c>
      <c r="AX94" s="64">
        <v>0</v>
      </c>
      <c r="AY94" s="63" t="s">
        <v>85</v>
      </c>
      <c r="AZ94" s="59"/>
      <c r="BA94" s="41">
        <f t="shared" si="35"/>
        <v>0</v>
      </c>
      <c r="BB94" s="64">
        <v>0</v>
      </c>
      <c r="BC94" s="43">
        <f t="shared" si="36"/>
        <v>548346286</v>
      </c>
      <c r="BD94" s="41">
        <f>IF(COUNTIFS($D$2:$D94,$D94)=1,SUMIFS(BC:BC,$D:$D,$D94),0)</f>
        <v>548346286</v>
      </c>
      <c r="BE94" s="86">
        <v>0.02</v>
      </c>
      <c r="BF94" s="41">
        <f t="shared" si="37"/>
        <v>10966925.720000001</v>
      </c>
      <c r="BG94" s="41">
        <f>IF(COUNTIFS($D$2:$D94,$D94)=1,SUMIFS(BF:BF,$D:$D,$D94),0)</f>
        <v>10966925.720000001</v>
      </c>
      <c r="BH94" s="41">
        <f t="shared" si="38"/>
        <v>559313211.72000003</v>
      </c>
      <c r="BI94" s="44">
        <f t="shared" si="39"/>
        <v>319.4423522235644</v>
      </c>
      <c r="BJ94" s="44">
        <f t="shared" si="51"/>
        <v>548346286</v>
      </c>
      <c r="BK94" s="44">
        <f t="shared" si="46"/>
        <v>548346286</v>
      </c>
      <c r="BL94" s="41">
        <f>IF(COUNTIF($D$3:D94,D94)=1,BK94,"")</f>
        <v>548346286</v>
      </c>
      <c r="BM94" s="41">
        <f t="shared" si="52"/>
        <v>10966925.720000001</v>
      </c>
      <c r="BN94" s="41">
        <f t="shared" si="53"/>
        <v>559313211.72000003</v>
      </c>
      <c r="BO94" s="44">
        <f t="shared" si="40"/>
        <v>0</v>
      </c>
      <c r="BP94" s="44">
        <f t="shared" si="41"/>
        <v>319.4423522235644</v>
      </c>
      <c r="BQ94" s="44" t="str">
        <f t="shared" si="54"/>
        <v/>
      </c>
      <c r="BR94" s="44" t="str">
        <f t="shared" si="42"/>
        <v/>
      </c>
      <c r="BS94" s="44">
        <f t="shared" si="43"/>
        <v>319.4423522235644</v>
      </c>
      <c r="BT94" s="45" t="str">
        <f t="shared" si="47"/>
        <v/>
      </c>
    </row>
    <row r="95" spans="1:72" hidden="1">
      <c r="A95" s="83" t="s">
        <v>76</v>
      </c>
      <c r="B95" s="38">
        <v>1903</v>
      </c>
      <c r="C95" s="38" t="s">
        <v>77</v>
      </c>
      <c r="D95" s="39">
        <v>68008932025</v>
      </c>
      <c r="E95" s="39" t="str">
        <f t="shared" si="44"/>
        <v/>
      </c>
      <c r="F95" s="62"/>
      <c r="G95" s="38" t="s">
        <v>92</v>
      </c>
      <c r="H95" s="38" t="s">
        <v>188</v>
      </c>
      <c r="I95" s="38" t="s">
        <v>156</v>
      </c>
      <c r="J95" s="38" t="s">
        <v>81</v>
      </c>
      <c r="K95" s="38">
        <v>20</v>
      </c>
      <c r="L95" s="38">
        <f>SUMIFS(
   zonificación!$AA:$AA,
   zonificación!$A:$A,B95,
   zonificación!$K:$K, G95,
   zonificación!$I:$I,H95,
   zonificación!$W:$W, I95)</f>
        <v>341</v>
      </c>
      <c r="M95" s="48">
        <f>IF(COUNTIFS($D$2:$D95,D95)=1,SUMIFS($L:$L,D:D,D95),0)</f>
        <v>352</v>
      </c>
      <c r="N95" s="62">
        <v>3</v>
      </c>
      <c r="O95" s="38">
        <f>IF(COUNTIFS($D$2:$D95,D95)=1,SUMIFS($K:$K,D:D,D95),0)</f>
        <v>21</v>
      </c>
      <c r="P95" s="40">
        <f>IF(COUNTIFS($D$2:$D95,D95)=1,SUMIFS($M:$M,D:D,D95),0)</f>
        <v>352</v>
      </c>
      <c r="Q95" s="38" t="s">
        <v>82</v>
      </c>
      <c r="R95" s="38">
        <v>890270163</v>
      </c>
      <c r="S95" s="87" t="str">
        <f t="shared" si="48"/>
        <v/>
      </c>
      <c r="T95" s="38" t="s">
        <v>117</v>
      </c>
      <c r="U95" s="87" t="str">
        <f t="shared" si="49"/>
        <v/>
      </c>
      <c r="V95" s="38" t="s">
        <v>157</v>
      </c>
      <c r="W95" s="85">
        <v>46326</v>
      </c>
      <c r="X95" s="64">
        <v>0</v>
      </c>
      <c r="Y95" s="41">
        <f>IF(COUNTIFS($D$2:$D95,$D95)=1,SUMIFS(X:X,$D:$D,$D95),0)</f>
        <v>0</v>
      </c>
      <c r="Z95" s="64">
        <v>0</v>
      </c>
      <c r="AA95" s="63" t="s">
        <v>85</v>
      </c>
      <c r="AB95" s="64">
        <v>0</v>
      </c>
      <c r="AC95" s="41">
        <f>IF(COUNTIFS($D$2:$D95,$D95)=1,SUMIFS(AB:AB,$D:$D,$D95),0)</f>
        <v>0</v>
      </c>
      <c r="AD95" s="41">
        <f>IF(COUNTIFS($D$2:$D95,$D95)=1,SUMIFS(Z:Z,$D:$D,$D95),0)</f>
        <v>0</v>
      </c>
      <c r="AE95" s="41">
        <f t="shared" si="28"/>
        <v>0</v>
      </c>
      <c r="AF95" s="41">
        <f t="shared" si="29"/>
        <v>0</v>
      </c>
      <c r="AG95" s="41">
        <f>IF(COUNTIFS($D$2:$D95,$D95)=1,SUMIFS(AF:AF,$D:$D,$D95),0)</f>
        <v>0</v>
      </c>
      <c r="AH95" s="65">
        <f t="shared" si="50"/>
        <v>2026</v>
      </c>
      <c r="AI95" s="42">
        <f>AG95/VLOOKUP(AH95,SALARIOS!$A$1:$B$4,2,0)</f>
        <v>0</v>
      </c>
      <c r="AJ95" s="64">
        <v>0</v>
      </c>
      <c r="AK95" s="64">
        <v>0</v>
      </c>
      <c r="AL95" s="64">
        <v>0</v>
      </c>
      <c r="AM95" s="64">
        <v>0</v>
      </c>
      <c r="AN95" s="41">
        <f t="shared" si="30"/>
        <v>0</v>
      </c>
      <c r="AO95" s="41">
        <f t="shared" si="31"/>
        <v>0</v>
      </c>
      <c r="AP95" s="41">
        <f t="shared" si="32"/>
        <v>0</v>
      </c>
      <c r="AQ95" s="41">
        <f>VALUE(IF(COUNTIFS($D$2:$D95,$D95)=1,MAX(0,SUMIFS(AP:AP,$D:$D,$D95)),0))</f>
        <v>0</v>
      </c>
      <c r="AR95" s="41">
        <f t="shared" si="45"/>
        <v>0</v>
      </c>
      <c r="AS95" s="41">
        <f>IF(COUNTIFS($D$2:$D95,$D95)=1,SUMIFS(AR:AR,$D:$D,$D95),0)</f>
        <v>0</v>
      </c>
      <c r="AT95" s="41">
        <f t="shared" si="33"/>
        <v>0</v>
      </c>
      <c r="AU95" s="41">
        <f t="shared" si="34"/>
        <v>0</v>
      </c>
      <c r="AV95" s="41">
        <f>SUMIFS(Combinaciones!$K:$K,Combinaciones!$A:$A,I95,Combinaciones!$B:$B,J95,Combinaciones!$F:$F,N95)*L95</f>
        <v>499066117</v>
      </c>
      <c r="AW95" s="41">
        <f>IF(COUNTIFS($D$2:$D95,$D95)=1,SUMIFS(AV:AV,$D:$D,$D95),0)</f>
        <v>512681939</v>
      </c>
      <c r="AX95" s="64">
        <v>0</v>
      </c>
      <c r="AY95" s="63" t="s">
        <v>85</v>
      </c>
      <c r="AZ95" s="59"/>
      <c r="BA95" s="41">
        <f t="shared" si="35"/>
        <v>0</v>
      </c>
      <c r="BB95" s="64">
        <v>0</v>
      </c>
      <c r="BC95" s="43">
        <f t="shared" si="36"/>
        <v>499066117</v>
      </c>
      <c r="BD95" s="41">
        <f>IF(COUNTIFS($D$2:$D95,$D95)=1,SUMIFS(BC:BC,$D:$D,$D95),0)</f>
        <v>512681939</v>
      </c>
      <c r="BE95" s="86">
        <v>0.02</v>
      </c>
      <c r="BF95" s="41">
        <f t="shared" si="37"/>
        <v>10253638.779999999</v>
      </c>
      <c r="BG95" s="41">
        <f>IF(COUNTIFS($D$2:$D95,$D95)=1,SUMIFS(BF:BF,$D:$D,$D95),0)</f>
        <v>10253638.779999999</v>
      </c>
      <c r="BH95" s="41">
        <f t="shared" si="38"/>
        <v>522935577.77999997</v>
      </c>
      <c r="BI95" s="44">
        <f t="shared" si="39"/>
        <v>298.66587723491563</v>
      </c>
      <c r="BJ95" s="44">
        <f t="shared" si="51"/>
        <v>499066117</v>
      </c>
      <c r="BK95" s="44">
        <f t="shared" si="46"/>
        <v>512681939</v>
      </c>
      <c r="BL95" s="41">
        <f>IF(COUNTIF($D$3:D95,D95)=1,BK95,"")</f>
        <v>512681939</v>
      </c>
      <c r="BM95" s="41">
        <f t="shared" si="52"/>
        <v>10253638.779999999</v>
      </c>
      <c r="BN95" s="41">
        <f t="shared" si="53"/>
        <v>522935577.77999997</v>
      </c>
      <c r="BO95" s="44">
        <f t="shared" si="40"/>
        <v>0</v>
      </c>
      <c r="BP95" s="44">
        <f t="shared" si="41"/>
        <v>298.66587723491563</v>
      </c>
      <c r="BQ95" s="44" t="str">
        <f t="shared" si="54"/>
        <v/>
      </c>
      <c r="BR95" s="44" t="str">
        <f t="shared" si="42"/>
        <v/>
      </c>
      <c r="BS95" s="44">
        <f t="shared" si="43"/>
        <v>298.66587723491563</v>
      </c>
      <c r="BT95" s="45" t="str">
        <f t="shared" si="47"/>
        <v/>
      </c>
    </row>
    <row r="96" spans="1:72" hidden="1">
      <c r="A96" s="83" t="s">
        <v>76</v>
      </c>
      <c r="B96" s="38">
        <v>1903</v>
      </c>
      <c r="C96" s="38" t="s">
        <v>77</v>
      </c>
      <c r="D96" s="39">
        <v>68008932025</v>
      </c>
      <c r="E96" s="39" t="str">
        <f t="shared" si="44"/>
        <v/>
      </c>
      <c r="F96" s="62"/>
      <c r="G96" s="38" t="s">
        <v>92</v>
      </c>
      <c r="H96" s="38" t="s">
        <v>188</v>
      </c>
      <c r="I96" s="38" t="s">
        <v>127</v>
      </c>
      <c r="J96" s="38" t="s">
        <v>81</v>
      </c>
      <c r="K96" s="38">
        <v>1</v>
      </c>
      <c r="L96" s="38">
        <f>SUMIFS(
   zonificación!$AA:$AA,
   zonificación!$A:$A,B96,
   zonificación!$K:$K, G96,
   zonificación!$I:$I,H96,
   zonificación!$W:$W, I96)</f>
        <v>11</v>
      </c>
      <c r="M96" s="48">
        <f>IF(COUNTIFS($D$2:$D96,D96)=1,SUMIFS($L:$L,D:D,D96),0)</f>
        <v>0</v>
      </c>
      <c r="N96" s="62">
        <v>3</v>
      </c>
      <c r="O96" s="38">
        <f>IF(COUNTIFS($D$2:$D96,D96)=1,SUMIFS($K:$K,D:D,D96),0)</f>
        <v>0</v>
      </c>
      <c r="P96" s="40">
        <f>IF(COUNTIFS($D$2:$D96,D96)=1,SUMIFS($M:$M,D:D,D96),0)</f>
        <v>0</v>
      </c>
      <c r="Q96" s="38" t="s">
        <v>82</v>
      </c>
      <c r="R96" s="38">
        <v>890270163</v>
      </c>
      <c r="S96" s="87" t="str">
        <f t="shared" si="48"/>
        <v/>
      </c>
      <c r="T96" s="38" t="s">
        <v>117</v>
      </c>
      <c r="U96" s="87" t="str">
        <f t="shared" si="49"/>
        <v/>
      </c>
      <c r="V96" s="38" t="s">
        <v>129</v>
      </c>
      <c r="W96" s="85">
        <v>46326</v>
      </c>
      <c r="X96" s="64">
        <v>0</v>
      </c>
      <c r="Y96" s="41">
        <f>IF(COUNTIFS($D$2:$D96,$D96)=1,SUMIFS(X:X,$D:$D,$D96),0)</f>
        <v>0</v>
      </c>
      <c r="Z96" s="64">
        <v>0</v>
      </c>
      <c r="AA96" s="63" t="s">
        <v>85</v>
      </c>
      <c r="AB96" s="64">
        <v>0</v>
      </c>
      <c r="AC96" s="41">
        <f>IF(COUNTIFS($D$2:$D96,$D96)=1,SUMIFS(AB:AB,$D:$D,$D96),0)</f>
        <v>0</v>
      </c>
      <c r="AD96" s="41">
        <f>IF(COUNTIFS($D$2:$D96,$D96)=1,SUMIFS(Z:Z,$D:$D,$D96),0)</f>
        <v>0</v>
      </c>
      <c r="AE96" s="41">
        <f t="shared" si="28"/>
        <v>0</v>
      </c>
      <c r="AF96" s="41">
        <f t="shared" si="29"/>
        <v>0</v>
      </c>
      <c r="AG96" s="41">
        <f>IF(COUNTIFS($D$2:$D96,$D96)=1,SUMIFS(AF:AF,$D:$D,$D96),0)</f>
        <v>0</v>
      </c>
      <c r="AH96" s="65">
        <f t="shared" si="50"/>
        <v>2026</v>
      </c>
      <c r="AI96" s="42">
        <f>AG96/VLOOKUP(AH96,SALARIOS!$A$1:$B$4,2,0)</f>
        <v>0</v>
      </c>
      <c r="AJ96" s="64">
        <v>0</v>
      </c>
      <c r="AK96" s="64">
        <v>0</v>
      </c>
      <c r="AL96" s="64">
        <v>0</v>
      </c>
      <c r="AM96" s="64">
        <v>0</v>
      </c>
      <c r="AN96" s="41">
        <f t="shared" si="30"/>
        <v>0</v>
      </c>
      <c r="AO96" s="41">
        <f t="shared" si="31"/>
        <v>0</v>
      </c>
      <c r="AP96" s="41">
        <f t="shared" si="32"/>
        <v>0</v>
      </c>
      <c r="AQ96" s="41">
        <f>VALUE(IF(COUNTIFS($D$2:$D96,$D96)=1,MAX(0,SUMIFS(AP:AP,$D:$D,$D96)),0))</f>
        <v>0</v>
      </c>
      <c r="AR96" s="41">
        <f t="shared" si="45"/>
        <v>0</v>
      </c>
      <c r="AS96" s="41">
        <f>IF(COUNTIFS($D$2:$D96,$D96)=1,SUMIFS(AR:AR,$D:$D,$D96),0)</f>
        <v>0</v>
      </c>
      <c r="AT96" s="41">
        <f t="shared" si="33"/>
        <v>0</v>
      </c>
      <c r="AU96" s="41">
        <f t="shared" si="34"/>
        <v>0</v>
      </c>
      <c r="AV96" s="41">
        <f>SUMIFS(Combinaciones!$K:$K,Combinaciones!$A:$A,I96,Combinaciones!$B:$B,J96,Combinaciones!$F:$F,N96)*L96</f>
        <v>13615822</v>
      </c>
      <c r="AW96" s="41">
        <f>IF(COUNTIFS($D$2:$D96,$D96)=1,SUMIFS(AV:AV,$D:$D,$D96),0)</f>
        <v>0</v>
      </c>
      <c r="AX96" s="64">
        <v>0</v>
      </c>
      <c r="AY96" s="63" t="s">
        <v>85</v>
      </c>
      <c r="AZ96" s="59"/>
      <c r="BA96" s="41">
        <f t="shared" si="35"/>
        <v>0</v>
      </c>
      <c r="BB96" s="64">
        <v>0</v>
      </c>
      <c r="BC96" s="43">
        <f t="shared" si="36"/>
        <v>13615822</v>
      </c>
      <c r="BD96" s="41">
        <f>IF(COUNTIFS($D$2:$D96,$D96)=1,SUMIFS(BC:BC,$D:$D,$D96),0)</f>
        <v>0</v>
      </c>
      <c r="BE96" s="86">
        <v>0.02</v>
      </c>
      <c r="BF96" s="41">
        <f t="shared" si="37"/>
        <v>0</v>
      </c>
      <c r="BG96" s="41">
        <f>IF(COUNTIFS($D$2:$D96,$D96)=1,SUMIFS(BF:BF,$D:$D,$D96),0)</f>
        <v>0</v>
      </c>
      <c r="BH96" s="41">
        <f t="shared" si="38"/>
        <v>0</v>
      </c>
      <c r="BI96" s="44">
        <f t="shared" si="39"/>
        <v>0</v>
      </c>
      <c r="BJ96" s="44">
        <f t="shared" si="51"/>
        <v>13615822</v>
      </c>
      <c r="BK96" s="44">
        <f t="shared" si="46"/>
        <v>512681939</v>
      </c>
      <c r="BL96" s="41" t="str">
        <f>IF(COUNTIF($D$3:D96,D96)=1,BK96,"")</f>
        <v/>
      </c>
      <c r="BM96" s="41">
        <f t="shared" si="52"/>
        <v>0</v>
      </c>
      <c r="BN96" s="41">
        <f t="shared" si="53"/>
        <v>0</v>
      </c>
      <c r="BO96" s="44">
        <f t="shared" si="40"/>
        <v>0</v>
      </c>
      <c r="BP96" s="44">
        <f t="shared" si="41"/>
        <v>0</v>
      </c>
      <c r="BQ96" s="44" t="str">
        <f t="shared" si="54"/>
        <v/>
      </c>
      <c r="BR96" s="44" t="str">
        <f t="shared" si="42"/>
        <v/>
      </c>
      <c r="BS96" s="44">
        <f t="shared" si="43"/>
        <v>0</v>
      </c>
      <c r="BT96" s="45" t="str">
        <f t="shared" si="47"/>
        <v/>
      </c>
    </row>
    <row r="97" spans="1:72" hidden="1">
      <c r="A97" s="83" t="s">
        <v>76</v>
      </c>
      <c r="B97" s="38">
        <v>1904</v>
      </c>
      <c r="C97" s="38" t="s">
        <v>77</v>
      </c>
      <c r="D97" s="39">
        <v>68008582025</v>
      </c>
      <c r="E97" s="39" t="str">
        <f t="shared" si="44"/>
        <v/>
      </c>
      <c r="F97" s="62"/>
      <c r="G97" s="38" t="s">
        <v>92</v>
      </c>
      <c r="H97" s="38" t="s">
        <v>114</v>
      </c>
      <c r="I97" s="38" t="s">
        <v>98</v>
      </c>
      <c r="J97" s="38" t="s">
        <v>81</v>
      </c>
      <c r="K97" s="38">
        <v>2</v>
      </c>
      <c r="L97" s="38">
        <f>SUMIFS(
   zonificación!$AA:$AA,
   zonificación!$A:$A,B97,
   zonificación!$K:$K, G97,
   zonificación!$I:$I,H97,
   zonificación!$W:$W, I97)</f>
        <v>345</v>
      </c>
      <c r="M97" s="48">
        <f>IF(COUNTIFS($D$2:$D97,D97)=1,SUMIFS($L:$L,D:D,D97),0)</f>
        <v>345</v>
      </c>
      <c r="N97" s="62">
        <v>3</v>
      </c>
      <c r="O97" s="38">
        <f>IF(COUNTIFS($D$2:$D97,D97)=1,SUMIFS($K:$K,D:D,D97),0)</f>
        <v>2</v>
      </c>
      <c r="P97" s="40">
        <f>IF(COUNTIFS($D$2:$D97,D97)=1,SUMIFS($M:$M,D:D,D97),0)</f>
        <v>345</v>
      </c>
      <c r="Q97" s="38" t="s">
        <v>82</v>
      </c>
      <c r="R97" s="38">
        <v>890270553</v>
      </c>
      <c r="S97" s="87" t="str">
        <f t="shared" si="48"/>
        <v/>
      </c>
      <c r="T97" s="38" t="s">
        <v>118</v>
      </c>
      <c r="U97" s="87" t="str">
        <f t="shared" si="49"/>
        <v/>
      </c>
      <c r="V97" s="38" t="s">
        <v>84</v>
      </c>
      <c r="W97" s="85">
        <v>46326</v>
      </c>
      <c r="X97" s="64">
        <v>0</v>
      </c>
      <c r="Y97" s="41">
        <f>IF(COUNTIFS($D$2:$D97,$D97)=1,SUMIFS(X:X,$D:$D,$D97),0)</f>
        <v>0</v>
      </c>
      <c r="Z97" s="64">
        <v>0</v>
      </c>
      <c r="AA97" s="63" t="s">
        <v>85</v>
      </c>
      <c r="AB97" s="64">
        <v>0</v>
      </c>
      <c r="AC97" s="41">
        <f>IF(COUNTIFS($D$2:$D97,$D97)=1,SUMIFS(AB:AB,$D:$D,$D97),0)</f>
        <v>0</v>
      </c>
      <c r="AD97" s="41">
        <f>IF(COUNTIFS($D$2:$D97,$D97)=1,SUMIFS(Z:Z,$D:$D,$D97),0)</f>
        <v>0</v>
      </c>
      <c r="AE97" s="41">
        <f t="shared" si="28"/>
        <v>0</v>
      </c>
      <c r="AF97" s="41">
        <f t="shared" si="29"/>
        <v>0</v>
      </c>
      <c r="AG97" s="41">
        <f>IF(COUNTIFS($D$2:$D97,$D97)=1,SUMIFS(AF:AF,$D:$D,$D97),0)</f>
        <v>0</v>
      </c>
      <c r="AH97" s="65">
        <f t="shared" si="50"/>
        <v>2026</v>
      </c>
      <c r="AI97" s="42">
        <f>AG97/VLOOKUP(AH97,SALARIOS!$A$1:$B$4,2,0)</f>
        <v>0</v>
      </c>
      <c r="AJ97" s="64">
        <v>0</v>
      </c>
      <c r="AK97" s="64">
        <v>0</v>
      </c>
      <c r="AL97" s="64">
        <v>0</v>
      </c>
      <c r="AM97" s="64">
        <v>0</v>
      </c>
      <c r="AN97" s="41">
        <f t="shared" si="30"/>
        <v>0</v>
      </c>
      <c r="AO97" s="41">
        <f t="shared" si="31"/>
        <v>0</v>
      </c>
      <c r="AP97" s="41">
        <f t="shared" si="32"/>
        <v>0</v>
      </c>
      <c r="AQ97" s="41">
        <f>VALUE(IF(COUNTIFS($D$2:$D97,$D97)=1,MAX(0,SUMIFS(AP:AP,$D:$D,$D97)),0))</f>
        <v>0</v>
      </c>
      <c r="AR97" s="41">
        <f t="shared" si="45"/>
        <v>0</v>
      </c>
      <c r="AS97" s="41">
        <f>IF(COUNTIFS($D$2:$D97,$D97)=1,SUMIFS(AR:AR,$D:$D,$D97),0)</f>
        <v>0</v>
      </c>
      <c r="AT97" s="41">
        <f t="shared" si="33"/>
        <v>0</v>
      </c>
      <c r="AU97" s="41">
        <f t="shared" si="34"/>
        <v>0</v>
      </c>
      <c r="AV97" s="41">
        <f>SUMIFS(Combinaciones!$K:$K,Combinaciones!$A:$A,I97,Combinaciones!$B:$B,J97,Combinaciones!$F:$F,N97)*L97</f>
        <v>582733980</v>
      </c>
      <c r="AW97" s="41">
        <f>IF(COUNTIFS($D$2:$D97,$D97)=1,SUMIFS(AV:AV,$D:$D,$D97),0)</f>
        <v>582733980</v>
      </c>
      <c r="AX97" s="64">
        <v>0</v>
      </c>
      <c r="AY97" s="63" t="s">
        <v>85</v>
      </c>
      <c r="AZ97" s="59"/>
      <c r="BA97" s="41">
        <f t="shared" si="35"/>
        <v>0</v>
      </c>
      <c r="BB97" s="64">
        <v>0</v>
      </c>
      <c r="BC97" s="43">
        <f t="shared" si="36"/>
        <v>582733980</v>
      </c>
      <c r="BD97" s="41">
        <f>IF(COUNTIFS($D$2:$D97,$D97)=1,SUMIFS(BC:BC,$D:$D,$D97),0)</f>
        <v>582733980</v>
      </c>
      <c r="BE97" s="86">
        <v>0.02</v>
      </c>
      <c r="BF97" s="41">
        <f t="shared" si="37"/>
        <v>11654679.6</v>
      </c>
      <c r="BG97" s="41">
        <f>IF(COUNTIFS($D$2:$D97,$D97)=1,SUMIFS(BF:BF,$D:$D,$D97),0)</f>
        <v>11654679.6</v>
      </c>
      <c r="BH97" s="41">
        <f t="shared" si="38"/>
        <v>594388659.60000002</v>
      </c>
      <c r="BI97" s="44">
        <f t="shared" si="39"/>
        <v>339.47510550258295</v>
      </c>
      <c r="BJ97" s="44">
        <f t="shared" si="51"/>
        <v>582733980</v>
      </c>
      <c r="BK97" s="44">
        <f t="shared" si="46"/>
        <v>582733980</v>
      </c>
      <c r="BL97" s="41">
        <f>IF(COUNTIF($D$3:D97,D97)=1,BK97,"")</f>
        <v>582733980</v>
      </c>
      <c r="BM97" s="41">
        <f t="shared" si="52"/>
        <v>11654679.6</v>
      </c>
      <c r="BN97" s="41">
        <f t="shared" si="53"/>
        <v>594388659.60000002</v>
      </c>
      <c r="BO97" s="44">
        <f t="shared" si="40"/>
        <v>0</v>
      </c>
      <c r="BP97" s="44">
        <f t="shared" si="41"/>
        <v>339.47510550258295</v>
      </c>
      <c r="BQ97" s="44" t="str">
        <f t="shared" si="54"/>
        <v/>
      </c>
      <c r="BR97" s="44" t="str">
        <f t="shared" si="42"/>
        <v/>
      </c>
      <c r="BS97" s="44">
        <f t="shared" si="43"/>
        <v>339.47510550258295</v>
      </c>
      <c r="BT97" s="45" t="str">
        <f t="shared" si="47"/>
        <v/>
      </c>
    </row>
    <row r="98" spans="1:72" hidden="1">
      <c r="A98" s="83" t="s">
        <v>76</v>
      </c>
      <c r="B98" s="38">
        <v>1907</v>
      </c>
      <c r="C98" s="38" t="s">
        <v>77</v>
      </c>
      <c r="D98" s="39">
        <v>68008892025</v>
      </c>
      <c r="E98" s="39" t="str">
        <f t="shared" si="44"/>
        <v/>
      </c>
      <c r="F98" s="62"/>
      <c r="G98" s="38" t="s">
        <v>120</v>
      </c>
      <c r="H98" s="38" t="s">
        <v>189</v>
      </c>
      <c r="I98" s="38" t="s">
        <v>156</v>
      </c>
      <c r="J98" s="38" t="s">
        <v>81</v>
      </c>
      <c r="K98" s="38">
        <v>4</v>
      </c>
      <c r="L98" s="38">
        <f>SUMIFS(
   zonificación!$AA:$AA,
   zonificación!$A:$A,B98,
   zonificación!$K:$K, G98,
   zonificación!$I:$I,H98,
   zonificación!$W:$W, I98)</f>
        <v>57</v>
      </c>
      <c r="M98" s="48">
        <f>IF(COUNTIFS($D$2:$D98,D98)=1,SUMIFS($L:$L,D:D,D98),0)</f>
        <v>199</v>
      </c>
      <c r="N98" s="62">
        <v>3</v>
      </c>
      <c r="O98" s="38">
        <f>IF(COUNTIFS($D$2:$D98,D98)=1,SUMIFS($K:$K,D:D,D98),0)</f>
        <v>9</v>
      </c>
      <c r="P98" s="40">
        <f>IF(COUNTIFS($D$2:$D98,D98)=1,SUMIFS($M:$M,D:D,D98),0)</f>
        <v>199</v>
      </c>
      <c r="Q98" s="38" t="s">
        <v>82</v>
      </c>
      <c r="R98" s="38">
        <v>800019737</v>
      </c>
      <c r="S98" s="87" t="str">
        <f t="shared" si="48"/>
        <v/>
      </c>
      <c r="T98" s="38" t="s">
        <v>154</v>
      </c>
      <c r="U98" s="87" t="str">
        <f t="shared" si="49"/>
        <v/>
      </c>
      <c r="V98" s="38" t="s">
        <v>157</v>
      </c>
      <c r="W98" s="85">
        <v>46326</v>
      </c>
      <c r="X98" s="64">
        <v>0</v>
      </c>
      <c r="Y98" s="41">
        <f>IF(COUNTIFS($D$2:$D98,$D98)=1,SUMIFS(X:X,$D:$D,$D98),0)</f>
        <v>0</v>
      </c>
      <c r="Z98" s="64">
        <v>0</v>
      </c>
      <c r="AA98" s="63" t="s">
        <v>85</v>
      </c>
      <c r="AB98" s="64">
        <v>0</v>
      </c>
      <c r="AC98" s="41">
        <f>IF(COUNTIFS($D$2:$D98,$D98)=1,SUMIFS(AB:AB,$D:$D,$D98),0)</f>
        <v>0</v>
      </c>
      <c r="AD98" s="41">
        <f>IF(COUNTIFS($D$2:$D98,$D98)=1,SUMIFS(Z:Z,$D:$D,$D98),0)</f>
        <v>0</v>
      </c>
      <c r="AE98" s="41">
        <f t="shared" si="28"/>
        <v>0</v>
      </c>
      <c r="AF98" s="41">
        <f t="shared" si="29"/>
        <v>0</v>
      </c>
      <c r="AG98" s="41">
        <f>IF(COUNTIFS($D$2:$D98,$D98)=1,SUMIFS(AF:AF,$D:$D,$D98),0)</f>
        <v>0</v>
      </c>
      <c r="AH98" s="65">
        <f t="shared" si="50"/>
        <v>2026</v>
      </c>
      <c r="AI98" s="42">
        <f>AG98/VLOOKUP(AH98,SALARIOS!$A$1:$B$4,2,0)</f>
        <v>0</v>
      </c>
      <c r="AJ98" s="64">
        <v>0</v>
      </c>
      <c r="AK98" s="64">
        <v>0</v>
      </c>
      <c r="AL98" s="64">
        <v>0</v>
      </c>
      <c r="AM98" s="64">
        <v>0</v>
      </c>
      <c r="AN98" s="41">
        <f t="shared" si="30"/>
        <v>0</v>
      </c>
      <c r="AO98" s="41">
        <f t="shared" si="31"/>
        <v>0</v>
      </c>
      <c r="AP98" s="41">
        <f t="shared" si="32"/>
        <v>0</v>
      </c>
      <c r="AQ98" s="41">
        <f>VALUE(IF(COUNTIFS($D$2:$D98,$D98)=1,MAX(0,SUMIFS(AP:AP,$D:$D,$D98)),0))</f>
        <v>0</v>
      </c>
      <c r="AR98" s="41">
        <f t="shared" si="45"/>
        <v>0</v>
      </c>
      <c r="AS98" s="41">
        <f>IF(COUNTIFS($D$2:$D98,$D98)=1,SUMIFS(AR:AR,$D:$D,$D98),0)</f>
        <v>0</v>
      </c>
      <c r="AT98" s="41">
        <f t="shared" si="33"/>
        <v>0</v>
      </c>
      <c r="AU98" s="41">
        <f t="shared" si="34"/>
        <v>0</v>
      </c>
      <c r="AV98" s="41">
        <f>SUMIFS(Combinaciones!$K:$K,Combinaciones!$A:$A,I98,Combinaciones!$B:$B,J98,Combinaciones!$F:$F,N98)*L98</f>
        <v>83421609</v>
      </c>
      <c r="AW98" s="41">
        <f>IF(COUNTIFS($D$2:$D98,$D98)=1,SUMIFS(AV:AV,$D:$D,$D98),0)</f>
        <v>266864483</v>
      </c>
      <c r="AX98" s="64">
        <v>0</v>
      </c>
      <c r="AY98" s="63" t="s">
        <v>85</v>
      </c>
      <c r="AZ98" s="59"/>
      <c r="BA98" s="41">
        <f t="shared" si="35"/>
        <v>0</v>
      </c>
      <c r="BB98" s="64">
        <v>0</v>
      </c>
      <c r="BC98" s="43">
        <f t="shared" si="36"/>
        <v>83421609</v>
      </c>
      <c r="BD98" s="41">
        <f>IF(COUNTIFS($D$2:$D98,$D98)=1,SUMIFS(BC:BC,$D:$D,$D98),0)</f>
        <v>266864483</v>
      </c>
      <c r="BE98" s="86">
        <v>0.02</v>
      </c>
      <c r="BF98" s="41">
        <f t="shared" si="37"/>
        <v>5337289.66</v>
      </c>
      <c r="BG98" s="41">
        <f>IF(COUNTIFS($D$2:$D98,$D98)=1,SUMIFS(BF:BF,$D:$D,$D98),0)</f>
        <v>5337289.66</v>
      </c>
      <c r="BH98" s="41">
        <f t="shared" si="38"/>
        <v>272201772.66000003</v>
      </c>
      <c r="BI98" s="44">
        <f t="shared" si="39"/>
        <v>155.46347326668212</v>
      </c>
      <c r="BJ98" s="44">
        <f t="shared" si="51"/>
        <v>83421609</v>
      </c>
      <c r="BK98" s="44">
        <f t="shared" si="46"/>
        <v>266864483</v>
      </c>
      <c r="BL98" s="41">
        <f>IF(COUNTIF($D$3:D98,D98)=1,BK98,"")</f>
        <v>266864483</v>
      </c>
      <c r="BM98" s="41">
        <f t="shared" si="52"/>
        <v>5337289.66</v>
      </c>
      <c r="BN98" s="41">
        <f t="shared" si="53"/>
        <v>272201772.66000003</v>
      </c>
      <c r="BO98" s="44">
        <f t="shared" si="40"/>
        <v>0</v>
      </c>
      <c r="BP98" s="44">
        <f t="shared" si="41"/>
        <v>155.46347326668212</v>
      </c>
      <c r="BQ98" s="44" t="str">
        <f t="shared" si="54"/>
        <v/>
      </c>
      <c r="BR98" s="44" t="str">
        <f t="shared" si="42"/>
        <v/>
      </c>
      <c r="BS98" s="44">
        <f t="shared" si="43"/>
        <v>155.46347326668212</v>
      </c>
      <c r="BT98" s="45" t="str">
        <f t="shared" si="47"/>
        <v/>
      </c>
    </row>
    <row r="99" spans="1:72" hidden="1">
      <c r="A99" s="83" t="s">
        <v>76</v>
      </c>
      <c r="B99" s="38">
        <v>1907</v>
      </c>
      <c r="C99" s="38" t="s">
        <v>77</v>
      </c>
      <c r="D99" s="39">
        <v>68008892025</v>
      </c>
      <c r="E99" s="39" t="str">
        <f t="shared" si="44"/>
        <v/>
      </c>
      <c r="F99" s="62"/>
      <c r="G99" s="38" t="s">
        <v>120</v>
      </c>
      <c r="H99" s="38" t="s">
        <v>189</v>
      </c>
      <c r="I99" s="38" t="s">
        <v>127</v>
      </c>
      <c r="J99" s="38" t="s">
        <v>81</v>
      </c>
      <c r="K99" s="38">
        <v>1</v>
      </c>
      <c r="L99" s="38">
        <f>SUMIFS(
   zonificación!$AA:$AA,
   zonificación!$A:$A,B99,
   zonificación!$K:$K, G99,
   zonificación!$I:$I,H99,
   zonificación!$W:$W, I99)</f>
        <v>48</v>
      </c>
      <c r="M99" s="48">
        <f>IF(COUNTIFS($D$2:$D99,D99)=1,SUMIFS($L:$L,D:D,D99),0)</f>
        <v>0</v>
      </c>
      <c r="N99" s="62">
        <v>3</v>
      </c>
      <c r="O99" s="38">
        <f>IF(COUNTIFS($D$2:$D99,D99)=1,SUMIFS($K:$K,D:D,D99),0)</f>
        <v>0</v>
      </c>
      <c r="P99" s="40">
        <f>IF(COUNTIFS($D$2:$D99,D99)=1,SUMIFS($M:$M,D:D,D99),0)</f>
        <v>0</v>
      </c>
      <c r="Q99" s="38" t="s">
        <v>82</v>
      </c>
      <c r="R99" s="38">
        <v>800019737</v>
      </c>
      <c r="S99" s="87" t="str">
        <f t="shared" si="48"/>
        <v/>
      </c>
      <c r="T99" s="38" t="s">
        <v>154</v>
      </c>
      <c r="U99" s="87" t="str">
        <f t="shared" si="49"/>
        <v/>
      </c>
      <c r="V99" s="38" t="s">
        <v>129</v>
      </c>
      <c r="W99" s="85">
        <v>46326</v>
      </c>
      <c r="X99" s="64">
        <v>0</v>
      </c>
      <c r="Y99" s="41">
        <f>IF(COUNTIFS($D$2:$D99,$D99)=1,SUMIFS(X:X,$D:$D,$D99),0)</f>
        <v>0</v>
      </c>
      <c r="Z99" s="64">
        <v>0</v>
      </c>
      <c r="AA99" s="63" t="s">
        <v>85</v>
      </c>
      <c r="AB99" s="64">
        <v>0</v>
      </c>
      <c r="AC99" s="41">
        <f>IF(COUNTIFS($D$2:$D99,$D99)=1,SUMIFS(AB:AB,$D:$D,$D99),0)</f>
        <v>0</v>
      </c>
      <c r="AD99" s="41">
        <f>IF(COUNTIFS($D$2:$D99,$D99)=1,SUMIFS(Z:Z,$D:$D,$D99),0)</f>
        <v>0</v>
      </c>
      <c r="AE99" s="41">
        <f t="shared" si="28"/>
        <v>0</v>
      </c>
      <c r="AF99" s="41">
        <f t="shared" si="29"/>
        <v>0</v>
      </c>
      <c r="AG99" s="41">
        <f>IF(COUNTIFS($D$2:$D99,$D99)=1,SUMIFS(AF:AF,$D:$D,$D99),0)</f>
        <v>0</v>
      </c>
      <c r="AH99" s="65">
        <f t="shared" si="50"/>
        <v>2026</v>
      </c>
      <c r="AI99" s="42">
        <f>AG99/VLOOKUP(AH99,SALARIOS!$A$1:$B$4,2,0)</f>
        <v>0</v>
      </c>
      <c r="AJ99" s="64">
        <v>0</v>
      </c>
      <c r="AK99" s="64">
        <v>0</v>
      </c>
      <c r="AL99" s="64">
        <v>0</v>
      </c>
      <c r="AM99" s="64">
        <v>0</v>
      </c>
      <c r="AN99" s="41">
        <f t="shared" si="30"/>
        <v>0</v>
      </c>
      <c r="AO99" s="41">
        <f t="shared" si="31"/>
        <v>0</v>
      </c>
      <c r="AP99" s="41">
        <f t="shared" si="32"/>
        <v>0</v>
      </c>
      <c r="AQ99" s="41">
        <f>VALUE(IF(COUNTIFS($D$2:$D99,$D99)=1,MAX(0,SUMIFS(AP:AP,$D:$D,$D99)),0))</f>
        <v>0</v>
      </c>
      <c r="AR99" s="41">
        <f t="shared" si="45"/>
        <v>0</v>
      </c>
      <c r="AS99" s="41">
        <f>IF(COUNTIFS($D$2:$D99,$D99)=1,SUMIFS(AR:AR,$D:$D,$D99),0)</f>
        <v>0</v>
      </c>
      <c r="AT99" s="41">
        <f t="shared" si="33"/>
        <v>0</v>
      </c>
      <c r="AU99" s="41">
        <f t="shared" si="34"/>
        <v>0</v>
      </c>
      <c r="AV99" s="41">
        <f>SUMIFS(Combinaciones!$K:$K,Combinaciones!$A:$A,I99,Combinaciones!$B:$B,J99,Combinaciones!$F:$F,N99)*L99</f>
        <v>59414496</v>
      </c>
      <c r="AW99" s="41">
        <f>IF(COUNTIFS($D$2:$D99,$D99)=1,SUMIFS(AV:AV,$D:$D,$D99),0)</f>
        <v>0</v>
      </c>
      <c r="AX99" s="64">
        <v>0</v>
      </c>
      <c r="AY99" s="63" t="s">
        <v>85</v>
      </c>
      <c r="AZ99" s="59"/>
      <c r="BA99" s="41">
        <f t="shared" si="35"/>
        <v>0</v>
      </c>
      <c r="BB99" s="64">
        <v>0</v>
      </c>
      <c r="BC99" s="43">
        <f t="shared" si="36"/>
        <v>59414496</v>
      </c>
      <c r="BD99" s="41">
        <f>IF(COUNTIFS($D$2:$D99,$D99)=1,SUMIFS(BC:BC,$D:$D,$D99),0)</f>
        <v>0</v>
      </c>
      <c r="BE99" s="86">
        <v>0.02</v>
      </c>
      <c r="BF99" s="41">
        <f t="shared" si="37"/>
        <v>0</v>
      </c>
      <c r="BG99" s="41">
        <f>IF(COUNTIFS($D$2:$D99,$D99)=1,SUMIFS(BF:BF,$D:$D,$D99),0)</f>
        <v>0</v>
      </c>
      <c r="BH99" s="41">
        <f t="shared" si="38"/>
        <v>0</v>
      </c>
      <c r="BI99" s="44">
        <f t="shared" si="39"/>
        <v>0</v>
      </c>
      <c r="BJ99" s="44">
        <f t="shared" si="51"/>
        <v>59414496</v>
      </c>
      <c r="BK99" s="44">
        <f t="shared" ref="BK99:BK130" si="55">SUMIF($D:$D,$D:$D,$BJ:$BJ)</f>
        <v>266864483</v>
      </c>
      <c r="BL99" s="41" t="str">
        <f>IF(COUNTIF($D$3:D99,D99)=1,BK99,"")</f>
        <v/>
      </c>
      <c r="BM99" s="41">
        <f t="shared" si="52"/>
        <v>0</v>
      </c>
      <c r="BN99" s="41">
        <f t="shared" si="53"/>
        <v>0</v>
      </c>
      <c r="BO99" s="44">
        <f t="shared" si="40"/>
        <v>0</v>
      </c>
      <c r="BP99" s="44">
        <f t="shared" si="41"/>
        <v>0</v>
      </c>
      <c r="BQ99" s="44" t="str">
        <f t="shared" si="54"/>
        <v/>
      </c>
      <c r="BR99" s="44" t="str">
        <f t="shared" si="42"/>
        <v/>
      </c>
      <c r="BS99" s="44">
        <f t="shared" si="43"/>
        <v>0</v>
      </c>
      <c r="BT99" s="45" t="str">
        <f t="shared" ref="BT99:BT130" si="56">IF(BS99="","",IF(SUMIFS(BS:BS,R:R,R99)&gt;5000,"ALERTA MAYOR QUE 5.000",""))</f>
        <v/>
      </c>
    </row>
    <row r="100" spans="1:72" hidden="1">
      <c r="A100" s="83" t="s">
        <v>76</v>
      </c>
      <c r="B100" s="38">
        <v>1907</v>
      </c>
      <c r="C100" s="38" t="s">
        <v>77</v>
      </c>
      <c r="D100" s="39">
        <v>68008892025</v>
      </c>
      <c r="E100" s="39" t="str">
        <f t="shared" si="44"/>
        <v/>
      </c>
      <c r="F100" s="62"/>
      <c r="G100" s="38" t="s">
        <v>120</v>
      </c>
      <c r="H100" s="38" t="s">
        <v>190</v>
      </c>
      <c r="I100" s="38" t="s">
        <v>156</v>
      </c>
      <c r="J100" s="38" t="s">
        <v>81</v>
      </c>
      <c r="K100" s="38">
        <v>2</v>
      </c>
      <c r="L100" s="38">
        <f>SUMIFS(
   zonificación!$AA:$AA,
   zonificación!$A:$A,B100,
   zonificación!$K:$K, G100,
   zonificación!$I:$I,H100,
   zonificación!$W:$W, I100)</f>
        <v>34</v>
      </c>
      <c r="M100" s="48">
        <f>IF(COUNTIFS($D$2:$D100,D100)=1,SUMIFS($L:$L,D:D,D100),0)</f>
        <v>0</v>
      </c>
      <c r="N100" s="62">
        <v>3</v>
      </c>
      <c r="O100" s="38">
        <f>IF(COUNTIFS($D$2:$D100,D100)=1,SUMIFS($K:$K,D:D,D100),0)</f>
        <v>0</v>
      </c>
      <c r="P100" s="40">
        <f>IF(COUNTIFS($D$2:$D100,D100)=1,SUMIFS($M:$M,D:D,D100),0)</f>
        <v>0</v>
      </c>
      <c r="Q100" s="38" t="s">
        <v>82</v>
      </c>
      <c r="R100" s="38">
        <v>800019737</v>
      </c>
      <c r="S100" s="87" t="str">
        <f t="shared" si="48"/>
        <v/>
      </c>
      <c r="T100" s="38" t="s">
        <v>154</v>
      </c>
      <c r="U100" s="87" t="str">
        <f t="shared" si="49"/>
        <v/>
      </c>
      <c r="V100" s="38" t="s">
        <v>157</v>
      </c>
      <c r="W100" s="85">
        <v>46326</v>
      </c>
      <c r="X100" s="64">
        <v>0</v>
      </c>
      <c r="Y100" s="41">
        <f>IF(COUNTIFS($D$2:$D100,$D100)=1,SUMIFS(X:X,$D:$D,$D100),0)</f>
        <v>0</v>
      </c>
      <c r="Z100" s="64">
        <v>0</v>
      </c>
      <c r="AA100" s="63" t="s">
        <v>85</v>
      </c>
      <c r="AB100" s="64">
        <v>0</v>
      </c>
      <c r="AC100" s="41">
        <f>IF(COUNTIFS($D$2:$D100,$D100)=1,SUMIFS(AB:AB,$D:$D,$D100),0)</f>
        <v>0</v>
      </c>
      <c r="AD100" s="41">
        <f>IF(COUNTIFS($D$2:$D100,$D100)=1,SUMIFS(Z:Z,$D:$D,$D100),0)</f>
        <v>0</v>
      </c>
      <c r="AE100" s="41">
        <f t="shared" ref="AE100:AE139" si="57">SUM(AC100:AD100)</f>
        <v>0</v>
      </c>
      <c r="AF100" s="41">
        <f t="shared" ref="AF100:AF139" si="58">+X100+AE100</f>
        <v>0</v>
      </c>
      <c r="AG100" s="41">
        <f>IF(COUNTIFS($D$2:$D100,$D100)=1,SUMIFS(AF:AF,$D:$D,$D100),0)</f>
        <v>0</v>
      </c>
      <c r="AH100" s="65">
        <f t="shared" si="50"/>
        <v>2026</v>
      </c>
      <c r="AI100" s="42">
        <f>AG100/VLOOKUP(AH100,SALARIOS!$A$1:$B$4,2,0)</f>
        <v>0</v>
      </c>
      <c r="AJ100" s="64">
        <v>0</v>
      </c>
      <c r="AK100" s="64">
        <v>0</v>
      </c>
      <c r="AL100" s="64">
        <v>0</v>
      </c>
      <c r="AM100" s="64">
        <v>0</v>
      </c>
      <c r="AN100" s="41">
        <f t="shared" ref="AN100:AN139" si="59">+AJ100+AL100</f>
        <v>0</v>
      </c>
      <c r="AO100" s="41">
        <f t="shared" ref="AO100:AO139" si="60">+AK100+AM100</f>
        <v>0</v>
      </c>
      <c r="AP100" s="41">
        <f t="shared" ref="AP100:AP139" si="61">((AK100-AJ100)/SAL_2026)+((AM100-AL100)/SAL_2026)</f>
        <v>0</v>
      </c>
      <c r="AQ100" s="41">
        <f>VALUE(IF(COUNTIFS($D$2:$D100,$D100)=1,MAX(0,SUMIFS(AP:AP,$D:$D,$D100)),0))</f>
        <v>0</v>
      </c>
      <c r="AR100" s="41">
        <f t="shared" si="45"/>
        <v>0</v>
      </c>
      <c r="AS100" s="41">
        <f>IF(COUNTIFS($D$2:$D100,$D100)=1,SUMIFS(AR:AR,$D:$D,$D100),0)</f>
        <v>0</v>
      </c>
      <c r="AT100" s="41">
        <f t="shared" ref="AT100:AT139" si="62">IF(AS100="",AG100,AG100+AS100)</f>
        <v>0</v>
      </c>
      <c r="AU100" s="41">
        <f t="shared" ref="AU100:AU139" si="63">+AT100</f>
        <v>0</v>
      </c>
      <c r="AV100" s="41">
        <f>SUMIFS(Combinaciones!$K:$K,Combinaciones!$A:$A,I100,Combinaciones!$B:$B,J100,Combinaciones!$F:$F,N100)*L100</f>
        <v>49760258</v>
      </c>
      <c r="AW100" s="41">
        <f>IF(COUNTIFS($D$2:$D100,$D100)=1,SUMIFS(AV:AV,$D:$D,$D100),0)</f>
        <v>0</v>
      </c>
      <c r="AX100" s="64">
        <v>0</v>
      </c>
      <c r="AY100" s="63" t="s">
        <v>85</v>
      </c>
      <c r="AZ100" s="59"/>
      <c r="BA100" s="41">
        <f t="shared" ref="BA100:BA139" si="64">+IF(I100="HOGAR INFANTIL – INSTITUCIONAL",AZ100*(1750905*0.03)*N100,0)</f>
        <v>0</v>
      </c>
      <c r="BB100" s="64">
        <v>0</v>
      </c>
      <c r="BC100" s="43">
        <f t="shared" ref="BC100:BC139" si="65">IFERROR(AV100+AX100-BB100+BA100,0)</f>
        <v>49760258</v>
      </c>
      <c r="BD100" s="41">
        <f>IF(COUNTIFS($D$2:$D100,$D100)=1,SUMIFS(BC:BC,$D:$D,$D100),0)</f>
        <v>0</v>
      </c>
      <c r="BE100" s="86">
        <v>0.02</v>
      </c>
      <c r="BF100" s="41">
        <f t="shared" ref="BF100:BF139" si="66">IFERROR(BE100*BD100,"")</f>
        <v>0</v>
      </c>
      <c r="BG100" s="41">
        <f>IF(COUNTIFS($D$2:$D100,$D100)=1,SUMIFS(BF:BF,$D:$D,$D100),0)</f>
        <v>0</v>
      </c>
      <c r="BH100" s="41">
        <f t="shared" ref="BH100:BH139" si="67">IF(BD100&lt;&gt;"",BD100+BG100,"")</f>
        <v>0</v>
      </c>
      <c r="BI100" s="44">
        <f t="shared" ref="BI100:BI139" si="68">IFERROR(BH100/SAL_2026,"")</f>
        <v>0</v>
      </c>
      <c r="BJ100" s="44">
        <f t="shared" si="51"/>
        <v>49760258</v>
      </c>
      <c r="BK100" s="44">
        <f t="shared" si="55"/>
        <v>266864483</v>
      </c>
      <c r="BL100" s="41" t="str">
        <f>IF(COUNTIF($D$3:D100,D100)=1,BK100,"")</f>
        <v/>
      </c>
      <c r="BM100" s="41">
        <f t="shared" si="52"/>
        <v>0</v>
      </c>
      <c r="BN100" s="41">
        <f t="shared" si="53"/>
        <v>0</v>
      </c>
      <c r="BO100" s="44">
        <f t="shared" ref="BO100:BO139" si="69">IF(AI100&lt;&gt;"",AI100/2,"")</f>
        <v>0</v>
      </c>
      <c r="BP100" s="44">
        <f t="shared" ref="BP100:BP139" si="70">+AQ100+BI100</f>
        <v>0</v>
      </c>
      <c r="BQ100" s="44" t="str">
        <f t="shared" si="54"/>
        <v/>
      </c>
      <c r="BR100" s="44" t="str">
        <f t="shared" ref="BR100:BR139" si="71">IFERROR(BQ100*SAL_2026,"")</f>
        <v/>
      </c>
      <c r="BS100" s="44">
        <f t="shared" ref="BS100:BS139" si="72">+(AI100+BP100)</f>
        <v>0</v>
      </c>
      <c r="BT100" s="45" t="str">
        <f t="shared" si="56"/>
        <v/>
      </c>
    </row>
    <row r="101" spans="1:72" hidden="1">
      <c r="A101" s="83" t="s">
        <v>76</v>
      </c>
      <c r="B101" s="38">
        <v>1907</v>
      </c>
      <c r="C101" s="38" t="s">
        <v>77</v>
      </c>
      <c r="D101" s="39">
        <v>68008892025</v>
      </c>
      <c r="E101" s="39" t="str">
        <f t="shared" si="44"/>
        <v/>
      </c>
      <c r="F101" s="62"/>
      <c r="G101" s="38" t="s">
        <v>120</v>
      </c>
      <c r="H101" s="38" t="s">
        <v>190</v>
      </c>
      <c r="I101" s="38" t="s">
        <v>127</v>
      </c>
      <c r="J101" s="38" t="s">
        <v>81</v>
      </c>
      <c r="K101" s="38">
        <v>2</v>
      </c>
      <c r="L101" s="38">
        <f>SUMIFS(
   zonificación!$AA:$AA,
   zonificación!$A:$A,B101,
   zonificación!$K:$K, G101,
   zonificación!$I:$I,H101,
   zonificación!$W:$W, I101)</f>
        <v>60</v>
      </c>
      <c r="M101" s="48">
        <f>IF(COUNTIFS($D$2:$D101,D101)=1,SUMIFS($L:$L,D:D,D101),0)</f>
        <v>0</v>
      </c>
      <c r="N101" s="62">
        <v>3</v>
      </c>
      <c r="O101" s="38">
        <f>IF(COUNTIFS($D$2:$D101,D101)=1,SUMIFS($K:$K,D:D,D101),0)</f>
        <v>0</v>
      </c>
      <c r="P101" s="40">
        <f>IF(COUNTIFS($D$2:$D101,D101)=1,SUMIFS($M:$M,D:D,D101),0)</f>
        <v>0</v>
      </c>
      <c r="Q101" s="38" t="s">
        <v>82</v>
      </c>
      <c r="R101" s="38">
        <v>800019737</v>
      </c>
      <c r="S101" s="87" t="str">
        <f t="shared" si="48"/>
        <v/>
      </c>
      <c r="T101" s="38" t="s">
        <v>154</v>
      </c>
      <c r="U101" s="87" t="str">
        <f t="shared" si="49"/>
        <v/>
      </c>
      <c r="V101" s="38" t="s">
        <v>129</v>
      </c>
      <c r="W101" s="85">
        <v>46326</v>
      </c>
      <c r="X101" s="64">
        <v>0</v>
      </c>
      <c r="Y101" s="41">
        <f>IF(COUNTIFS($D$2:$D101,$D101)=1,SUMIFS(X:X,$D:$D,$D101),0)</f>
        <v>0</v>
      </c>
      <c r="Z101" s="64">
        <v>0</v>
      </c>
      <c r="AA101" s="63" t="s">
        <v>85</v>
      </c>
      <c r="AB101" s="64">
        <v>0</v>
      </c>
      <c r="AC101" s="41">
        <f>IF(COUNTIFS($D$2:$D101,$D101)=1,SUMIFS(AB:AB,$D:$D,$D101),0)</f>
        <v>0</v>
      </c>
      <c r="AD101" s="41">
        <f>IF(COUNTIFS($D$2:$D101,$D101)=1,SUMIFS(Z:Z,$D:$D,$D101),0)</f>
        <v>0</v>
      </c>
      <c r="AE101" s="41">
        <f t="shared" si="57"/>
        <v>0</v>
      </c>
      <c r="AF101" s="41">
        <f t="shared" si="58"/>
        <v>0</v>
      </c>
      <c r="AG101" s="41">
        <f>IF(COUNTIFS($D$2:$D101,$D101)=1,SUMIFS(AF:AF,$D:$D,$D101),0)</f>
        <v>0</v>
      </c>
      <c r="AH101" s="65">
        <f t="shared" si="50"/>
        <v>2026</v>
      </c>
      <c r="AI101" s="42">
        <f>AG101/VLOOKUP(AH101,SALARIOS!$A$1:$B$4,2,0)</f>
        <v>0</v>
      </c>
      <c r="AJ101" s="64">
        <v>0</v>
      </c>
      <c r="AK101" s="64">
        <v>0</v>
      </c>
      <c r="AL101" s="64">
        <v>0</v>
      </c>
      <c r="AM101" s="64">
        <v>0</v>
      </c>
      <c r="AN101" s="41">
        <f t="shared" si="59"/>
        <v>0</v>
      </c>
      <c r="AO101" s="41">
        <f t="shared" si="60"/>
        <v>0</v>
      </c>
      <c r="AP101" s="41">
        <f t="shared" si="61"/>
        <v>0</v>
      </c>
      <c r="AQ101" s="41">
        <f>VALUE(IF(COUNTIFS($D$2:$D101,$D101)=1,MAX(0,SUMIFS(AP:AP,$D:$D,$D101)),0))</f>
        <v>0</v>
      </c>
      <c r="AR101" s="41">
        <f t="shared" si="45"/>
        <v>0</v>
      </c>
      <c r="AS101" s="41">
        <f>IF(COUNTIFS($D$2:$D101,$D101)=1,SUMIFS(AR:AR,$D:$D,$D101),0)</f>
        <v>0</v>
      </c>
      <c r="AT101" s="41">
        <f t="shared" si="62"/>
        <v>0</v>
      </c>
      <c r="AU101" s="41">
        <f t="shared" si="63"/>
        <v>0</v>
      </c>
      <c r="AV101" s="41">
        <f>SUMIFS(Combinaciones!$K:$K,Combinaciones!$A:$A,I101,Combinaciones!$B:$B,J101,Combinaciones!$F:$F,N101)*L101</f>
        <v>74268120</v>
      </c>
      <c r="AW101" s="41">
        <f>IF(COUNTIFS($D$2:$D101,$D101)=1,SUMIFS(AV:AV,$D:$D,$D101),0)</f>
        <v>0</v>
      </c>
      <c r="AX101" s="64">
        <v>0</v>
      </c>
      <c r="AY101" s="63" t="s">
        <v>85</v>
      </c>
      <c r="AZ101" s="59"/>
      <c r="BA101" s="41">
        <f t="shared" si="64"/>
        <v>0</v>
      </c>
      <c r="BB101" s="64">
        <v>0</v>
      </c>
      <c r="BC101" s="43">
        <f t="shared" si="65"/>
        <v>74268120</v>
      </c>
      <c r="BD101" s="41">
        <f>IF(COUNTIFS($D$2:$D101,$D101)=1,SUMIFS(BC:BC,$D:$D,$D101),0)</f>
        <v>0</v>
      </c>
      <c r="BE101" s="86">
        <v>0.02</v>
      </c>
      <c r="BF101" s="41">
        <f t="shared" si="66"/>
        <v>0</v>
      </c>
      <c r="BG101" s="41">
        <f>IF(COUNTIFS($D$2:$D101,$D101)=1,SUMIFS(BF:BF,$D:$D,$D101),0)</f>
        <v>0</v>
      </c>
      <c r="BH101" s="41">
        <f t="shared" si="67"/>
        <v>0</v>
      </c>
      <c r="BI101" s="44">
        <f t="shared" si="68"/>
        <v>0</v>
      </c>
      <c r="BJ101" s="44">
        <f t="shared" si="51"/>
        <v>74268120</v>
      </c>
      <c r="BK101" s="44">
        <f t="shared" si="55"/>
        <v>266864483</v>
      </c>
      <c r="BL101" s="41" t="str">
        <f>IF(COUNTIF($D$3:D101,D101)=1,BK101,"")</f>
        <v/>
      </c>
      <c r="BM101" s="41">
        <f t="shared" si="52"/>
        <v>0</v>
      </c>
      <c r="BN101" s="41">
        <f t="shared" si="53"/>
        <v>0</v>
      </c>
      <c r="BO101" s="44">
        <f t="shared" si="69"/>
        <v>0</v>
      </c>
      <c r="BP101" s="44">
        <f t="shared" si="70"/>
        <v>0</v>
      </c>
      <c r="BQ101" s="44" t="str">
        <f t="shared" si="54"/>
        <v/>
      </c>
      <c r="BR101" s="44" t="str">
        <f t="shared" si="71"/>
        <v/>
      </c>
      <c r="BS101" s="44">
        <f t="shared" si="72"/>
        <v>0</v>
      </c>
      <c r="BT101" s="45" t="str">
        <f t="shared" si="56"/>
        <v/>
      </c>
    </row>
    <row r="102" spans="1:72" hidden="1">
      <c r="A102" s="83" t="s">
        <v>76</v>
      </c>
      <c r="B102" s="38">
        <v>1908</v>
      </c>
      <c r="C102" s="38" t="s">
        <v>77</v>
      </c>
      <c r="D102" s="39">
        <v>68008972025</v>
      </c>
      <c r="E102" s="39" t="str">
        <f t="shared" si="44"/>
        <v/>
      </c>
      <c r="F102" s="62"/>
      <c r="G102" s="38" t="s">
        <v>95</v>
      </c>
      <c r="H102" s="38" t="s">
        <v>191</v>
      </c>
      <c r="I102" s="38" t="s">
        <v>127</v>
      </c>
      <c r="J102" s="38" t="s">
        <v>81</v>
      </c>
      <c r="K102" s="38">
        <v>8</v>
      </c>
      <c r="L102" s="38">
        <f>SUMIFS(
   zonificación!$AA:$AA,
   zonificación!$A:$A,B102,
   zonificación!$K:$K, G102,
   zonificación!$I:$I,H102,
   zonificación!$W:$W, I102)</f>
        <v>131</v>
      </c>
      <c r="M102" s="48">
        <f>IF(COUNTIFS($D$2:$D102,D102)=1,SUMIFS($L:$L,D:D,D102),0)</f>
        <v>773</v>
      </c>
      <c r="N102" s="62">
        <v>3</v>
      </c>
      <c r="O102" s="38">
        <f>IF(COUNTIFS($D$2:$D102,D102)=1,SUMIFS($K:$K,D:D,D102),0)</f>
        <v>44</v>
      </c>
      <c r="P102" s="40">
        <f>IF(COUNTIFS($D$2:$D102,D102)=1,SUMIFS($M:$M,D:D,D102),0)</f>
        <v>773</v>
      </c>
      <c r="Q102" s="38" t="s">
        <v>82</v>
      </c>
      <c r="R102" s="38">
        <v>804003003</v>
      </c>
      <c r="S102" s="87" t="str">
        <f t="shared" si="48"/>
        <v/>
      </c>
      <c r="T102" s="38" t="s">
        <v>169</v>
      </c>
      <c r="U102" s="87" t="str">
        <f t="shared" si="49"/>
        <v/>
      </c>
      <c r="V102" s="38" t="s">
        <v>129</v>
      </c>
      <c r="W102" s="85">
        <v>46326</v>
      </c>
      <c r="X102" s="64">
        <v>0</v>
      </c>
      <c r="Y102" s="41">
        <f>IF(COUNTIFS($D$2:$D102,$D102)=1,SUMIFS(X:X,$D:$D,$D102),0)</f>
        <v>0</v>
      </c>
      <c r="Z102" s="64">
        <v>0</v>
      </c>
      <c r="AA102" s="63" t="s">
        <v>85</v>
      </c>
      <c r="AB102" s="64">
        <v>0</v>
      </c>
      <c r="AC102" s="41">
        <f>IF(COUNTIFS($D$2:$D102,$D102)=1,SUMIFS(AB:AB,$D:$D,$D102),0)</f>
        <v>0</v>
      </c>
      <c r="AD102" s="41">
        <f>IF(COUNTIFS($D$2:$D102,$D102)=1,SUMIFS(Z:Z,$D:$D,$D102),0)</f>
        <v>0</v>
      </c>
      <c r="AE102" s="41">
        <f t="shared" si="57"/>
        <v>0</v>
      </c>
      <c r="AF102" s="41">
        <f t="shared" si="58"/>
        <v>0</v>
      </c>
      <c r="AG102" s="41">
        <f>IF(COUNTIFS($D$2:$D102,$D102)=1,SUMIFS(AF:AF,$D:$D,$D102),0)</f>
        <v>0</v>
      </c>
      <c r="AH102" s="65">
        <f t="shared" si="50"/>
        <v>2026</v>
      </c>
      <c r="AI102" s="42">
        <f>AG102/VLOOKUP(AH102,SALARIOS!$A$1:$B$4,2,0)</f>
        <v>0</v>
      </c>
      <c r="AJ102" s="64">
        <v>0</v>
      </c>
      <c r="AK102" s="64">
        <v>0</v>
      </c>
      <c r="AL102" s="64">
        <v>0</v>
      </c>
      <c r="AM102" s="64">
        <v>0</v>
      </c>
      <c r="AN102" s="41">
        <f t="shared" si="59"/>
        <v>0</v>
      </c>
      <c r="AO102" s="41">
        <f t="shared" si="60"/>
        <v>0</v>
      </c>
      <c r="AP102" s="41">
        <f t="shared" si="61"/>
        <v>0</v>
      </c>
      <c r="AQ102" s="41">
        <f>VALUE(IF(COUNTIFS($D$2:$D102,$D102)=1,MAX(0,SUMIFS(AP:AP,$D:$D,$D102)),0))</f>
        <v>0</v>
      </c>
      <c r="AR102" s="41">
        <f t="shared" si="45"/>
        <v>0</v>
      </c>
      <c r="AS102" s="41">
        <f>IF(COUNTIFS($D$2:$D102,$D102)=1,SUMIFS(AR:AR,$D:$D,$D102),0)</f>
        <v>0</v>
      </c>
      <c r="AT102" s="41">
        <f t="shared" si="62"/>
        <v>0</v>
      </c>
      <c r="AU102" s="41">
        <f t="shared" si="63"/>
        <v>0</v>
      </c>
      <c r="AV102" s="41">
        <f>SUMIFS(Combinaciones!$K:$K,Combinaciones!$A:$A,I102,Combinaciones!$B:$B,J102,Combinaciones!$F:$F,N102)*L102</f>
        <v>162152062</v>
      </c>
      <c r="AW102" s="41">
        <f>IF(COUNTIFS($D$2:$D102,$D102)=1,SUMIFS(AV:AV,$D:$D,$D102),0)</f>
        <v>771457346</v>
      </c>
      <c r="AX102" s="64">
        <v>0</v>
      </c>
      <c r="AY102" s="63" t="s">
        <v>85</v>
      </c>
      <c r="AZ102" s="59"/>
      <c r="BA102" s="41">
        <f t="shared" si="64"/>
        <v>0</v>
      </c>
      <c r="BB102" s="64">
        <v>0</v>
      </c>
      <c r="BC102" s="43">
        <f t="shared" si="65"/>
        <v>162152062</v>
      </c>
      <c r="BD102" s="41">
        <f>IF(COUNTIFS($D$2:$D102,$D102)=1,SUMIFS(BC:BC,$D:$D,$D102),0)</f>
        <v>771457346</v>
      </c>
      <c r="BE102" s="86">
        <v>0.02</v>
      </c>
      <c r="BF102" s="41">
        <f t="shared" si="66"/>
        <v>15429146.92</v>
      </c>
      <c r="BG102" s="41">
        <f>IF(COUNTIFS($D$2:$D102,$D102)=1,SUMIFS(BF:BF,$D:$D,$D102),0)</f>
        <v>15429146.92</v>
      </c>
      <c r="BH102" s="41">
        <f t="shared" si="67"/>
        <v>786886492.91999996</v>
      </c>
      <c r="BI102" s="44">
        <f t="shared" si="68"/>
        <v>449.41701172822053</v>
      </c>
      <c r="BJ102" s="44">
        <f t="shared" si="51"/>
        <v>162152062</v>
      </c>
      <c r="BK102" s="44">
        <f t="shared" si="55"/>
        <v>771457346</v>
      </c>
      <c r="BL102" s="41">
        <f>IF(COUNTIF($D$3:D102,D102)=1,BK102,"")</f>
        <v>771457346</v>
      </c>
      <c r="BM102" s="41">
        <f t="shared" si="52"/>
        <v>15429146.92</v>
      </c>
      <c r="BN102" s="41">
        <f t="shared" si="53"/>
        <v>786886492.91999996</v>
      </c>
      <c r="BO102" s="44">
        <f t="shared" si="69"/>
        <v>0</v>
      </c>
      <c r="BP102" s="44">
        <f t="shared" si="70"/>
        <v>449.41701172822053</v>
      </c>
      <c r="BQ102" s="44" t="str">
        <f t="shared" si="54"/>
        <v/>
      </c>
      <c r="BR102" s="44" t="str">
        <f t="shared" si="71"/>
        <v/>
      </c>
      <c r="BS102" s="44">
        <f t="shared" si="72"/>
        <v>449.41701172822053</v>
      </c>
      <c r="BT102" s="45" t="str">
        <f t="shared" si="56"/>
        <v/>
      </c>
    </row>
    <row r="103" spans="1:72" hidden="1">
      <c r="A103" s="83" t="s">
        <v>76</v>
      </c>
      <c r="B103" s="38">
        <v>1908</v>
      </c>
      <c r="C103" s="38" t="s">
        <v>77</v>
      </c>
      <c r="D103" s="39">
        <v>68008972025</v>
      </c>
      <c r="E103" s="39" t="str">
        <f t="shared" si="44"/>
        <v/>
      </c>
      <c r="F103" s="62"/>
      <c r="G103" s="38" t="s">
        <v>95</v>
      </c>
      <c r="H103" s="38" t="s">
        <v>192</v>
      </c>
      <c r="I103" s="38" t="s">
        <v>127</v>
      </c>
      <c r="J103" s="38" t="s">
        <v>81</v>
      </c>
      <c r="K103" s="38">
        <v>8</v>
      </c>
      <c r="L103" s="38">
        <f>SUMIFS(
   zonificación!$AA:$AA,
   zonificación!$A:$A,B103,
   zonificación!$K:$K, G103,
   zonificación!$I:$I,H103,
   zonificación!$W:$W, I103)</f>
        <v>164</v>
      </c>
      <c r="M103" s="48">
        <f>IF(COUNTIFS($D$2:$D103,D103)=1,SUMIFS($L:$L,D:D,D103),0)</f>
        <v>0</v>
      </c>
      <c r="N103" s="62">
        <v>3</v>
      </c>
      <c r="O103" s="38">
        <f>IF(COUNTIFS($D$2:$D103,D103)=1,SUMIFS($K:$K,D:D,D103),0)</f>
        <v>0</v>
      </c>
      <c r="P103" s="40">
        <f>IF(COUNTIFS($D$2:$D103,D103)=1,SUMIFS($M:$M,D:D,D103),0)</f>
        <v>0</v>
      </c>
      <c r="Q103" s="38" t="s">
        <v>82</v>
      </c>
      <c r="R103" s="38">
        <v>804003003</v>
      </c>
      <c r="S103" s="87" t="str">
        <f t="shared" si="48"/>
        <v/>
      </c>
      <c r="T103" s="38" t="s">
        <v>169</v>
      </c>
      <c r="U103" s="87" t="str">
        <f t="shared" si="49"/>
        <v/>
      </c>
      <c r="V103" s="38" t="s">
        <v>129</v>
      </c>
      <c r="W103" s="85">
        <v>46326</v>
      </c>
      <c r="X103" s="64">
        <v>0</v>
      </c>
      <c r="Y103" s="41">
        <f>IF(COUNTIFS($D$2:$D103,$D103)=1,SUMIFS(X:X,$D:$D,$D103),0)</f>
        <v>0</v>
      </c>
      <c r="Z103" s="64">
        <v>0</v>
      </c>
      <c r="AA103" s="63" t="s">
        <v>85</v>
      </c>
      <c r="AB103" s="64">
        <v>0</v>
      </c>
      <c r="AC103" s="41">
        <f>IF(COUNTIFS($D$2:$D103,$D103)=1,SUMIFS(AB:AB,$D:$D,$D103),0)</f>
        <v>0</v>
      </c>
      <c r="AD103" s="41">
        <f>IF(COUNTIFS($D$2:$D103,$D103)=1,SUMIFS(Z:Z,$D:$D,$D103),0)</f>
        <v>0</v>
      </c>
      <c r="AE103" s="41">
        <f t="shared" si="57"/>
        <v>0</v>
      </c>
      <c r="AF103" s="41">
        <f t="shared" si="58"/>
        <v>0</v>
      </c>
      <c r="AG103" s="41">
        <f>IF(COUNTIFS($D$2:$D103,$D103)=1,SUMIFS(AF:AF,$D:$D,$D103),0)</f>
        <v>0</v>
      </c>
      <c r="AH103" s="65">
        <f t="shared" si="50"/>
        <v>2026</v>
      </c>
      <c r="AI103" s="42">
        <f>AG103/VLOOKUP(AH103,SALARIOS!$A$1:$B$4,2,0)</f>
        <v>0</v>
      </c>
      <c r="AJ103" s="64">
        <v>0</v>
      </c>
      <c r="AK103" s="64">
        <v>0</v>
      </c>
      <c r="AL103" s="64">
        <v>0</v>
      </c>
      <c r="AM103" s="64">
        <v>0</v>
      </c>
      <c r="AN103" s="41">
        <f t="shared" si="59"/>
        <v>0</v>
      </c>
      <c r="AO103" s="41">
        <f t="shared" si="60"/>
        <v>0</v>
      </c>
      <c r="AP103" s="41">
        <f t="shared" si="61"/>
        <v>0</v>
      </c>
      <c r="AQ103" s="41">
        <f>VALUE(IF(COUNTIFS($D$2:$D103,$D103)=1,MAX(0,SUMIFS(AP:AP,$D:$D,$D103)),0))</f>
        <v>0</v>
      </c>
      <c r="AR103" s="41">
        <f t="shared" si="45"/>
        <v>0</v>
      </c>
      <c r="AS103" s="41">
        <f>IF(COUNTIFS($D$2:$D103,$D103)=1,SUMIFS(AR:AR,$D:$D,$D103),0)</f>
        <v>0</v>
      </c>
      <c r="AT103" s="41">
        <f t="shared" si="62"/>
        <v>0</v>
      </c>
      <c r="AU103" s="41">
        <f t="shared" si="63"/>
        <v>0</v>
      </c>
      <c r="AV103" s="41">
        <f>SUMIFS(Combinaciones!$K:$K,Combinaciones!$A:$A,I103,Combinaciones!$B:$B,J103,Combinaciones!$F:$F,N103)*L103</f>
        <v>202999528</v>
      </c>
      <c r="AW103" s="41">
        <f>IF(COUNTIFS($D$2:$D103,$D103)=1,SUMIFS(AV:AV,$D:$D,$D103),0)</f>
        <v>0</v>
      </c>
      <c r="AX103" s="64">
        <v>0</v>
      </c>
      <c r="AY103" s="63" t="s">
        <v>85</v>
      </c>
      <c r="AZ103" s="59"/>
      <c r="BA103" s="41">
        <f t="shared" si="64"/>
        <v>0</v>
      </c>
      <c r="BB103" s="64">
        <v>0</v>
      </c>
      <c r="BC103" s="43">
        <f t="shared" si="65"/>
        <v>202999528</v>
      </c>
      <c r="BD103" s="41">
        <f>IF(COUNTIFS($D$2:$D103,$D103)=1,SUMIFS(BC:BC,$D:$D,$D103),0)</f>
        <v>0</v>
      </c>
      <c r="BE103" s="86">
        <v>0.02</v>
      </c>
      <c r="BF103" s="41">
        <f t="shared" si="66"/>
        <v>0</v>
      </c>
      <c r="BG103" s="41">
        <f>IF(COUNTIFS($D$2:$D103,$D103)=1,SUMIFS(BF:BF,$D:$D,$D103),0)</f>
        <v>0</v>
      </c>
      <c r="BH103" s="41">
        <f t="shared" si="67"/>
        <v>0</v>
      </c>
      <c r="BI103" s="44">
        <f t="shared" si="68"/>
        <v>0</v>
      </c>
      <c r="BJ103" s="44">
        <f t="shared" si="51"/>
        <v>202999528</v>
      </c>
      <c r="BK103" s="44">
        <f t="shared" si="55"/>
        <v>771457346</v>
      </c>
      <c r="BL103" s="41" t="str">
        <f>IF(COUNTIF($D$3:D103,D103)=1,BK103,"")</f>
        <v/>
      </c>
      <c r="BM103" s="41">
        <f t="shared" si="52"/>
        <v>0</v>
      </c>
      <c r="BN103" s="41">
        <f t="shared" si="53"/>
        <v>0</v>
      </c>
      <c r="BO103" s="44">
        <f t="shared" si="69"/>
        <v>0</v>
      </c>
      <c r="BP103" s="44">
        <f t="shared" si="70"/>
        <v>0</v>
      </c>
      <c r="BQ103" s="44" t="str">
        <f t="shared" si="54"/>
        <v/>
      </c>
      <c r="BR103" s="44" t="str">
        <f t="shared" si="71"/>
        <v/>
      </c>
      <c r="BS103" s="44">
        <f t="shared" si="72"/>
        <v>0</v>
      </c>
      <c r="BT103" s="45" t="str">
        <f t="shared" si="56"/>
        <v/>
      </c>
    </row>
    <row r="104" spans="1:72" hidden="1">
      <c r="A104" s="83" t="s">
        <v>76</v>
      </c>
      <c r="B104" s="38">
        <v>1908</v>
      </c>
      <c r="C104" s="38" t="s">
        <v>77</v>
      </c>
      <c r="D104" s="39">
        <v>68008972025</v>
      </c>
      <c r="E104" s="39" t="str">
        <f t="shared" si="44"/>
        <v/>
      </c>
      <c r="F104" s="62"/>
      <c r="G104" s="38" t="s">
        <v>95</v>
      </c>
      <c r="H104" s="38" t="s">
        <v>193</v>
      </c>
      <c r="I104" s="38" t="s">
        <v>156</v>
      </c>
      <c r="J104" s="38" t="s">
        <v>81</v>
      </c>
      <c r="K104" s="38">
        <v>1</v>
      </c>
      <c r="L104" s="38">
        <f>SUMIFS(
   zonificación!$AA:$AA,
   zonificación!$A:$A,B104,
   zonificación!$K:$K, G104,
   zonificación!$I:$I,H104,
   zonificación!$W:$W, I104)</f>
        <v>8</v>
      </c>
      <c r="M104" s="48">
        <f>IF(COUNTIFS($D$2:$D104,D104)=1,SUMIFS($L:$L,D:D,D104),0)</f>
        <v>0</v>
      </c>
      <c r="N104" s="62">
        <v>3</v>
      </c>
      <c r="O104" s="38">
        <f>IF(COUNTIFS($D$2:$D104,D104)=1,SUMIFS($K:$K,D:D,D104),0)</f>
        <v>0</v>
      </c>
      <c r="P104" s="40">
        <f>IF(COUNTIFS($D$2:$D104,D104)=1,SUMIFS($M:$M,D:D,D104),0)</f>
        <v>0</v>
      </c>
      <c r="Q104" s="38" t="s">
        <v>82</v>
      </c>
      <c r="R104" s="38">
        <v>804003003</v>
      </c>
      <c r="S104" s="87" t="str">
        <f t="shared" si="48"/>
        <v/>
      </c>
      <c r="T104" s="38" t="s">
        <v>169</v>
      </c>
      <c r="U104" s="87" t="str">
        <f t="shared" si="49"/>
        <v/>
      </c>
      <c r="V104" s="38" t="s">
        <v>157</v>
      </c>
      <c r="W104" s="85">
        <v>46326</v>
      </c>
      <c r="X104" s="64">
        <v>0</v>
      </c>
      <c r="Y104" s="41">
        <f>IF(COUNTIFS($D$2:$D104,$D104)=1,SUMIFS(X:X,$D:$D,$D104),0)</f>
        <v>0</v>
      </c>
      <c r="Z104" s="64">
        <v>0</v>
      </c>
      <c r="AA104" s="63" t="s">
        <v>85</v>
      </c>
      <c r="AB104" s="64">
        <v>0</v>
      </c>
      <c r="AC104" s="41">
        <f>IF(COUNTIFS($D$2:$D104,$D104)=1,SUMIFS(AB:AB,$D:$D,$D104),0)</f>
        <v>0</v>
      </c>
      <c r="AD104" s="41">
        <f>IF(COUNTIFS($D$2:$D104,$D104)=1,SUMIFS(Z:Z,$D:$D,$D104),0)</f>
        <v>0</v>
      </c>
      <c r="AE104" s="41">
        <f t="shared" si="57"/>
        <v>0</v>
      </c>
      <c r="AF104" s="41">
        <f t="shared" si="58"/>
        <v>0</v>
      </c>
      <c r="AG104" s="41">
        <f>IF(COUNTIFS($D$2:$D104,$D104)=1,SUMIFS(AF:AF,$D:$D,$D104),0)</f>
        <v>0</v>
      </c>
      <c r="AH104" s="65">
        <f t="shared" si="50"/>
        <v>2026</v>
      </c>
      <c r="AI104" s="42">
        <f>AG104/VLOOKUP(AH104,SALARIOS!$A$1:$B$4,2,0)</f>
        <v>0</v>
      </c>
      <c r="AJ104" s="64">
        <v>0</v>
      </c>
      <c r="AK104" s="64">
        <v>0</v>
      </c>
      <c r="AL104" s="64">
        <v>0</v>
      </c>
      <c r="AM104" s="64">
        <v>0</v>
      </c>
      <c r="AN104" s="41">
        <f t="shared" si="59"/>
        <v>0</v>
      </c>
      <c r="AO104" s="41">
        <f t="shared" si="60"/>
        <v>0</v>
      </c>
      <c r="AP104" s="41">
        <f t="shared" si="61"/>
        <v>0</v>
      </c>
      <c r="AQ104" s="41">
        <f>VALUE(IF(COUNTIFS($D$2:$D104,$D104)=1,MAX(0,SUMIFS(AP:AP,$D:$D,$D104)),0))</f>
        <v>0</v>
      </c>
      <c r="AR104" s="41">
        <f t="shared" si="45"/>
        <v>0</v>
      </c>
      <c r="AS104" s="41">
        <f>IF(COUNTIFS($D$2:$D104,$D104)=1,SUMIFS(AR:AR,$D:$D,$D104),0)</f>
        <v>0</v>
      </c>
      <c r="AT104" s="41">
        <f t="shared" si="62"/>
        <v>0</v>
      </c>
      <c r="AU104" s="41">
        <f t="shared" si="63"/>
        <v>0</v>
      </c>
      <c r="AV104" s="41">
        <f>SUMIFS(Combinaciones!$K:$K,Combinaciones!$A:$A,I104,Combinaciones!$B:$B,J104,Combinaciones!$F:$F,N104)*L104</f>
        <v>11708296</v>
      </c>
      <c r="AW104" s="41">
        <f>IF(COUNTIFS($D$2:$D104,$D104)=1,SUMIFS(AV:AV,$D:$D,$D104),0)</f>
        <v>0</v>
      </c>
      <c r="AX104" s="64">
        <v>0</v>
      </c>
      <c r="AY104" s="63" t="s">
        <v>85</v>
      </c>
      <c r="AZ104" s="59"/>
      <c r="BA104" s="41">
        <f t="shared" si="64"/>
        <v>0</v>
      </c>
      <c r="BB104" s="64">
        <v>0</v>
      </c>
      <c r="BC104" s="43">
        <f t="shared" si="65"/>
        <v>11708296</v>
      </c>
      <c r="BD104" s="41">
        <f>IF(COUNTIFS($D$2:$D104,$D104)=1,SUMIFS(BC:BC,$D:$D,$D104),0)</f>
        <v>0</v>
      </c>
      <c r="BE104" s="86">
        <v>0.02</v>
      </c>
      <c r="BF104" s="41">
        <f t="shared" si="66"/>
        <v>0</v>
      </c>
      <c r="BG104" s="41">
        <f>IF(COUNTIFS($D$2:$D104,$D104)=1,SUMIFS(BF:BF,$D:$D,$D104),0)</f>
        <v>0</v>
      </c>
      <c r="BH104" s="41">
        <f t="shared" si="67"/>
        <v>0</v>
      </c>
      <c r="BI104" s="44">
        <f t="shared" si="68"/>
        <v>0</v>
      </c>
      <c r="BJ104" s="44">
        <f t="shared" si="51"/>
        <v>11708296</v>
      </c>
      <c r="BK104" s="44">
        <f t="shared" si="55"/>
        <v>771457346</v>
      </c>
      <c r="BL104" s="41" t="str">
        <f>IF(COUNTIF($D$3:D104,D104)=1,BK104,"")</f>
        <v/>
      </c>
      <c r="BM104" s="41">
        <f t="shared" si="52"/>
        <v>0</v>
      </c>
      <c r="BN104" s="41">
        <f t="shared" si="53"/>
        <v>0</v>
      </c>
      <c r="BO104" s="44">
        <f t="shared" si="69"/>
        <v>0</v>
      </c>
      <c r="BP104" s="44">
        <f t="shared" si="70"/>
        <v>0</v>
      </c>
      <c r="BQ104" s="44" t="str">
        <f t="shared" si="54"/>
        <v/>
      </c>
      <c r="BR104" s="44" t="str">
        <f t="shared" si="71"/>
        <v/>
      </c>
      <c r="BS104" s="44">
        <f t="shared" si="72"/>
        <v>0</v>
      </c>
      <c r="BT104" s="45" t="str">
        <f t="shared" si="56"/>
        <v/>
      </c>
    </row>
    <row r="105" spans="1:72" hidden="1">
      <c r="A105" s="83" t="s">
        <v>76</v>
      </c>
      <c r="B105" s="38">
        <v>1908</v>
      </c>
      <c r="C105" s="38" t="s">
        <v>77</v>
      </c>
      <c r="D105" s="39">
        <v>68008972025</v>
      </c>
      <c r="E105" s="39" t="str">
        <f t="shared" si="44"/>
        <v/>
      </c>
      <c r="F105" s="62"/>
      <c r="G105" s="38" t="s">
        <v>95</v>
      </c>
      <c r="H105" s="38" t="s">
        <v>193</v>
      </c>
      <c r="I105" s="38" t="s">
        <v>127</v>
      </c>
      <c r="J105" s="38" t="s">
        <v>81</v>
      </c>
      <c r="K105" s="38">
        <v>1</v>
      </c>
      <c r="L105" s="38">
        <f>SUMIFS(
   zonificación!$AA:$AA,
   zonificación!$A:$A,B105,
   zonificación!$K:$K, G105,
   zonificación!$I:$I,H105,
   zonificación!$W:$W, I105)</f>
        <v>12</v>
      </c>
      <c r="M105" s="48">
        <f>IF(COUNTIFS($D$2:$D105,D105)=1,SUMIFS($L:$L,D:D,D105),0)</f>
        <v>0</v>
      </c>
      <c r="N105" s="62">
        <v>3</v>
      </c>
      <c r="O105" s="38">
        <f>IF(COUNTIFS($D$2:$D105,D105)=1,SUMIFS($K:$K,D:D,D105),0)</f>
        <v>0</v>
      </c>
      <c r="P105" s="40">
        <f>IF(COUNTIFS($D$2:$D105,D105)=1,SUMIFS($M:$M,D:D,D105),0)</f>
        <v>0</v>
      </c>
      <c r="Q105" s="38" t="s">
        <v>82</v>
      </c>
      <c r="R105" s="38">
        <v>804003003</v>
      </c>
      <c r="S105" s="87" t="str">
        <f t="shared" si="48"/>
        <v/>
      </c>
      <c r="T105" s="38" t="s">
        <v>169</v>
      </c>
      <c r="U105" s="87" t="str">
        <f t="shared" si="49"/>
        <v/>
      </c>
      <c r="V105" s="38" t="s">
        <v>129</v>
      </c>
      <c r="W105" s="85">
        <v>46326</v>
      </c>
      <c r="X105" s="64">
        <v>0</v>
      </c>
      <c r="Y105" s="41">
        <f>IF(COUNTIFS($D$2:$D105,$D105)=1,SUMIFS(X:X,$D:$D,$D105),0)</f>
        <v>0</v>
      </c>
      <c r="Z105" s="64">
        <v>0</v>
      </c>
      <c r="AA105" s="63" t="s">
        <v>85</v>
      </c>
      <c r="AB105" s="64">
        <v>0</v>
      </c>
      <c r="AC105" s="41">
        <f>IF(COUNTIFS($D$2:$D105,$D105)=1,SUMIFS(AB:AB,$D:$D,$D105),0)</f>
        <v>0</v>
      </c>
      <c r="AD105" s="41">
        <f>IF(COUNTIFS($D$2:$D105,$D105)=1,SUMIFS(Z:Z,$D:$D,$D105),0)</f>
        <v>0</v>
      </c>
      <c r="AE105" s="41">
        <f t="shared" si="57"/>
        <v>0</v>
      </c>
      <c r="AF105" s="41">
        <f t="shared" si="58"/>
        <v>0</v>
      </c>
      <c r="AG105" s="41">
        <f>IF(COUNTIFS($D$2:$D105,$D105)=1,SUMIFS(AF:AF,$D:$D,$D105),0)</f>
        <v>0</v>
      </c>
      <c r="AH105" s="65">
        <f t="shared" si="50"/>
        <v>2026</v>
      </c>
      <c r="AI105" s="42">
        <f>AG105/VLOOKUP(AH105,SALARIOS!$A$1:$B$4,2,0)</f>
        <v>0</v>
      </c>
      <c r="AJ105" s="64">
        <v>0</v>
      </c>
      <c r="AK105" s="64">
        <v>0</v>
      </c>
      <c r="AL105" s="64">
        <v>0</v>
      </c>
      <c r="AM105" s="64">
        <v>0</v>
      </c>
      <c r="AN105" s="41">
        <f t="shared" si="59"/>
        <v>0</v>
      </c>
      <c r="AO105" s="41">
        <f t="shared" si="60"/>
        <v>0</v>
      </c>
      <c r="AP105" s="41">
        <f t="shared" si="61"/>
        <v>0</v>
      </c>
      <c r="AQ105" s="41">
        <f>VALUE(IF(COUNTIFS($D$2:$D105,$D105)=1,MAX(0,SUMIFS(AP:AP,$D:$D,$D105)),0))</f>
        <v>0</v>
      </c>
      <c r="AR105" s="41">
        <f t="shared" si="45"/>
        <v>0</v>
      </c>
      <c r="AS105" s="41">
        <f>IF(COUNTIFS($D$2:$D105,$D105)=1,SUMIFS(AR:AR,$D:$D,$D105),0)</f>
        <v>0</v>
      </c>
      <c r="AT105" s="41">
        <f t="shared" si="62"/>
        <v>0</v>
      </c>
      <c r="AU105" s="41">
        <f t="shared" si="63"/>
        <v>0</v>
      </c>
      <c r="AV105" s="41">
        <f>SUMIFS(Combinaciones!$K:$K,Combinaciones!$A:$A,I105,Combinaciones!$B:$B,J105,Combinaciones!$F:$F,N105)*L105</f>
        <v>14853624</v>
      </c>
      <c r="AW105" s="41">
        <f>IF(COUNTIFS($D$2:$D105,$D105)=1,SUMIFS(AV:AV,$D:$D,$D105),0)</f>
        <v>0</v>
      </c>
      <c r="AX105" s="64">
        <v>0</v>
      </c>
      <c r="AY105" s="63" t="s">
        <v>85</v>
      </c>
      <c r="AZ105" s="59"/>
      <c r="BA105" s="41">
        <f t="shared" si="64"/>
        <v>0</v>
      </c>
      <c r="BB105" s="64">
        <v>0</v>
      </c>
      <c r="BC105" s="43">
        <f t="shared" si="65"/>
        <v>14853624</v>
      </c>
      <c r="BD105" s="41">
        <f>IF(COUNTIFS($D$2:$D105,$D105)=1,SUMIFS(BC:BC,$D:$D,$D105),0)</f>
        <v>0</v>
      </c>
      <c r="BE105" s="86">
        <v>0.02</v>
      </c>
      <c r="BF105" s="41">
        <f t="shared" si="66"/>
        <v>0</v>
      </c>
      <c r="BG105" s="41">
        <f>IF(COUNTIFS($D$2:$D105,$D105)=1,SUMIFS(BF:BF,$D:$D,$D105),0)</f>
        <v>0</v>
      </c>
      <c r="BH105" s="41">
        <f t="shared" si="67"/>
        <v>0</v>
      </c>
      <c r="BI105" s="44">
        <f t="shared" si="68"/>
        <v>0</v>
      </c>
      <c r="BJ105" s="44">
        <f t="shared" si="51"/>
        <v>14853624</v>
      </c>
      <c r="BK105" s="44">
        <f t="shared" si="55"/>
        <v>771457346</v>
      </c>
      <c r="BL105" s="41" t="str">
        <f>IF(COUNTIF($D$3:D105,D105)=1,BK105,"")</f>
        <v/>
      </c>
      <c r="BM105" s="41">
        <f t="shared" si="52"/>
        <v>0</v>
      </c>
      <c r="BN105" s="41">
        <f t="shared" si="53"/>
        <v>0</v>
      </c>
      <c r="BO105" s="44">
        <f t="shared" si="69"/>
        <v>0</v>
      </c>
      <c r="BP105" s="44">
        <f t="shared" si="70"/>
        <v>0</v>
      </c>
      <c r="BQ105" s="44" t="str">
        <f t="shared" si="54"/>
        <v/>
      </c>
      <c r="BR105" s="44" t="str">
        <f t="shared" si="71"/>
        <v/>
      </c>
      <c r="BS105" s="44">
        <f t="shared" si="72"/>
        <v>0</v>
      </c>
      <c r="BT105" s="45" t="str">
        <f t="shared" si="56"/>
        <v/>
      </c>
    </row>
    <row r="106" spans="1:72" hidden="1">
      <c r="A106" s="83" t="s">
        <v>76</v>
      </c>
      <c r="B106" s="38">
        <v>1908</v>
      </c>
      <c r="C106" s="38" t="s">
        <v>77</v>
      </c>
      <c r="D106" s="39">
        <v>68008972025</v>
      </c>
      <c r="E106" s="39" t="str">
        <f t="shared" si="44"/>
        <v/>
      </c>
      <c r="F106" s="62"/>
      <c r="G106" s="38" t="s">
        <v>95</v>
      </c>
      <c r="H106" s="38" t="s">
        <v>194</v>
      </c>
      <c r="I106" s="38" t="s">
        <v>127</v>
      </c>
      <c r="J106" s="38" t="s">
        <v>140</v>
      </c>
      <c r="K106" s="38">
        <v>5</v>
      </c>
      <c r="L106" s="38">
        <f>SUMIFS(
   zonificación!$AA:$AA,
   zonificación!$A:$A,B106,
   zonificación!$K:$K, G106,
   zonificación!$I:$I,H106,
   zonificación!$W:$W, I106)</f>
        <v>81</v>
      </c>
      <c r="M106" s="48">
        <f>IF(COUNTIFS($D$2:$D106,D106)=1,SUMIFS($L:$L,D:D,D106),0)</f>
        <v>0</v>
      </c>
      <c r="N106" s="62">
        <v>3</v>
      </c>
      <c r="O106" s="38">
        <f>IF(COUNTIFS($D$2:$D106,D106)=1,SUMIFS($K:$K,D:D,D106),0)</f>
        <v>0</v>
      </c>
      <c r="P106" s="40">
        <f>IF(COUNTIFS($D$2:$D106,D106)=1,SUMIFS($M:$M,D:D,D106),0)</f>
        <v>0</v>
      </c>
      <c r="Q106" s="38" t="s">
        <v>82</v>
      </c>
      <c r="R106" s="38">
        <v>804003003</v>
      </c>
      <c r="S106" s="87" t="str">
        <f t="shared" si="48"/>
        <v/>
      </c>
      <c r="T106" s="38" t="s">
        <v>169</v>
      </c>
      <c r="U106" s="87" t="str">
        <f t="shared" si="49"/>
        <v/>
      </c>
      <c r="V106" s="38" t="s">
        <v>129</v>
      </c>
      <c r="W106" s="85">
        <v>46326</v>
      </c>
      <c r="X106" s="64">
        <v>0</v>
      </c>
      <c r="Y106" s="41">
        <f>IF(COUNTIFS($D$2:$D106,$D106)=1,SUMIFS(X:X,$D:$D,$D106),0)</f>
        <v>0</v>
      </c>
      <c r="Z106" s="64">
        <v>0</v>
      </c>
      <c r="AA106" s="63" t="s">
        <v>85</v>
      </c>
      <c r="AB106" s="64">
        <v>0</v>
      </c>
      <c r="AC106" s="41">
        <f>IF(COUNTIFS($D$2:$D106,$D106)=1,SUMIFS(AB:AB,$D:$D,$D106),0)</f>
        <v>0</v>
      </c>
      <c r="AD106" s="41">
        <f>IF(COUNTIFS($D$2:$D106,$D106)=1,SUMIFS(Z:Z,$D:$D,$D106),0)</f>
        <v>0</v>
      </c>
      <c r="AE106" s="41">
        <f t="shared" si="57"/>
        <v>0</v>
      </c>
      <c r="AF106" s="41">
        <f t="shared" si="58"/>
        <v>0</v>
      </c>
      <c r="AG106" s="41">
        <f>IF(COUNTIFS($D$2:$D106,$D106)=1,SUMIFS(AF:AF,$D:$D,$D106),0)</f>
        <v>0</v>
      </c>
      <c r="AH106" s="65">
        <f t="shared" si="50"/>
        <v>2026</v>
      </c>
      <c r="AI106" s="42">
        <f>AG106/VLOOKUP(AH106,SALARIOS!$A$1:$B$4,2,0)</f>
        <v>0</v>
      </c>
      <c r="AJ106" s="64">
        <v>0</v>
      </c>
      <c r="AK106" s="64">
        <v>0</v>
      </c>
      <c r="AL106" s="64">
        <v>0</v>
      </c>
      <c r="AM106" s="64">
        <v>0</v>
      </c>
      <c r="AN106" s="41">
        <f t="shared" si="59"/>
        <v>0</v>
      </c>
      <c r="AO106" s="41">
        <f t="shared" si="60"/>
        <v>0</v>
      </c>
      <c r="AP106" s="41">
        <f t="shared" si="61"/>
        <v>0</v>
      </c>
      <c r="AQ106" s="41">
        <f>VALUE(IF(COUNTIFS($D$2:$D106,$D106)=1,MAX(0,SUMIFS(AP:AP,$D:$D,$D106)),0))</f>
        <v>0</v>
      </c>
      <c r="AR106" s="41">
        <f t="shared" si="45"/>
        <v>0</v>
      </c>
      <c r="AS106" s="41">
        <f>IF(COUNTIFS($D$2:$D106,$D106)=1,SUMIFS(AR:AR,$D:$D,$D106),0)</f>
        <v>0</v>
      </c>
      <c r="AT106" s="41">
        <f t="shared" si="62"/>
        <v>0</v>
      </c>
      <c r="AU106" s="41">
        <f t="shared" si="63"/>
        <v>0</v>
      </c>
      <c r="AV106" s="41">
        <f>SUMIFS(Combinaciones!$K:$K,Combinaciones!$A:$A,I106,Combinaciones!$B:$B,J106,Combinaciones!$F:$F,N106)*L106</f>
        <v>52436322</v>
      </c>
      <c r="AW106" s="41">
        <f>IF(COUNTIFS($D$2:$D106,$D106)=1,SUMIFS(AV:AV,$D:$D,$D106),0)</f>
        <v>0</v>
      </c>
      <c r="AX106" s="64">
        <v>0</v>
      </c>
      <c r="AY106" s="63" t="s">
        <v>85</v>
      </c>
      <c r="AZ106" s="59"/>
      <c r="BA106" s="41">
        <f t="shared" si="64"/>
        <v>0</v>
      </c>
      <c r="BB106" s="64">
        <v>0</v>
      </c>
      <c r="BC106" s="43">
        <f t="shared" si="65"/>
        <v>52436322</v>
      </c>
      <c r="BD106" s="41">
        <f>IF(COUNTIFS($D$2:$D106,$D106)=1,SUMIFS(BC:BC,$D:$D,$D106),0)</f>
        <v>0</v>
      </c>
      <c r="BE106" s="86">
        <v>0.02</v>
      </c>
      <c r="BF106" s="41">
        <f t="shared" si="66"/>
        <v>0</v>
      </c>
      <c r="BG106" s="41">
        <f>IF(COUNTIFS($D$2:$D106,$D106)=1,SUMIFS(BF:BF,$D:$D,$D106),0)</f>
        <v>0</v>
      </c>
      <c r="BH106" s="41">
        <f t="shared" si="67"/>
        <v>0</v>
      </c>
      <c r="BI106" s="44">
        <f t="shared" si="68"/>
        <v>0</v>
      </c>
      <c r="BJ106" s="44">
        <f t="shared" si="51"/>
        <v>52436322</v>
      </c>
      <c r="BK106" s="44">
        <f t="shared" si="55"/>
        <v>771457346</v>
      </c>
      <c r="BL106" s="41" t="str">
        <f>IF(COUNTIF($D$3:D106,D106)=1,BK106,"")</f>
        <v/>
      </c>
      <c r="BM106" s="41">
        <f t="shared" si="52"/>
        <v>0</v>
      </c>
      <c r="BN106" s="41">
        <f t="shared" si="53"/>
        <v>0</v>
      </c>
      <c r="BO106" s="44">
        <f t="shared" si="69"/>
        <v>0</v>
      </c>
      <c r="BP106" s="44">
        <f t="shared" si="70"/>
        <v>0</v>
      </c>
      <c r="BQ106" s="44" t="str">
        <f t="shared" si="54"/>
        <v/>
      </c>
      <c r="BR106" s="44" t="str">
        <f t="shared" si="71"/>
        <v/>
      </c>
      <c r="BS106" s="44">
        <f t="shared" si="72"/>
        <v>0</v>
      </c>
      <c r="BT106" s="45" t="str">
        <f t="shared" si="56"/>
        <v/>
      </c>
    </row>
    <row r="107" spans="1:72" hidden="1">
      <c r="A107" s="83" t="s">
        <v>76</v>
      </c>
      <c r="B107" s="38">
        <v>1908</v>
      </c>
      <c r="C107" s="38" t="s">
        <v>77</v>
      </c>
      <c r="D107" s="39">
        <v>68008972025</v>
      </c>
      <c r="E107" s="39" t="str">
        <f t="shared" si="44"/>
        <v/>
      </c>
      <c r="F107" s="62"/>
      <c r="G107" s="38" t="s">
        <v>95</v>
      </c>
      <c r="H107" s="38" t="s">
        <v>195</v>
      </c>
      <c r="I107" s="38" t="s">
        <v>127</v>
      </c>
      <c r="J107" s="38" t="s">
        <v>140</v>
      </c>
      <c r="K107" s="38">
        <v>5</v>
      </c>
      <c r="L107" s="38">
        <f>SUMIFS(
   zonificación!$AA:$AA,
   zonificación!$A:$A,B107,
   zonificación!$K:$K, G107,
   zonificación!$I:$I,H107,
   zonificación!$W:$W, I107)</f>
        <v>87</v>
      </c>
      <c r="M107" s="48">
        <f>IF(COUNTIFS($D$2:$D107,D107)=1,SUMIFS($L:$L,D:D,D107),0)</f>
        <v>0</v>
      </c>
      <c r="N107" s="62">
        <v>3</v>
      </c>
      <c r="O107" s="38">
        <f>IF(COUNTIFS($D$2:$D107,D107)=1,SUMIFS($K:$K,D:D,D107),0)</f>
        <v>0</v>
      </c>
      <c r="P107" s="40">
        <f>IF(COUNTIFS($D$2:$D107,D107)=1,SUMIFS($M:$M,D:D,D107),0)</f>
        <v>0</v>
      </c>
      <c r="Q107" s="38" t="s">
        <v>82</v>
      </c>
      <c r="R107" s="38">
        <v>804003003</v>
      </c>
      <c r="S107" s="87" t="str">
        <f t="shared" si="48"/>
        <v/>
      </c>
      <c r="T107" s="38" t="s">
        <v>169</v>
      </c>
      <c r="U107" s="87" t="str">
        <f t="shared" si="49"/>
        <v/>
      </c>
      <c r="V107" s="38" t="s">
        <v>129</v>
      </c>
      <c r="W107" s="85">
        <v>46326</v>
      </c>
      <c r="X107" s="64">
        <v>0</v>
      </c>
      <c r="Y107" s="41">
        <f>IF(COUNTIFS($D$2:$D107,$D107)=1,SUMIFS(X:X,$D:$D,$D107),0)</f>
        <v>0</v>
      </c>
      <c r="Z107" s="64">
        <v>0</v>
      </c>
      <c r="AA107" s="63" t="s">
        <v>85</v>
      </c>
      <c r="AB107" s="64">
        <v>0</v>
      </c>
      <c r="AC107" s="41">
        <f>IF(COUNTIFS($D$2:$D107,$D107)=1,SUMIFS(AB:AB,$D:$D,$D107),0)</f>
        <v>0</v>
      </c>
      <c r="AD107" s="41">
        <f>IF(COUNTIFS($D$2:$D107,$D107)=1,SUMIFS(Z:Z,$D:$D,$D107),0)</f>
        <v>0</v>
      </c>
      <c r="AE107" s="41">
        <f t="shared" si="57"/>
        <v>0</v>
      </c>
      <c r="AF107" s="41">
        <f t="shared" si="58"/>
        <v>0</v>
      </c>
      <c r="AG107" s="41">
        <f>IF(COUNTIFS($D$2:$D107,$D107)=1,SUMIFS(AF:AF,$D:$D,$D107),0)</f>
        <v>0</v>
      </c>
      <c r="AH107" s="65">
        <f t="shared" si="50"/>
        <v>2026</v>
      </c>
      <c r="AI107" s="42">
        <f>AG107/VLOOKUP(AH107,SALARIOS!$A$1:$B$4,2,0)</f>
        <v>0</v>
      </c>
      <c r="AJ107" s="64">
        <v>0</v>
      </c>
      <c r="AK107" s="64">
        <v>0</v>
      </c>
      <c r="AL107" s="64">
        <v>0</v>
      </c>
      <c r="AM107" s="64">
        <v>0</v>
      </c>
      <c r="AN107" s="41">
        <f t="shared" si="59"/>
        <v>0</v>
      </c>
      <c r="AO107" s="41">
        <f t="shared" si="60"/>
        <v>0</v>
      </c>
      <c r="AP107" s="41">
        <f t="shared" si="61"/>
        <v>0</v>
      </c>
      <c r="AQ107" s="41">
        <f>VALUE(IF(COUNTIFS($D$2:$D107,$D107)=1,MAX(0,SUMIFS(AP:AP,$D:$D,$D107)),0))</f>
        <v>0</v>
      </c>
      <c r="AR107" s="41">
        <f t="shared" si="45"/>
        <v>0</v>
      </c>
      <c r="AS107" s="41">
        <f>IF(COUNTIFS($D$2:$D107,$D107)=1,SUMIFS(AR:AR,$D:$D,$D107),0)</f>
        <v>0</v>
      </c>
      <c r="AT107" s="41">
        <f t="shared" si="62"/>
        <v>0</v>
      </c>
      <c r="AU107" s="41">
        <f t="shared" si="63"/>
        <v>0</v>
      </c>
      <c r="AV107" s="41">
        <f>SUMIFS(Combinaciones!$K:$K,Combinaciones!$A:$A,I107,Combinaciones!$B:$B,J107,Combinaciones!$F:$F,N107)*L107</f>
        <v>56320494</v>
      </c>
      <c r="AW107" s="41">
        <f>IF(COUNTIFS($D$2:$D107,$D107)=1,SUMIFS(AV:AV,$D:$D,$D107),0)</f>
        <v>0</v>
      </c>
      <c r="AX107" s="64">
        <v>0</v>
      </c>
      <c r="AY107" s="63" t="s">
        <v>85</v>
      </c>
      <c r="AZ107" s="59"/>
      <c r="BA107" s="41">
        <f t="shared" si="64"/>
        <v>0</v>
      </c>
      <c r="BB107" s="64">
        <v>0</v>
      </c>
      <c r="BC107" s="43">
        <f t="shared" si="65"/>
        <v>56320494</v>
      </c>
      <c r="BD107" s="41">
        <f>IF(COUNTIFS($D$2:$D107,$D107)=1,SUMIFS(BC:BC,$D:$D,$D107),0)</f>
        <v>0</v>
      </c>
      <c r="BE107" s="86">
        <v>0.02</v>
      </c>
      <c r="BF107" s="41">
        <f t="shared" si="66"/>
        <v>0</v>
      </c>
      <c r="BG107" s="41">
        <f>IF(COUNTIFS($D$2:$D107,$D107)=1,SUMIFS(BF:BF,$D:$D,$D107),0)</f>
        <v>0</v>
      </c>
      <c r="BH107" s="41">
        <f t="shared" si="67"/>
        <v>0</v>
      </c>
      <c r="BI107" s="44">
        <f t="shared" si="68"/>
        <v>0</v>
      </c>
      <c r="BJ107" s="44">
        <f t="shared" si="51"/>
        <v>56320494</v>
      </c>
      <c r="BK107" s="44">
        <f t="shared" si="55"/>
        <v>771457346</v>
      </c>
      <c r="BL107" s="41" t="str">
        <f>IF(COUNTIF($D$3:D107,D107)=1,BK107,"")</f>
        <v/>
      </c>
      <c r="BM107" s="41">
        <f t="shared" si="52"/>
        <v>0</v>
      </c>
      <c r="BN107" s="41">
        <f t="shared" si="53"/>
        <v>0</v>
      </c>
      <c r="BO107" s="44">
        <f t="shared" si="69"/>
        <v>0</v>
      </c>
      <c r="BP107" s="44">
        <f t="shared" si="70"/>
        <v>0</v>
      </c>
      <c r="BQ107" s="44" t="str">
        <f t="shared" si="54"/>
        <v/>
      </c>
      <c r="BR107" s="44" t="str">
        <f t="shared" si="71"/>
        <v/>
      </c>
      <c r="BS107" s="44">
        <f t="shared" si="72"/>
        <v>0</v>
      </c>
      <c r="BT107" s="45" t="str">
        <f t="shared" si="56"/>
        <v/>
      </c>
    </row>
    <row r="108" spans="1:72" hidden="1">
      <c r="A108" s="83" t="s">
        <v>76</v>
      </c>
      <c r="B108" s="38">
        <v>1908</v>
      </c>
      <c r="C108" s="38" t="s">
        <v>77</v>
      </c>
      <c r="D108" s="39">
        <v>68008972025</v>
      </c>
      <c r="E108" s="39" t="str">
        <f t="shared" si="44"/>
        <v/>
      </c>
      <c r="F108" s="62"/>
      <c r="G108" s="38" t="s">
        <v>95</v>
      </c>
      <c r="H108" s="38" t="s">
        <v>196</v>
      </c>
      <c r="I108" s="38" t="s">
        <v>127</v>
      </c>
      <c r="J108" s="38" t="s">
        <v>140</v>
      </c>
      <c r="K108" s="38">
        <v>4</v>
      </c>
      <c r="L108" s="38">
        <f>SUMIFS(
   zonificación!$AA:$AA,
   zonificación!$A:$A,B108,
   zonificación!$K:$K, G108,
   zonificación!$I:$I,H108,
   zonificación!$W:$W, I108)</f>
        <v>66</v>
      </c>
      <c r="M108" s="48">
        <f>IF(COUNTIFS($D$2:$D108,D108)=1,SUMIFS($L:$L,D:D,D108),0)</f>
        <v>0</v>
      </c>
      <c r="N108" s="62">
        <v>3</v>
      </c>
      <c r="O108" s="38">
        <f>IF(COUNTIFS($D$2:$D108,D108)=1,SUMIFS($K:$K,D:D,D108),0)</f>
        <v>0</v>
      </c>
      <c r="P108" s="40">
        <f>IF(COUNTIFS($D$2:$D108,D108)=1,SUMIFS($M:$M,D:D,D108),0)</f>
        <v>0</v>
      </c>
      <c r="Q108" s="38" t="s">
        <v>82</v>
      </c>
      <c r="R108" s="38">
        <v>804003003</v>
      </c>
      <c r="S108" s="87" t="str">
        <f t="shared" si="48"/>
        <v/>
      </c>
      <c r="T108" s="38" t="s">
        <v>169</v>
      </c>
      <c r="U108" s="87" t="str">
        <f t="shared" si="49"/>
        <v/>
      </c>
      <c r="V108" s="38" t="s">
        <v>129</v>
      </c>
      <c r="W108" s="85">
        <v>46326</v>
      </c>
      <c r="X108" s="64">
        <v>0</v>
      </c>
      <c r="Y108" s="41">
        <f>IF(COUNTIFS($D$2:$D108,$D108)=1,SUMIFS(X:X,$D:$D,$D108),0)</f>
        <v>0</v>
      </c>
      <c r="Z108" s="64">
        <v>0</v>
      </c>
      <c r="AA108" s="63" t="s">
        <v>85</v>
      </c>
      <c r="AB108" s="64">
        <v>0</v>
      </c>
      <c r="AC108" s="41">
        <f>IF(COUNTIFS($D$2:$D108,$D108)=1,SUMIFS(AB:AB,$D:$D,$D108),0)</f>
        <v>0</v>
      </c>
      <c r="AD108" s="41">
        <f>IF(COUNTIFS($D$2:$D108,$D108)=1,SUMIFS(Z:Z,$D:$D,$D108),0)</f>
        <v>0</v>
      </c>
      <c r="AE108" s="41">
        <f t="shared" si="57"/>
        <v>0</v>
      </c>
      <c r="AF108" s="41">
        <f t="shared" si="58"/>
        <v>0</v>
      </c>
      <c r="AG108" s="41">
        <f>IF(COUNTIFS($D$2:$D108,$D108)=1,SUMIFS(AF:AF,$D:$D,$D108),0)</f>
        <v>0</v>
      </c>
      <c r="AH108" s="65">
        <f t="shared" si="50"/>
        <v>2026</v>
      </c>
      <c r="AI108" s="42">
        <f>AG108/VLOOKUP(AH108,SALARIOS!$A$1:$B$4,2,0)</f>
        <v>0</v>
      </c>
      <c r="AJ108" s="64">
        <v>0</v>
      </c>
      <c r="AK108" s="64">
        <v>0</v>
      </c>
      <c r="AL108" s="64">
        <v>0</v>
      </c>
      <c r="AM108" s="64">
        <v>0</v>
      </c>
      <c r="AN108" s="41">
        <f t="shared" si="59"/>
        <v>0</v>
      </c>
      <c r="AO108" s="41">
        <f t="shared" si="60"/>
        <v>0</v>
      </c>
      <c r="AP108" s="41">
        <f t="shared" si="61"/>
        <v>0</v>
      </c>
      <c r="AQ108" s="41">
        <f>VALUE(IF(COUNTIFS($D$2:$D108,$D108)=1,MAX(0,SUMIFS(AP:AP,$D:$D,$D108)),0))</f>
        <v>0</v>
      </c>
      <c r="AR108" s="41">
        <f t="shared" si="45"/>
        <v>0</v>
      </c>
      <c r="AS108" s="41">
        <f>IF(COUNTIFS($D$2:$D108,$D108)=1,SUMIFS(AR:AR,$D:$D,$D108),0)</f>
        <v>0</v>
      </c>
      <c r="AT108" s="41">
        <f t="shared" si="62"/>
        <v>0</v>
      </c>
      <c r="AU108" s="41">
        <f t="shared" si="63"/>
        <v>0</v>
      </c>
      <c r="AV108" s="41">
        <f>SUMIFS(Combinaciones!$K:$K,Combinaciones!$A:$A,I108,Combinaciones!$B:$B,J108,Combinaciones!$F:$F,N108)*L108</f>
        <v>42725892</v>
      </c>
      <c r="AW108" s="41">
        <f>IF(COUNTIFS($D$2:$D108,$D108)=1,SUMIFS(AV:AV,$D:$D,$D108),0)</f>
        <v>0</v>
      </c>
      <c r="AX108" s="64">
        <v>0</v>
      </c>
      <c r="AY108" s="63" t="s">
        <v>85</v>
      </c>
      <c r="AZ108" s="59"/>
      <c r="BA108" s="41">
        <f t="shared" si="64"/>
        <v>0</v>
      </c>
      <c r="BB108" s="64">
        <v>0</v>
      </c>
      <c r="BC108" s="43">
        <f t="shared" si="65"/>
        <v>42725892</v>
      </c>
      <c r="BD108" s="41">
        <f>IF(COUNTIFS($D$2:$D108,$D108)=1,SUMIFS(BC:BC,$D:$D,$D108),0)</f>
        <v>0</v>
      </c>
      <c r="BE108" s="86">
        <v>0.02</v>
      </c>
      <c r="BF108" s="41">
        <f t="shared" si="66"/>
        <v>0</v>
      </c>
      <c r="BG108" s="41">
        <f>IF(COUNTIFS($D$2:$D108,$D108)=1,SUMIFS(BF:BF,$D:$D,$D108),0)</f>
        <v>0</v>
      </c>
      <c r="BH108" s="41">
        <f t="shared" si="67"/>
        <v>0</v>
      </c>
      <c r="BI108" s="44">
        <f t="shared" si="68"/>
        <v>0</v>
      </c>
      <c r="BJ108" s="44">
        <f t="shared" si="51"/>
        <v>42725892</v>
      </c>
      <c r="BK108" s="44">
        <f t="shared" si="55"/>
        <v>771457346</v>
      </c>
      <c r="BL108" s="41" t="str">
        <f>IF(COUNTIF($D$3:D108,D108)=1,BK108,"")</f>
        <v/>
      </c>
      <c r="BM108" s="41">
        <f t="shared" si="52"/>
        <v>0</v>
      </c>
      <c r="BN108" s="41">
        <f t="shared" si="53"/>
        <v>0</v>
      </c>
      <c r="BO108" s="44">
        <f t="shared" si="69"/>
        <v>0</v>
      </c>
      <c r="BP108" s="44">
        <f t="shared" si="70"/>
        <v>0</v>
      </c>
      <c r="BQ108" s="44" t="str">
        <f t="shared" si="54"/>
        <v/>
      </c>
      <c r="BR108" s="44" t="str">
        <f t="shared" si="71"/>
        <v/>
      </c>
      <c r="BS108" s="44">
        <f t="shared" si="72"/>
        <v>0</v>
      </c>
      <c r="BT108" s="45" t="str">
        <f t="shared" si="56"/>
        <v/>
      </c>
    </row>
    <row r="109" spans="1:72" hidden="1">
      <c r="A109" s="83" t="s">
        <v>76</v>
      </c>
      <c r="B109" s="38">
        <v>1908</v>
      </c>
      <c r="C109" s="38" t="s">
        <v>77</v>
      </c>
      <c r="D109" s="39">
        <v>68008972025</v>
      </c>
      <c r="E109" s="39" t="str">
        <f t="shared" si="44"/>
        <v/>
      </c>
      <c r="F109" s="62"/>
      <c r="G109" s="38" t="s">
        <v>95</v>
      </c>
      <c r="H109" s="38" t="s">
        <v>197</v>
      </c>
      <c r="I109" s="38" t="s">
        <v>127</v>
      </c>
      <c r="J109" s="38" t="s">
        <v>140</v>
      </c>
      <c r="K109" s="38">
        <v>5</v>
      </c>
      <c r="L109" s="38">
        <f>SUMIFS(
   zonificación!$AA:$AA,
   zonificación!$A:$A,B109,
   zonificación!$K:$K, G109,
   zonificación!$I:$I,H109,
   zonificación!$W:$W, I109)</f>
        <v>83</v>
      </c>
      <c r="M109" s="48">
        <f>IF(COUNTIFS($D$2:$D109,D109)=1,SUMIFS($L:$L,D:D,D109),0)</f>
        <v>0</v>
      </c>
      <c r="N109" s="62">
        <v>3</v>
      </c>
      <c r="O109" s="38">
        <f>IF(COUNTIFS($D$2:$D109,D109)=1,SUMIFS($K:$K,D:D,D109),0)</f>
        <v>0</v>
      </c>
      <c r="P109" s="40">
        <f>IF(COUNTIFS($D$2:$D109,D109)=1,SUMIFS($M:$M,D:D,D109),0)</f>
        <v>0</v>
      </c>
      <c r="Q109" s="38" t="s">
        <v>82</v>
      </c>
      <c r="R109" s="38">
        <v>804003003</v>
      </c>
      <c r="S109" s="87" t="str">
        <f t="shared" si="48"/>
        <v/>
      </c>
      <c r="T109" s="38" t="s">
        <v>169</v>
      </c>
      <c r="U109" s="87" t="str">
        <f t="shared" si="49"/>
        <v/>
      </c>
      <c r="V109" s="38" t="s">
        <v>129</v>
      </c>
      <c r="W109" s="85">
        <v>46326</v>
      </c>
      <c r="X109" s="64">
        <v>0</v>
      </c>
      <c r="Y109" s="41">
        <f>IF(COUNTIFS($D$2:$D109,$D109)=1,SUMIFS(X:X,$D:$D,$D109),0)</f>
        <v>0</v>
      </c>
      <c r="Z109" s="64">
        <v>0</v>
      </c>
      <c r="AA109" s="63" t="s">
        <v>85</v>
      </c>
      <c r="AB109" s="64">
        <v>0</v>
      </c>
      <c r="AC109" s="41">
        <f>IF(COUNTIFS($D$2:$D109,$D109)=1,SUMIFS(AB:AB,$D:$D,$D109),0)</f>
        <v>0</v>
      </c>
      <c r="AD109" s="41">
        <f>IF(COUNTIFS($D$2:$D109,$D109)=1,SUMIFS(Z:Z,$D:$D,$D109),0)</f>
        <v>0</v>
      </c>
      <c r="AE109" s="41">
        <f t="shared" si="57"/>
        <v>0</v>
      </c>
      <c r="AF109" s="41">
        <f t="shared" si="58"/>
        <v>0</v>
      </c>
      <c r="AG109" s="41">
        <f>IF(COUNTIFS($D$2:$D109,$D109)=1,SUMIFS(AF:AF,$D:$D,$D109),0)</f>
        <v>0</v>
      </c>
      <c r="AH109" s="65">
        <f t="shared" si="50"/>
        <v>2026</v>
      </c>
      <c r="AI109" s="42">
        <f>AG109/VLOOKUP(AH109,SALARIOS!$A$1:$B$4,2,0)</f>
        <v>0</v>
      </c>
      <c r="AJ109" s="64">
        <v>0</v>
      </c>
      <c r="AK109" s="64">
        <v>0</v>
      </c>
      <c r="AL109" s="64">
        <v>0</v>
      </c>
      <c r="AM109" s="64">
        <v>0</v>
      </c>
      <c r="AN109" s="41">
        <f t="shared" si="59"/>
        <v>0</v>
      </c>
      <c r="AO109" s="41">
        <f t="shared" si="60"/>
        <v>0</v>
      </c>
      <c r="AP109" s="41">
        <f t="shared" si="61"/>
        <v>0</v>
      </c>
      <c r="AQ109" s="41">
        <f>VALUE(IF(COUNTIFS($D$2:$D109,$D109)=1,MAX(0,SUMIFS(AP:AP,$D:$D,$D109)),0))</f>
        <v>0</v>
      </c>
      <c r="AR109" s="41">
        <f t="shared" si="45"/>
        <v>0</v>
      </c>
      <c r="AS109" s="41">
        <f>IF(COUNTIFS($D$2:$D109,$D109)=1,SUMIFS(AR:AR,$D:$D,$D109),0)</f>
        <v>0</v>
      </c>
      <c r="AT109" s="41">
        <f t="shared" si="62"/>
        <v>0</v>
      </c>
      <c r="AU109" s="41">
        <f t="shared" si="63"/>
        <v>0</v>
      </c>
      <c r="AV109" s="41">
        <f>SUMIFS(Combinaciones!$K:$K,Combinaciones!$A:$A,I109,Combinaciones!$B:$B,J109,Combinaciones!$F:$F,N109)*L109</f>
        <v>53731046</v>
      </c>
      <c r="AW109" s="41">
        <f>IF(COUNTIFS($D$2:$D109,$D109)=1,SUMIFS(AV:AV,$D:$D,$D109),0)</f>
        <v>0</v>
      </c>
      <c r="AX109" s="64">
        <v>0</v>
      </c>
      <c r="AY109" s="63" t="s">
        <v>85</v>
      </c>
      <c r="AZ109" s="59"/>
      <c r="BA109" s="41">
        <f t="shared" si="64"/>
        <v>0</v>
      </c>
      <c r="BB109" s="64">
        <v>0</v>
      </c>
      <c r="BC109" s="43">
        <f t="shared" si="65"/>
        <v>53731046</v>
      </c>
      <c r="BD109" s="41">
        <f>IF(COUNTIFS($D$2:$D109,$D109)=1,SUMIFS(BC:BC,$D:$D,$D109),0)</f>
        <v>0</v>
      </c>
      <c r="BE109" s="86">
        <v>0.02</v>
      </c>
      <c r="BF109" s="41">
        <f t="shared" si="66"/>
        <v>0</v>
      </c>
      <c r="BG109" s="41">
        <f>IF(COUNTIFS($D$2:$D109,$D109)=1,SUMIFS(BF:BF,$D:$D,$D109),0)</f>
        <v>0</v>
      </c>
      <c r="BH109" s="41">
        <f t="shared" si="67"/>
        <v>0</v>
      </c>
      <c r="BI109" s="44">
        <f t="shared" si="68"/>
        <v>0</v>
      </c>
      <c r="BJ109" s="44">
        <f t="shared" si="51"/>
        <v>53731046</v>
      </c>
      <c r="BK109" s="44">
        <f t="shared" si="55"/>
        <v>771457346</v>
      </c>
      <c r="BL109" s="41" t="str">
        <f>IF(COUNTIF($D$3:D109,D109)=1,BK109,"")</f>
        <v/>
      </c>
      <c r="BM109" s="41">
        <f t="shared" si="52"/>
        <v>0</v>
      </c>
      <c r="BN109" s="41">
        <f t="shared" si="53"/>
        <v>0</v>
      </c>
      <c r="BO109" s="44">
        <f t="shared" si="69"/>
        <v>0</v>
      </c>
      <c r="BP109" s="44">
        <f t="shared" si="70"/>
        <v>0</v>
      </c>
      <c r="BQ109" s="44" t="str">
        <f t="shared" si="54"/>
        <v/>
      </c>
      <c r="BR109" s="44" t="str">
        <f t="shared" si="71"/>
        <v/>
      </c>
      <c r="BS109" s="44">
        <f t="shared" si="72"/>
        <v>0</v>
      </c>
      <c r="BT109" s="45" t="str">
        <f t="shared" si="56"/>
        <v/>
      </c>
    </row>
    <row r="110" spans="1:72" hidden="1">
      <c r="A110" s="83" t="s">
        <v>76</v>
      </c>
      <c r="B110" s="38">
        <v>1908</v>
      </c>
      <c r="C110" s="38" t="s">
        <v>77</v>
      </c>
      <c r="D110" s="39">
        <v>68008972025</v>
      </c>
      <c r="E110" s="39" t="str">
        <f t="shared" si="44"/>
        <v/>
      </c>
      <c r="F110" s="62"/>
      <c r="G110" s="38" t="s">
        <v>95</v>
      </c>
      <c r="H110" s="38" t="s">
        <v>198</v>
      </c>
      <c r="I110" s="38" t="s">
        <v>127</v>
      </c>
      <c r="J110" s="38" t="s">
        <v>81</v>
      </c>
      <c r="K110" s="38">
        <v>7</v>
      </c>
      <c r="L110" s="38">
        <f>SUMIFS(
   zonificación!$AA:$AA,
   zonificación!$A:$A,B110,
   zonificación!$K:$K, G110,
   zonificación!$I:$I,H110,
   zonificación!$W:$W, I110)</f>
        <v>141</v>
      </c>
      <c r="M110" s="48">
        <f>IF(COUNTIFS($D$2:$D110,D110)=1,SUMIFS($L:$L,D:D,D110),0)</f>
        <v>0</v>
      </c>
      <c r="N110" s="62">
        <v>3</v>
      </c>
      <c r="O110" s="38">
        <f>IF(COUNTIFS($D$2:$D110,D110)=1,SUMIFS($K:$K,D:D,D110),0)</f>
        <v>0</v>
      </c>
      <c r="P110" s="40">
        <f>IF(COUNTIFS($D$2:$D110,D110)=1,SUMIFS($M:$M,D:D,D110),0)</f>
        <v>0</v>
      </c>
      <c r="Q110" s="38" t="s">
        <v>82</v>
      </c>
      <c r="R110" s="38">
        <v>804003003</v>
      </c>
      <c r="S110" s="87" t="str">
        <f t="shared" si="48"/>
        <v/>
      </c>
      <c r="T110" s="38" t="s">
        <v>169</v>
      </c>
      <c r="U110" s="87" t="str">
        <f t="shared" si="49"/>
        <v/>
      </c>
      <c r="V110" s="38" t="s">
        <v>129</v>
      </c>
      <c r="W110" s="85">
        <v>46326</v>
      </c>
      <c r="X110" s="64">
        <v>0</v>
      </c>
      <c r="Y110" s="41">
        <f>IF(COUNTIFS($D$2:$D110,$D110)=1,SUMIFS(X:X,$D:$D,$D110),0)</f>
        <v>0</v>
      </c>
      <c r="Z110" s="64">
        <v>0</v>
      </c>
      <c r="AA110" s="63" t="s">
        <v>85</v>
      </c>
      <c r="AB110" s="64">
        <v>0</v>
      </c>
      <c r="AC110" s="41">
        <f>IF(COUNTIFS($D$2:$D110,$D110)=1,SUMIFS(AB:AB,$D:$D,$D110),0)</f>
        <v>0</v>
      </c>
      <c r="AD110" s="41">
        <f>IF(COUNTIFS($D$2:$D110,$D110)=1,SUMIFS(Z:Z,$D:$D,$D110),0)</f>
        <v>0</v>
      </c>
      <c r="AE110" s="41">
        <f t="shared" si="57"/>
        <v>0</v>
      </c>
      <c r="AF110" s="41">
        <f t="shared" si="58"/>
        <v>0</v>
      </c>
      <c r="AG110" s="41">
        <f>IF(COUNTIFS($D$2:$D110,$D110)=1,SUMIFS(AF:AF,$D:$D,$D110),0)</f>
        <v>0</v>
      </c>
      <c r="AH110" s="65">
        <f t="shared" si="50"/>
        <v>2026</v>
      </c>
      <c r="AI110" s="42">
        <f>AG110/VLOOKUP(AH110,SALARIOS!$A$1:$B$4,2,0)</f>
        <v>0</v>
      </c>
      <c r="AJ110" s="64">
        <v>0</v>
      </c>
      <c r="AK110" s="64">
        <v>0</v>
      </c>
      <c r="AL110" s="64">
        <v>0</v>
      </c>
      <c r="AM110" s="64">
        <v>0</v>
      </c>
      <c r="AN110" s="41">
        <f t="shared" si="59"/>
        <v>0</v>
      </c>
      <c r="AO110" s="41">
        <f t="shared" si="60"/>
        <v>0</v>
      </c>
      <c r="AP110" s="41">
        <f t="shared" si="61"/>
        <v>0</v>
      </c>
      <c r="AQ110" s="41">
        <f>VALUE(IF(COUNTIFS($D$2:$D110,$D110)=1,MAX(0,SUMIFS(AP:AP,$D:$D,$D110)),0))</f>
        <v>0</v>
      </c>
      <c r="AR110" s="41">
        <f t="shared" si="45"/>
        <v>0</v>
      </c>
      <c r="AS110" s="41">
        <f>IF(COUNTIFS($D$2:$D110,$D110)=1,SUMIFS(AR:AR,$D:$D,$D110),0)</f>
        <v>0</v>
      </c>
      <c r="AT110" s="41">
        <f t="shared" si="62"/>
        <v>0</v>
      </c>
      <c r="AU110" s="41">
        <f t="shared" si="63"/>
        <v>0</v>
      </c>
      <c r="AV110" s="41">
        <f>SUMIFS(Combinaciones!$K:$K,Combinaciones!$A:$A,I110,Combinaciones!$B:$B,J110,Combinaciones!$F:$F,N110)*L110</f>
        <v>174530082</v>
      </c>
      <c r="AW110" s="41">
        <f>IF(COUNTIFS($D$2:$D110,$D110)=1,SUMIFS(AV:AV,$D:$D,$D110),0)</f>
        <v>0</v>
      </c>
      <c r="AX110" s="64">
        <v>0</v>
      </c>
      <c r="AY110" s="63" t="s">
        <v>85</v>
      </c>
      <c r="AZ110" s="59"/>
      <c r="BA110" s="41">
        <f t="shared" si="64"/>
        <v>0</v>
      </c>
      <c r="BB110" s="64">
        <v>0</v>
      </c>
      <c r="BC110" s="43">
        <f t="shared" si="65"/>
        <v>174530082</v>
      </c>
      <c r="BD110" s="41">
        <f>IF(COUNTIFS($D$2:$D110,$D110)=1,SUMIFS(BC:BC,$D:$D,$D110),0)</f>
        <v>0</v>
      </c>
      <c r="BE110" s="86">
        <v>0.02</v>
      </c>
      <c r="BF110" s="41">
        <f t="shared" si="66"/>
        <v>0</v>
      </c>
      <c r="BG110" s="41">
        <f>IF(COUNTIFS($D$2:$D110,$D110)=1,SUMIFS(BF:BF,$D:$D,$D110),0)</f>
        <v>0</v>
      </c>
      <c r="BH110" s="41">
        <f t="shared" si="67"/>
        <v>0</v>
      </c>
      <c r="BI110" s="44">
        <f t="shared" si="68"/>
        <v>0</v>
      </c>
      <c r="BJ110" s="44">
        <f t="shared" si="51"/>
        <v>174530082</v>
      </c>
      <c r="BK110" s="44">
        <f t="shared" si="55"/>
        <v>771457346</v>
      </c>
      <c r="BL110" s="41" t="str">
        <f>IF(COUNTIF($D$3:D110,D110)=1,BK110,"")</f>
        <v/>
      </c>
      <c r="BM110" s="41">
        <f t="shared" si="52"/>
        <v>0</v>
      </c>
      <c r="BN110" s="41">
        <f t="shared" si="53"/>
        <v>0</v>
      </c>
      <c r="BO110" s="44">
        <f t="shared" si="69"/>
        <v>0</v>
      </c>
      <c r="BP110" s="44">
        <f t="shared" si="70"/>
        <v>0</v>
      </c>
      <c r="BQ110" s="44" t="str">
        <f t="shared" si="54"/>
        <v/>
      </c>
      <c r="BR110" s="44" t="str">
        <f t="shared" si="71"/>
        <v/>
      </c>
      <c r="BS110" s="44">
        <f t="shared" si="72"/>
        <v>0</v>
      </c>
      <c r="BT110" s="45" t="str">
        <f t="shared" si="56"/>
        <v/>
      </c>
    </row>
    <row r="111" spans="1:72" hidden="1">
      <c r="A111" s="83" t="s">
        <v>76</v>
      </c>
      <c r="B111" s="38">
        <v>1909</v>
      </c>
      <c r="C111" s="38" t="s">
        <v>77</v>
      </c>
      <c r="D111" s="39">
        <v>68008652025</v>
      </c>
      <c r="E111" s="39" t="str">
        <f t="shared" si="44"/>
        <v/>
      </c>
      <c r="F111" s="62"/>
      <c r="G111" s="38" t="s">
        <v>107</v>
      </c>
      <c r="H111" s="38" t="s">
        <v>108</v>
      </c>
      <c r="I111" s="38" t="s">
        <v>127</v>
      </c>
      <c r="J111" s="38" t="s">
        <v>81</v>
      </c>
      <c r="K111" s="38">
        <v>3</v>
      </c>
      <c r="L111" s="38">
        <f>SUMIFS(
   zonificación!$AA:$AA,
   zonificación!$A:$A,B111,
   zonificación!$K:$K, G111,
   zonificación!$I:$I,H111,
   zonificación!$W:$W, I111)</f>
        <v>55</v>
      </c>
      <c r="M111" s="48">
        <f>IF(COUNTIFS($D$2:$D111,D111)=1,SUMIFS($L:$L,D:D,D111),0)</f>
        <v>335</v>
      </c>
      <c r="N111" s="62">
        <v>3</v>
      </c>
      <c r="O111" s="38">
        <f>IF(COUNTIFS($D$2:$D111,D111)=1,SUMIFS($K:$K,D:D,D111),0)</f>
        <v>24</v>
      </c>
      <c r="P111" s="40">
        <f>IF(COUNTIFS($D$2:$D111,D111)=1,SUMIFS($M:$M,D:D,D111),0)</f>
        <v>335</v>
      </c>
      <c r="Q111" s="38" t="s">
        <v>82</v>
      </c>
      <c r="R111" s="38">
        <v>804016563</v>
      </c>
      <c r="S111" s="87" t="str">
        <f t="shared" si="48"/>
        <v/>
      </c>
      <c r="T111" s="38" t="s">
        <v>199</v>
      </c>
      <c r="U111" s="87" t="str">
        <f t="shared" si="49"/>
        <v/>
      </c>
      <c r="V111" s="38" t="s">
        <v>129</v>
      </c>
      <c r="W111" s="85">
        <v>46326</v>
      </c>
      <c r="X111" s="64">
        <v>0</v>
      </c>
      <c r="Y111" s="41">
        <f>IF(COUNTIFS($D$2:$D111,$D111)=1,SUMIFS(X:X,$D:$D,$D111),0)</f>
        <v>0</v>
      </c>
      <c r="Z111" s="64">
        <v>0</v>
      </c>
      <c r="AA111" s="63" t="s">
        <v>85</v>
      </c>
      <c r="AB111" s="64">
        <v>0</v>
      </c>
      <c r="AC111" s="41">
        <f>IF(COUNTIFS($D$2:$D111,$D111)=1,SUMIFS(AB:AB,$D:$D,$D111),0)</f>
        <v>0</v>
      </c>
      <c r="AD111" s="41">
        <f>IF(COUNTIFS($D$2:$D111,$D111)=1,SUMIFS(Z:Z,$D:$D,$D111),0)</f>
        <v>0</v>
      </c>
      <c r="AE111" s="41">
        <f t="shared" si="57"/>
        <v>0</v>
      </c>
      <c r="AF111" s="41">
        <f t="shared" si="58"/>
        <v>0</v>
      </c>
      <c r="AG111" s="41">
        <f>IF(COUNTIFS($D$2:$D111,$D111)=1,SUMIFS(AF:AF,$D:$D,$D111),0)</f>
        <v>0</v>
      </c>
      <c r="AH111" s="65">
        <f t="shared" si="50"/>
        <v>2026</v>
      </c>
      <c r="AI111" s="42">
        <f>AG111/VLOOKUP(AH111,SALARIOS!$A$1:$B$4,2,0)</f>
        <v>0</v>
      </c>
      <c r="AJ111" s="64">
        <v>0</v>
      </c>
      <c r="AK111" s="64">
        <v>0</v>
      </c>
      <c r="AL111" s="64">
        <v>0</v>
      </c>
      <c r="AM111" s="64">
        <v>0</v>
      </c>
      <c r="AN111" s="41">
        <f t="shared" si="59"/>
        <v>0</v>
      </c>
      <c r="AO111" s="41">
        <f t="shared" si="60"/>
        <v>0</v>
      </c>
      <c r="AP111" s="41">
        <f t="shared" si="61"/>
        <v>0</v>
      </c>
      <c r="AQ111" s="41">
        <f>VALUE(IF(COUNTIFS($D$2:$D111,$D111)=1,MAX(0,SUMIFS(AP:AP,$D:$D,$D111)),0))</f>
        <v>0</v>
      </c>
      <c r="AR111" s="41">
        <f t="shared" si="45"/>
        <v>0</v>
      </c>
      <c r="AS111" s="41">
        <f>IF(COUNTIFS($D$2:$D111,$D111)=1,SUMIFS(AR:AR,$D:$D,$D111),0)</f>
        <v>0</v>
      </c>
      <c r="AT111" s="41">
        <f t="shared" si="62"/>
        <v>0</v>
      </c>
      <c r="AU111" s="41">
        <f t="shared" si="63"/>
        <v>0</v>
      </c>
      <c r="AV111" s="41">
        <f>SUMIFS(Combinaciones!$K:$K,Combinaciones!$A:$A,I111,Combinaciones!$B:$B,J111,Combinaciones!$F:$F,N111)*L111</f>
        <v>68079110</v>
      </c>
      <c r="AW111" s="41">
        <f>IF(COUNTIFS($D$2:$D111,$D111)=1,SUMIFS(AV:AV,$D:$D,$D111),0)</f>
        <v>414663670</v>
      </c>
      <c r="AX111" s="64">
        <v>0</v>
      </c>
      <c r="AY111" s="63" t="s">
        <v>85</v>
      </c>
      <c r="AZ111" s="59"/>
      <c r="BA111" s="41">
        <f t="shared" si="64"/>
        <v>0</v>
      </c>
      <c r="BB111" s="64">
        <v>0</v>
      </c>
      <c r="BC111" s="43">
        <f t="shared" si="65"/>
        <v>68079110</v>
      </c>
      <c r="BD111" s="41">
        <f>IF(COUNTIFS($D$2:$D111,$D111)=1,SUMIFS(BC:BC,$D:$D,$D111),0)</f>
        <v>414663670</v>
      </c>
      <c r="BE111" s="86">
        <v>0.02</v>
      </c>
      <c r="BF111" s="41">
        <f t="shared" si="66"/>
        <v>8293273.4000000004</v>
      </c>
      <c r="BG111" s="41">
        <f>IF(COUNTIFS($D$2:$D111,$D111)=1,SUMIFS(BF:BF,$D:$D,$D111),0)</f>
        <v>8293273.4000000004</v>
      </c>
      <c r="BH111" s="41">
        <f t="shared" si="67"/>
        <v>422956943.39999998</v>
      </c>
      <c r="BI111" s="44">
        <f t="shared" si="68"/>
        <v>241.56475845348547</v>
      </c>
      <c r="BJ111" s="44">
        <f t="shared" si="51"/>
        <v>68079110</v>
      </c>
      <c r="BK111" s="44">
        <f t="shared" si="55"/>
        <v>414663670</v>
      </c>
      <c r="BL111" s="41">
        <f>IF(COUNTIF($D$3:D111,D111)=1,BK111,"")</f>
        <v>414663670</v>
      </c>
      <c r="BM111" s="41">
        <f t="shared" si="52"/>
        <v>8293273.4000000004</v>
      </c>
      <c r="BN111" s="41">
        <f t="shared" si="53"/>
        <v>422956943.39999998</v>
      </c>
      <c r="BO111" s="44">
        <f t="shared" si="69"/>
        <v>0</v>
      </c>
      <c r="BP111" s="44">
        <f t="shared" si="70"/>
        <v>241.56475845348547</v>
      </c>
      <c r="BQ111" s="44" t="str">
        <f t="shared" si="54"/>
        <v/>
      </c>
      <c r="BR111" s="44" t="str">
        <f t="shared" si="71"/>
        <v/>
      </c>
      <c r="BS111" s="44">
        <f t="shared" si="72"/>
        <v>241.56475845348547</v>
      </c>
      <c r="BT111" s="45" t="str">
        <f t="shared" si="56"/>
        <v/>
      </c>
    </row>
    <row r="112" spans="1:72" hidden="1">
      <c r="A112" s="83" t="s">
        <v>76</v>
      </c>
      <c r="B112" s="38">
        <v>1909</v>
      </c>
      <c r="C112" s="38" t="s">
        <v>77</v>
      </c>
      <c r="D112" s="39">
        <v>68008652025</v>
      </c>
      <c r="E112" s="39" t="str">
        <f t="shared" si="44"/>
        <v/>
      </c>
      <c r="F112" s="62"/>
      <c r="G112" s="38" t="s">
        <v>107</v>
      </c>
      <c r="H112" s="38" t="s">
        <v>200</v>
      </c>
      <c r="I112" s="38" t="s">
        <v>127</v>
      </c>
      <c r="J112" s="38" t="s">
        <v>81</v>
      </c>
      <c r="K112" s="38">
        <v>5</v>
      </c>
      <c r="L112" s="38">
        <f>SUMIFS(
   zonificación!$AA:$AA,
   zonificación!$A:$A,B112,
   zonificación!$K:$K, G112,
   zonificación!$I:$I,H112,
   zonificación!$W:$W, I112)</f>
        <v>71</v>
      </c>
      <c r="M112" s="48">
        <f>IF(COUNTIFS($D$2:$D112,D112)=1,SUMIFS($L:$L,D:D,D112),0)</f>
        <v>0</v>
      </c>
      <c r="N112" s="62">
        <v>3</v>
      </c>
      <c r="O112" s="38">
        <f>IF(COUNTIFS($D$2:$D112,D112)=1,SUMIFS($K:$K,D:D,D112),0)</f>
        <v>0</v>
      </c>
      <c r="P112" s="40">
        <f>IF(COUNTIFS($D$2:$D112,D112)=1,SUMIFS($M:$M,D:D,D112),0)</f>
        <v>0</v>
      </c>
      <c r="Q112" s="38" t="s">
        <v>82</v>
      </c>
      <c r="R112" s="38">
        <v>804016563</v>
      </c>
      <c r="S112" s="87" t="str">
        <f t="shared" si="48"/>
        <v/>
      </c>
      <c r="T112" s="38" t="s">
        <v>199</v>
      </c>
      <c r="U112" s="87" t="str">
        <f t="shared" si="49"/>
        <v/>
      </c>
      <c r="V112" s="38" t="s">
        <v>129</v>
      </c>
      <c r="W112" s="85">
        <v>46326</v>
      </c>
      <c r="X112" s="64">
        <v>0</v>
      </c>
      <c r="Y112" s="41">
        <f>IF(COUNTIFS($D$2:$D112,$D112)=1,SUMIFS(X:X,$D:$D,$D112),0)</f>
        <v>0</v>
      </c>
      <c r="Z112" s="64">
        <v>0</v>
      </c>
      <c r="AA112" s="63" t="s">
        <v>85</v>
      </c>
      <c r="AB112" s="64">
        <v>0</v>
      </c>
      <c r="AC112" s="41">
        <f>IF(COUNTIFS($D$2:$D112,$D112)=1,SUMIFS(AB:AB,$D:$D,$D112),0)</f>
        <v>0</v>
      </c>
      <c r="AD112" s="41">
        <f>IF(COUNTIFS($D$2:$D112,$D112)=1,SUMIFS(Z:Z,$D:$D,$D112),0)</f>
        <v>0</v>
      </c>
      <c r="AE112" s="41">
        <f t="shared" si="57"/>
        <v>0</v>
      </c>
      <c r="AF112" s="41">
        <f t="shared" si="58"/>
        <v>0</v>
      </c>
      <c r="AG112" s="41">
        <f>IF(COUNTIFS($D$2:$D112,$D112)=1,SUMIFS(AF:AF,$D:$D,$D112),0)</f>
        <v>0</v>
      </c>
      <c r="AH112" s="65">
        <f t="shared" si="50"/>
        <v>2026</v>
      </c>
      <c r="AI112" s="42">
        <f>AG112/VLOOKUP(AH112,SALARIOS!$A$1:$B$4,2,0)</f>
        <v>0</v>
      </c>
      <c r="AJ112" s="64">
        <v>0</v>
      </c>
      <c r="AK112" s="64">
        <v>0</v>
      </c>
      <c r="AL112" s="64">
        <v>0</v>
      </c>
      <c r="AM112" s="64">
        <v>0</v>
      </c>
      <c r="AN112" s="41">
        <f t="shared" si="59"/>
        <v>0</v>
      </c>
      <c r="AO112" s="41">
        <f t="shared" si="60"/>
        <v>0</v>
      </c>
      <c r="AP112" s="41">
        <f t="shared" si="61"/>
        <v>0</v>
      </c>
      <c r="AQ112" s="41">
        <f>VALUE(IF(COUNTIFS($D$2:$D112,$D112)=1,MAX(0,SUMIFS(AP:AP,$D:$D,$D112)),0))</f>
        <v>0</v>
      </c>
      <c r="AR112" s="41">
        <f t="shared" si="45"/>
        <v>0</v>
      </c>
      <c r="AS112" s="41">
        <f>IF(COUNTIFS($D$2:$D112,$D112)=1,SUMIFS(AR:AR,$D:$D,$D112),0)</f>
        <v>0</v>
      </c>
      <c r="AT112" s="41">
        <f t="shared" si="62"/>
        <v>0</v>
      </c>
      <c r="AU112" s="41">
        <f t="shared" si="63"/>
        <v>0</v>
      </c>
      <c r="AV112" s="41">
        <f>SUMIFS(Combinaciones!$K:$K,Combinaciones!$A:$A,I112,Combinaciones!$B:$B,J112,Combinaciones!$F:$F,N112)*L112</f>
        <v>87883942</v>
      </c>
      <c r="AW112" s="41">
        <f>IF(COUNTIFS($D$2:$D112,$D112)=1,SUMIFS(AV:AV,$D:$D,$D112),0)</f>
        <v>0</v>
      </c>
      <c r="AX112" s="64">
        <v>0</v>
      </c>
      <c r="AY112" s="63" t="s">
        <v>85</v>
      </c>
      <c r="AZ112" s="59"/>
      <c r="BA112" s="41">
        <f t="shared" si="64"/>
        <v>0</v>
      </c>
      <c r="BB112" s="64">
        <v>0</v>
      </c>
      <c r="BC112" s="43">
        <f t="shared" si="65"/>
        <v>87883942</v>
      </c>
      <c r="BD112" s="41">
        <f>IF(COUNTIFS($D$2:$D112,$D112)=1,SUMIFS(BC:BC,$D:$D,$D112),0)</f>
        <v>0</v>
      </c>
      <c r="BE112" s="86">
        <v>0.02</v>
      </c>
      <c r="BF112" s="41">
        <f t="shared" si="66"/>
        <v>0</v>
      </c>
      <c r="BG112" s="41">
        <f>IF(COUNTIFS($D$2:$D112,$D112)=1,SUMIFS(BF:BF,$D:$D,$D112),0)</f>
        <v>0</v>
      </c>
      <c r="BH112" s="41">
        <f t="shared" si="67"/>
        <v>0</v>
      </c>
      <c r="BI112" s="44">
        <f t="shared" si="68"/>
        <v>0</v>
      </c>
      <c r="BJ112" s="44">
        <f t="shared" si="51"/>
        <v>87883942</v>
      </c>
      <c r="BK112" s="44">
        <f t="shared" si="55"/>
        <v>414663670</v>
      </c>
      <c r="BL112" s="41" t="str">
        <f>IF(COUNTIF($D$3:D112,D112)=1,BK112,"")</f>
        <v/>
      </c>
      <c r="BM112" s="41">
        <f t="shared" si="52"/>
        <v>0</v>
      </c>
      <c r="BN112" s="41">
        <f t="shared" si="53"/>
        <v>0</v>
      </c>
      <c r="BO112" s="44">
        <f t="shared" si="69"/>
        <v>0</v>
      </c>
      <c r="BP112" s="44">
        <f t="shared" si="70"/>
        <v>0</v>
      </c>
      <c r="BQ112" s="44" t="str">
        <f t="shared" si="54"/>
        <v/>
      </c>
      <c r="BR112" s="44" t="str">
        <f t="shared" si="71"/>
        <v/>
      </c>
      <c r="BS112" s="44">
        <f t="shared" si="72"/>
        <v>0</v>
      </c>
      <c r="BT112" s="45" t="str">
        <f t="shared" si="56"/>
        <v/>
      </c>
    </row>
    <row r="113" spans="1:72" hidden="1">
      <c r="A113" s="83" t="s">
        <v>76</v>
      </c>
      <c r="B113" s="38">
        <v>1909</v>
      </c>
      <c r="C113" s="38" t="s">
        <v>77</v>
      </c>
      <c r="D113" s="39">
        <v>68008652025</v>
      </c>
      <c r="E113" s="39" t="str">
        <f t="shared" si="44"/>
        <v/>
      </c>
      <c r="F113" s="62"/>
      <c r="G113" s="38" t="s">
        <v>107</v>
      </c>
      <c r="H113" s="38" t="s">
        <v>201</v>
      </c>
      <c r="I113" s="38" t="s">
        <v>127</v>
      </c>
      <c r="J113" s="38" t="s">
        <v>81</v>
      </c>
      <c r="K113" s="38">
        <v>3</v>
      </c>
      <c r="L113" s="38">
        <f>SUMIFS(
   zonificación!$AA:$AA,
   zonificación!$A:$A,B113,
   zonificación!$K:$K, G113,
   zonificación!$I:$I,H113,
   zonificación!$W:$W, I113)</f>
        <v>30</v>
      </c>
      <c r="M113" s="48">
        <f>IF(COUNTIFS($D$2:$D113,D113)=1,SUMIFS($L:$L,D:D,D113),0)</f>
        <v>0</v>
      </c>
      <c r="N113" s="62">
        <v>3</v>
      </c>
      <c r="O113" s="38">
        <f>IF(COUNTIFS($D$2:$D113,D113)=1,SUMIFS($K:$K,D:D,D113),0)</f>
        <v>0</v>
      </c>
      <c r="P113" s="40">
        <f>IF(COUNTIFS($D$2:$D113,D113)=1,SUMIFS($M:$M,D:D,D113),0)</f>
        <v>0</v>
      </c>
      <c r="Q113" s="38" t="s">
        <v>82</v>
      </c>
      <c r="R113" s="38">
        <v>804016563</v>
      </c>
      <c r="S113" s="87" t="str">
        <f t="shared" si="48"/>
        <v/>
      </c>
      <c r="T113" s="38" t="s">
        <v>199</v>
      </c>
      <c r="U113" s="87" t="str">
        <f t="shared" si="49"/>
        <v/>
      </c>
      <c r="V113" s="38" t="s">
        <v>129</v>
      </c>
      <c r="W113" s="85">
        <v>46326</v>
      </c>
      <c r="X113" s="64">
        <v>0</v>
      </c>
      <c r="Y113" s="41">
        <f>IF(COUNTIFS($D$2:$D113,$D113)=1,SUMIFS(X:X,$D:$D,$D113),0)</f>
        <v>0</v>
      </c>
      <c r="Z113" s="64">
        <v>0</v>
      </c>
      <c r="AA113" s="63" t="s">
        <v>85</v>
      </c>
      <c r="AB113" s="64">
        <v>0</v>
      </c>
      <c r="AC113" s="41">
        <f>IF(COUNTIFS($D$2:$D113,$D113)=1,SUMIFS(AB:AB,$D:$D,$D113),0)</f>
        <v>0</v>
      </c>
      <c r="AD113" s="41">
        <f>IF(COUNTIFS($D$2:$D113,$D113)=1,SUMIFS(Z:Z,$D:$D,$D113),0)</f>
        <v>0</v>
      </c>
      <c r="AE113" s="41">
        <f t="shared" si="57"/>
        <v>0</v>
      </c>
      <c r="AF113" s="41">
        <f t="shared" si="58"/>
        <v>0</v>
      </c>
      <c r="AG113" s="41">
        <f>IF(COUNTIFS($D$2:$D113,$D113)=1,SUMIFS(AF:AF,$D:$D,$D113),0)</f>
        <v>0</v>
      </c>
      <c r="AH113" s="65">
        <f t="shared" si="50"/>
        <v>2026</v>
      </c>
      <c r="AI113" s="42">
        <f>AG113/VLOOKUP(AH113,SALARIOS!$A$1:$B$4,2,0)</f>
        <v>0</v>
      </c>
      <c r="AJ113" s="64">
        <v>0</v>
      </c>
      <c r="AK113" s="64">
        <v>0</v>
      </c>
      <c r="AL113" s="64">
        <v>0</v>
      </c>
      <c r="AM113" s="64">
        <v>0</v>
      </c>
      <c r="AN113" s="41">
        <f t="shared" si="59"/>
        <v>0</v>
      </c>
      <c r="AO113" s="41">
        <f t="shared" si="60"/>
        <v>0</v>
      </c>
      <c r="AP113" s="41">
        <f t="shared" si="61"/>
        <v>0</v>
      </c>
      <c r="AQ113" s="41">
        <f>VALUE(IF(COUNTIFS($D$2:$D113,$D113)=1,MAX(0,SUMIFS(AP:AP,$D:$D,$D113)),0))</f>
        <v>0</v>
      </c>
      <c r="AR113" s="41">
        <f t="shared" si="45"/>
        <v>0</v>
      </c>
      <c r="AS113" s="41">
        <f>IF(COUNTIFS($D$2:$D113,$D113)=1,SUMIFS(AR:AR,$D:$D,$D113),0)</f>
        <v>0</v>
      </c>
      <c r="AT113" s="41">
        <f t="shared" si="62"/>
        <v>0</v>
      </c>
      <c r="AU113" s="41">
        <f t="shared" si="63"/>
        <v>0</v>
      </c>
      <c r="AV113" s="41">
        <f>SUMIFS(Combinaciones!$K:$K,Combinaciones!$A:$A,I113,Combinaciones!$B:$B,J113,Combinaciones!$F:$F,N113)*L113</f>
        <v>37134060</v>
      </c>
      <c r="AW113" s="41">
        <f>IF(COUNTIFS($D$2:$D113,$D113)=1,SUMIFS(AV:AV,$D:$D,$D113),0)</f>
        <v>0</v>
      </c>
      <c r="AX113" s="64">
        <v>0</v>
      </c>
      <c r="AY113" s="63" t="s">
        <v>85</v>
      </c>
      <c r="AZ113" s="59"/>
      <c r="BA113" s="41">
        <f t="shared" si="64"/>
        <v>0</v>
      </c>
      <c r="BB113" s="64">
        <v>0</v>
      </c>
      <c r="BC113" s="43">
        <f t="shared" si="65"/>
        <v>37134060</v>
      </c>
      <c r="BD113" s="41">
        <f>IF(COUNTIFS($D$2:$D113,$D113)=1,SUMIFS(BC:BC,$D:$D,$D113),0)</f>
        <v>0</v>
      </c>
      <c r="BE113" s="86">
        <v>0.02</v>
      </c>
      <c r="BF113" s="41">
        <f t="shared" si="66"/>
        <v>0</v>
      </c>
      <c r="BG113" s="41">
        <f>IF(COUNTIFS($D$2:$D113,$D113)=1,SUMIFS(BF:BF,$D:$D,$D113),0)</f>
        <v>0</v>
      </c>
      <c r="BH113" s="41">
        <f t="shared" si="67"/>
        <v>0</v>
      </c>
      <c r="BI113" s="44">
        <f t="shared" si="68"/>
        <v>0</v>
      </c>
      <c r="BJ113" s="44">
        <f t="shared" si="51"/>
        <v>37134060</v>
      </c>
      <c r="BK113" s="44">
        <f t="shared" si="55"/>
        <v>414663670</v>
      </c>
      <c r="BL113" s="41" t="str">
        <f>IF(COUNTIF($D$3:D113,D113)=1,BK113,"")</f>
        <v/>
      </c>
      <c r="BM113" s="41">
        <f t="shared" si="52"/>
        <v>0</v>
      </c>
      <c r="BN113" s="41">
        <f t="shared" si="53"/>
        <v>0</v>
      </c>
      <c r="BO113" s="44">
        <f t="shared" si="69"/>
        <v>0</v>
      </c>
      <c r="BP113" s="44">
        <f t="shared" si="70"/>
        <v>0</v>
      </c>
      <c r="BQ113" s="44" t="str">
        <f t="shared" si="54"/>
        <v/>
      </c>
      <c r="BR113" s="44" t="str">
        <f t="shared" si="71"/>
        <v/>
      </c>
      <c r="BS113" s="44">
        <f t="shared" si="72"/>
        <v>0</v>
      </c>
      <c r="BT113" s="45" t="str">
        <f t="shared" si="56"/>
        <v/>
      </c>
    </row>
    <row r="114" spans="1:72" hidden="1">
      <c r="A114" s="83" t="s">
        <v>76</v>
      </c>
      <c r="B114" s="38">
        <v>1909</v>
      </c>
      <c r="C114" s="38" t="s">
        <v>77</v>
      </c>
      <c r="D114" s="39">
        <v>68008652025</v>
      </c>
      <c r="E114" s="39" t="str">
        <f t="shared" si="44"/>
        <v/>
      </c>
      <c r="F114" s="62"/>
      <c r="G114" s="38" t="s">
        <v>107</v>
      </c>
      <c r="H114" s="38" t="s">
        <v>202</v>
      </c>
      <c r="I114" s="38" t="s">
        <v>127</v>
      </c>
      <c r="J114" s="38" t="s">
        <v>81</v>
      </c>
      <c r="K114" s="38">
        <v>7</v>
      </c>
      <c r="L114" s="38">
        <f>SUMIFS(
   zonificación!$AA:$AA,
   zonificación!$A:$A,B114,
   zonificación!$K:$K, G114,
   zonificación!$I:$I,H114,
   zonificación!$W:$W, I114)</f>
        <v>100</v>
      </c>
      <c r="M114" s="48">
        <f>IF(COUNTIFS($D$2:$D114,D114)=1,SUMIFS($L:$L,D:D,D114),0)</f>
        <v>0</v>
      </c>
      <c r="N114" s="62">
        <v>3</v>
      </c>
      <c r="O114" s="38">
        <f>IF(COUNTIFS($D$2:$D114,D114)=1,SUMIFS($K:$K,D:D,D114),0)</f>
        <v>0</v>
      </c>
      <c r="P114" s="40">
        <f>IF(COUNTIFS($D$2:$D114,D114)=1,SUMIFS($M:$M,D:D,D114),0)</f>
        <v>0</v>
      </c>
      <c r="Q114" s="38" t="s">
        <v>82</v>
      </c>
      <c r="R114" s="38">
        <v>804016563</v>
      </c>
      <c r="S114" s="87" t="str">
        <f t="shared" si="48"/>
        <v/>
      </c>
      <c r="T114" s="38" t="s">
        <v>199</v>
      </c>
      <c r="U114" s="87" t="str">
        <f t="shared" si="49"/>
        <v/>
      </c>
      <c r="V114" s="38" t="s">
        <v>129</v>
      </c>
      <c r="W114" s="85">
        <v>46326</v>
      </c>
      <c r="X114" s="64">
        <v>0</v>
      </c>
      <c r="Y114" s="41">
        <f>IF(COUNTIFS($D$2:$D114,$D114)=1,SUMIFS(X:X,$D:$D,$D114),0)</f>
        <v>0</v>
      </c>
      <c r="Z114" s="64">
        <v>0</v>
      </c>
      <c r="AA114" s="63" t="s">
        <v>85</v>
      </c>
      <c r="AB114" s="64">
        <v>0</v>
      </c>
      <c r="AC114" s="41">
        <f>IF(COUNTIFS($D$2:$D114,$D114)=1,SUMIFS(AB:AB,$D:$D,$D114),0)</f>
        <v>0</v>
      </c>
      <c r="AD114" s="41">
        <f>IF(COUNTIFS($D$2:$D114,$D114)=1,SUMIFS(Z:Z,$D:$D,$D114),0)</f>
        <v>0</v>
      </c>
      <c r="AE114" s="41">
        <f t="shared" si="57"/>
        <v>0</v>
      </c>
      <c r="AF114" s="41">
        <f t="shared" si="58"/>
        <v>0</v>
      </c>
      <c r="AG114" s="41">
        <f>IF(COUNTIFS($D$2:$D114,$D114)=1,SUMIFS(AF:AF,$D:$D,$D114),0)</f>
        <v>0</v>
      </c>
      <c r="AH114" s="65">
        <f t="shared" si="50"/>
        <v>2026</v>
      </c>
      <c r="AI114" s="42">
        <f>AG114/VLOOKUP(AH114,SALARIOS!$A$1:$B$4,2,0)</f>
        <v>0</v>
      </c>
      <c r="AJ114" s="64">
        <v>0</v>
      </c>
      <c r="AK114" s="64">
        <v>0</v>
      </c>
      <c r="AL114" s="64">
        <v>0</v>
      </c>
      <c r="AM114" s="64">
        <v>0</v>
      </c>
      <c r="AN114" s="41">
        <f t="shared" si="59"/>
        <v>0</v>
      </c>
      <c r="AO114" s="41">
        <f t="shared" si="60"/>
        <v>0</v>
      </c>
      <c r="AP114" s="41">
        <f t="shared" si="61"/>
        <v>0</v>
      </c>
      <c r="AQ114" s="41">
        <f>VALUE(IF(COUNTIFS($D$2:$D114,$D114)=1,MAX(0,SUMIFS(AP:AP,$D:$D,$D114)),0))</f>
        <v>0</v>
      </c>
      <c r="AR114" s="41">
        <f t="shared" si="45"/>
        <v>0</v>
      </c>
      <c r="AS114" s="41">
        <f>IF(COUNTIFS($D$2:$D114,$D114)=1,SUMIFS(AR:AR,$D:$D,$D114),0)</f>
        <v>0</v>
      </c>
      <c r="AT114" s="41">
        <f t="shared" si="62"/>
        <v>0</v>
      </c>
      <c r="AU114" s="41">
        <f t="shared" si="63"/>
        <v>0</v>
      </c>
      <c r="AV114" s="41">
        <f>SUMIFS(Combinaciones!$K:$K,Combinaciones!$A:$A,I114,Combinaciones!$B:$B,J114,Combinaciones!$F:$F,N114)*L114</f>
        <v>123780200</v>
      </c>
      <c r="AW114" s="41">
        <f>IF(COUNTIFS($D$2:$D114,$D114)=1,SUMIFS(AV:AV,$D:$D,$D114),0)</f>
        <v>0</v>
      </c>
      <c r="AX114" s="64">
        <v>0</v>
      </c>
      <c r="AY114" s="63" t="s">
        <v>85</v>
      </c>
      <c r="AZ114" s="59"/>
      <c r="BA114" s="41">
        <f t="shared" si="64"/>
        <v>0</v>
      </c>
      <c r="BB114" s="64">
        <v>0</v>
      </c>
      <c r="BC114" s="43">
        <f t="shared" si="65"/>
        <v>123780200</v>
      </c>
      <c r="BD114" s="41">
        <f>IF(COUNTIFS($D$2:$D114,$D114)=1,SUMIFS(BC:BC,$D:$D,$D114),0)</f>
        <v>0</v>
      </c>
      <c r="BE114" s="86">
        <v>0.02</v>
      </c>
      <c r="BF114" s="41">
        <f t="shared" si="66"/>
        <v>0</v>
      </c>
      <c r="BG114" s="41">
        <f>IF(COUNTIFS($D$2:$D114,$D114)=1,SUMIFS(BF:BF,$D:$D,$D114),0)</f>
        <v>0</v>
      </c>
      <c r="BH114" s="41">
        <f t="shared" si="67"/>
        <v>0</v>
      </c>
      <c r="BI114" s="44">
        <f t="shared" si="68"/>
        <v>0</v>
      </c>
      <c r="BJ114" s="44">
        <f t="shared" si="51"/>
        <v>123780200</v>
      </c>
      <c r="BK114" s="44">
        <f t="shared" si="55"/>
        <v>414663670</v>
      </c>
      <c r="BL114" s="41" t="str">
        <f>IF(COUNTIF($D$3:D114,D114)=1,BK114,"")</f>
        <v/>
      </c>
      <c r="BM114" s="41">
        <f t="shared" si="52"/>
        <v>0</v>
      </c>
      <c r="BN114" s="41">
        <f t="shared" si="53"/>
        <v>0</v>
      </c>
      <c r="BO114" s="44">
        <f t="shared" si="69"/>
        <v>0</v>
      </c>
      <c r="BP114" s="44">
        <f t="shared" si="70"/>
        <v>0</v>
      </c>
      <c r="BQ114" s="44" t="str">
        <f t="shared" si="54"/>
        <v/>
      </c>
      <c r="BR114" s="44" t="str">
        <f t="shared" si="71"/>
        <v/>
      </c>
      <c r="BS114" s="44">
        <f t="shared" si="72"/>
        <v>0</v>
      </c>
      <c r="BT114" s="45" t="str">
        <f t="shared" si="56"/>
        <v/>
      </c>
    </row>
    <row r="115" spans="1:72" hidden="1">
      <c r="A115" s="83" t="s">
        <v>76</v>
      </c>
      <c r="B115" s="38">
        <v>1909</v>
      </c>
      <c r="C115" s="38" t="s">
        <v>77</v>
      </c>
      <c r="D115" s="39">
        <v>68008652025</v>
      </c>
      <c r="E115" s="39" t="str">
        <f t="shared" si="44"/>
        <v/>
      </c>
      <c r="F115" s="62"/>
      <c r="G115" s="38" t="s">
        <v>107</v>
      </c>
      <c r="H115" s="38" t="s">
        <v>203</v>
      </c>
      <c r="I115" s="38" t="s">
        <v>127</v>
      </c>
      <c r="J115" s="38" t="s">
        <v>81</v>
      </c>
      <c r="K115" s="38">
        <v>6</v>
      </c>
      <c r="L115" s="38">
        <f>SUMIFS(
   zonificación!$AA:$AA,
   zonificación!$A:$A,B115,
   zonificación!$K:$K, G115,
   zonificación!$I:$I,H115,
   zonificación!$W:$W, I115)</f>
        <v>79</v>
      </c>
      <c r="M115" s="48">
        <f>IF(COUNTIFS($D$2:$D115,D115)=1,SUMIFS($L:$L,D:D,D115),0)</f>
        <v>0</v>
      </c>
      <c r="N115" s="62">
        <v>3</v>
      </c>
      <c r="O115" s="38">
        <f>IF(COUNTIFS($D$2:$D115,D115)=1,SUMIFS($K:$K,D:D,D115),0)</f>
        <v>0</v>
      </c>
      <c r="P115" s="40">
        <f>IF(COUNTIFS($D$2:$D115,D115)=1,SUMIFS($M:$M,D:D,D115),0)</f>
        <v>0</v>
      </c>
      <c r="Q115" s="38" t="s">
        <v>82</v>
      </c>
      <c r="R115" s="38">
        <v>804016563</v>
      </c>
      <c r="S115" s="87" t="str">
        <f t="shared" si="48"/>
        <v/>
      </c>
      <c r="T115" s="38" t="s">
        <v>199</v>
      </c>
      <c r="U115" s="87" t="str">
        <f t="shared" si="49"/>
        <v/>
      </c>
      <c r="V115" s="38" t="s">
        <v>129</v>
      </c>
      <c r="W115" s="85">
        <v>46326</v>
      </c>
      <c r="X115" s="64">
        <v>0</v>
      </c>
      <c r="Y115" s="41">
        <f>IF(COUNTIFS($D$2:$D115,$D115)=1,SUMIFS(X:X,$D:$D,$D115),0)</f>
        <v>0</v>
      </c>
      <c r="Z115" s="64">
        <v>0</v>
      </c>
      <c r="AA115" s="63" t="s">
        <v>85</v>
      </c>
      <c r="AB115" s="64">
        <v>0</v>
      </c>
      <c r="AC115" s="41">
        <f>IF(COUNTIFS($D$2:$D115,$D115)=1,SUMIFS(AB:AB,$D:$D,$D115),0)</f>
        <v>0</v>
      </c>
      <c r="AD115" s="41">
        <f>IF(COUNTIFS($D$2:$D115,$D115)=1,SUMIFS(Z:Z,$D:$D,$D115),0)</f>
        <v>0</v>
      </c>
      <c r="AE115" s="41">
        <f t="shared" si="57"/>
        <v>0</v>
      </c>
      <c r="AF115" s="41">
        <f t="shared" si="58"/>
        <v>0</v>
      </c>
      <c r="AG115" s="41">
        <f>IF(COUNTIFS($D$2:$D115,$D115)=1,SUMIFS(AF:AF,$D:$D,$D115),0)</f>
        <v>0</v>
      </c>
      <c r="AH115" s="65">
        <f t="shared" si="50"/>
        <v>2026</v>
      </c>
      <c r="AI115" s="42">
        <f>AG115/VLOOKUP(AH115,SALARIOS!$A$1:$B$4,2,0)</f>
        <v>0</v>
      </c>
      <c r="AJ115" s="64">
        <v>0</v>
      </c>
      <c r="AK115" s="64">
        <v>0</v>
      </c>
      <c r="AL115" s="64">
        <v>0</v>
      </c>
      <c r="AM115" s="64">
        <v>0</v>
      </c>
      <c r="AN115" s="41">
        <f t="shared" si="59"/>
        <v>0</v>
      </c>
      <c r="AO115" s="41">
        <f t="shared" si="60"/>
        <v>0</v>
      </c>
      <c r="AP115" s="41">
        <f t="shared" si="61"/>
        <v>0</v>
      </c>
      <c r="AQ115" s="41">
        <f>VALUE(IF(COUNTIFS($D$2:$D115,$D115)=1,MAX(0,SUMIFS(AP:AP,$D:$D,$D115)),0))</f>
        <v>0</v>
      </c>
      <c r="AR115" s="41">
        <f t="shared" si="45"/>
        <v>0</v>
      </c>
      <c r="AS115" s="41">
        <f>IF(COUNTIFS($D$2:$D115,$D115)=1,SUMIFS(AR:AR,$D:$D,$D115),0)</f>
        <v>0</v>
      </c>
      <c r="AT115" s="41">
        <f t="shared" si="62"/>
        <v>0</v>
      </c>
      <c r="AU115" s="41">
        <f t="shared" si="63"/>
        <v>0</v>
      </c>
      <c r="AV115" s="41">
        <f>SUMIFS(Combinaciones!$K:$K,Combinaciones!$A:$A,I115,Combinaciones!$B:$B,J115,Combinaciones!$F:$F,N115)*L115</f>
        <v>97786358</v>
      </c>
      <c r="AW115" s="41">
        <f>IF(COUNTIFS($D$2:$D115,$D115)=1,SUMIFS(AV:AV,$D:$D,$D115),0)</f>
        <v>0</v>
      </c>
      <c r="AX115" s="64">
        <v>0</v>
      </c>
      <c r="AY115" s="63" t="s">
        <v>85</v>
      </c>
      <c r="AZ115" s="59"/>
      <c r="BA115" s="41">
        <f t="shared" si="64"/>
        <v>0</v>
      </c>
      <c r="BB115" s="64">
        <v>0</v>
      </c>
      <c r="BC115" s="43">
        <f t="shared" si="65"/>
        <v>97786358</v>
      </c>
      <c r="BD115" s="41">
        <f>IF(COUNTIFS($D$2:$D115,$D115)=1,SUMIFS(BC:BC,$D:$D,$D115),0)</f>
        <v>0</v>
      </c>
      <c r="BE115" s="86">
        <v>0.02</v>
      </c>
      <c r="BF115" s="41">
        <f t="shared" si="66"/>
        <v>0</v>
      </c>
      <c r="BG115" s="41">
        <f>IF(COUNTIFS($D$2:$D115,$D115)=1,SUMIFS(BF:BF,$D:$D,$D115),0)</f>
        <v>0</v>
      </c>
      <c r="BH115" s="41">
        <f t="shared" si="67"/>
        <v>0</v>
      </c>
      <c r="BI115" s="44">
        <f t="shared" si="68"/>
        <v>0</v>
      </c>
      <c r="BJ115" s="44">
        <f t="shared" si="51"/>
        <v>97786358</v>
      </c>
      <c r="BK115" s="44">
        <f t="shared" si="55"/>
        <v>414663670</v>
      </c>
      <c r="BL115" s="41" t="str">
        <f>IF(COUNTIF($D$3:D115,D115)=1,BK115,"")</f>
        <v/>
      </c>
      <c r="BM115" s="41">
        <f t="shared" si="52"/>
        <v>0</v>
      </c>
      <c r="BN115" s="41">
        <f t="shared" si="53"/>
        <v>0</v>
      </c>
      <c r="BO115" s="44">
        <f t="shared" si="69"/>
        <v>0</v>
      </c>
      <c r="BP115" s="44">
        <f t="shared" si="70"/>
        <v>0</v>
      </c>
      <c r="BQ115" s="44" t="str">
        <f t="shared" si="54"/>
        <v/>
      </c>
      <c r="BR115" s="44" t="str">
        <f t="shared" si="71"/>
        <v/>
      </c>
      <c r="BS115" s="44">
        <f t="shared" si="72"/>
        <v>0</v>
      </c>
      <c r="BT115" s="45" t="str">
        <f t="shared" si="56"/>
        <v/>
      </c>
    </row>
    <row r="116" spans="1:72">
      <c r="A116" s="83" t="s">
        <v>76</v>
      </c>
      <c r="B116" s="38" t="s">
        <v>204</v>
      </c>
      <c r="C116" s="38" t="s">
        <v>77</v>
      </c>
      <c r="D116" s="39">
        <v>6800873202</v>
      </c>
      <c r="E116" s="39" t="str">
        <f t="shared" si="44"/>
        <v/>
      </c>
      <c r="F116" s="62"/>
      <c r="G116" s="38" t="s">
        <v>78</v>
      </c>
      <c r="H116" s="38" t="s">
        <v>79</v>
      </c>
      <c r="I116" s="38" t="s">
        <v>127</v>
      </c>
      <c r="J116" s="38" t="s">
        <v>140</v>
      </c>
      <c r="K116" s="38">
        <v>18</v>
      </c>
      <c r="L116" s="38">
        <f>SUMIFS(
   zonificación!$AA:$AA,
   zonificación!$A:$A,B116,
   zonificación!$K:$K, G116,
   zonificación!$I:$I,H116,
   zonificación!$W:$W, I116)</f>
        <v>886</v>
      </c>
      <c r="M116" s="48">
        <f>IF(COUNTIFS($D$2:$D116,D116)=1,SUMIFS($L:$L,D:D,D116),0)</f>
        <v>886</v>
      </c>
      <c r="N116" s="62">
        <v>3</v>
      </c>
      <c r="O116" s="38">
        <f>IF(COUNTIFS($D$2:$D116,D116)=1,SUMIFS($K:$K,D:D,D116),0)</f>
        <v>18</v>
      </c>
      <c r="P116" s="40">
        <f>IF(COUNTIFS($D$2:$D116,D116)=1,SUMIFS($M:$M,D:D,D116),0)</f>
        <v>886</v>
      </c>
      <c r="Q116" s="38" t="s">
        <v>82</v>
      </c>
      <c r="R116" s="38">
        <v>860031909</v>
      </c>
      <c r="S116" s="87">
        <v>860031909</v>
      </c>
      <c r="T116" s="38" t="s">
        <v>137</v>
      </c>
      <c r="U116" s="87" t="s">
        <v>137</v>
      </c>
      <c r="V116" s="38" t="s">
        <v>129</v>
      </c>
      <c r="W116" s="85">
        <v>46326</v>
      </c>
      <c r="X116" s="64">
        <v>0</v>
      </c>
      <c r="Y116" s="41">
        <f>IF(COUNTIFS($D$2:$D116,$D116)=1,SUMIFS(X:X,$D:$D,$D116),0)</f>
        <v>0</v>
      </c>
      <c r="Z116" s="64">
        <v>0</v>
      </c>
      <c r="AA116" s="63" t="s">
        <v>85</v>
      </c>
      <c r="AB116" s="64">
        <v>0</v>
      </c>
      <c r="AC116" s="41">
        <f>IF(COUNTIFS($D$2:$D116,$D116)=1,SUMIFS(AB:AB,$D:$D,$D116),0)</f>
        <v>0</v>
      </c>
      <c r="AD116" s="41">
        <f>IF(COUNTIFS($D$2:$D116,$D116)=1,SUMIFS(Z:Z,$D:$D,$D116),0)</f>
        <v>0</v>
      </c>
      <c r="AE116" s="41">
        <f t="shared" si="57"/>
        <v>0</v>
      </c>
      <c r="AF116" s="41">
        <f t="shared" si="58"/>
        <v>0</v>
      </c>
      <c r="AG116" s="41">
        <f>IF(COUNTIFS($D$2:$D116,$D116)=1,SUMIFS(AF:AF,$D:$D,$D116),0)</f>
        <v>0</v>
      </c>
      <c r="AH116" s="65">
        <f t="shared" si="50"/>
        <v>2026</v>
      </c>
      <c r="AI116" s="42">
        <f>AG116/VLOOKUP(AH116,SALARIOS!$A$1:$B$4,2,0)</f>
        <v>0</v>
      </c>
      <c r="AJ116" s="64">
        <v>0</v>
      </c>
      <c r="AK116" s="64">
        <v>0</v>
      </c>
      <c r="AL116" s="64">
        <v>0</v>
      </c>
      <c r="AM116" s="64">
        <v>0</v>
      </c>
      <c r="AN116" s="41">
        <f t="shared" si="59"/>
        <v>0</v>
      </c>
      <c r="AO116" s="41">
        <f t="shared" si="60"/>
        <v>0</v>
      </c>
      <c r="AP116" s="41">
        <f t="shared" si="61"/>
        <v>0</v>
      </c>
      <c r="AQ116" s="41">
        <f>VALUE(IF(COUNTIFS($D$2:$D116,$D116)=1,MAX(0,SUMIFS(AP:AP,$D:$D,$D116)),0))</f>
        <v>0</v>
      </c>
      <c r="AR116" s="41">
        <f t="shared" si="45"/>
        <v>0</v>
      </c>
      <c r="AS116" s="41">
        <f>IF(COUNTIFS($D$2:$D116,$D116)=1,SUMIFS(AR:AR,$D:$D,$D116),0)</f>
        <v>0</v>
      </c>
      <c r="AT116" s="41">
        <f t="shared" si="62"/>
        <v>0</v>
      </c>
      <c r="AU116" s="41">
        <f t="shared" si="63"/>
        <v>0</v>
      </c>
      <c r="AV116" s="41">
        <f>SUMIFS(Combinaciones!$K:$K,Combinaciones!$A:$A,I116,Combinaciones!$B:$B,J116,Combinaciones!$F:$F,N116)*L116</f>
        <v>573562732</v>
      </c>
      <c r="AW116" s="41">
        <f>IF(COUNTIFS($D$2:$D116,$D116)=1,SUMIFS(AV:AV,$D:$D,$D116),0)</f>
        <v>573562732</v>
      </c>
      <c r="AX116" s="64">
        <v>0</v>
      </c>
      <c r="AY116" s="63" t="s">
        <v>85</v>
      </c>
      <c r="AZ116" s="59"/>
      <c r="BA116" s="41">
        <f t="shared" si="64"/>
        <v>0</v>
      </c>
      <c r="BB116" s="64">
        <v>0</v>
      </c>
      <c r="BC116" s="43">
        <f t="shared" si="65"/>
        <v>573562732</v>
      </c>
      <c r="BD116" s="41">
        <f>IF(COUNTIFS($D$2:$D116,$D116)=1,SUMIFS(BC:BC,$D:$D,$D116),0)</f>
        <v>573562732</v>
      </c>
      <c r="BE116" s="86">
        <v>0.02</v>
      </c>
      <c r="BF116" s="41">
        <f t="shared" si="66"/>
        <v>11471254.640000001</v>
      </c>
      <c r="BG116" s="41">
        <f>IF(COUNTIFS($D$2:$D116,$D116)=1,SUMIFS(BF:BF,$D:$D,$D116),0)</f>
        <v>11471254.640000001</v>
      </c>
      <c r="BH116" s="41">
        <f t="shared" si="67"/>
        <v>585033986.63999999</v>
      </c>
      <c r="BI116" s="44">
        <f t="shared" si="68"/>
        <v>334.13234106933271</v>
      </c>
      <c r="BJ116" s="44">
        <f t="shared" si="51"/>
        <v>573562732</v>
      </c>
      <c r="BK116" s="44">
        <f t="shared" si="55"/>
        <v>573562732</v>
      </c>
      <c r="BL116" s="41">
        <f>IF(COUNTIF($D$3:D116,D116)=1,BK116,"")</f>
        <v>573562732</v>
      </c>
      <c r="BM116" s="41">
        <f t="shared" si="52"/>
        <v>11471254.640000001</v>
      </c>
      <c r="BN116" s="41">
        <f t="shared" si="53"/>
        <v>585033986.63999999</v>
      </c>
      <c r="BO116" s="44">
        <f t="shared" si="69"/>
        <v>0</v>
      </c>
      <c r="BP116" s="44">
        <f t="shared" si="70"/>
        <v>334.13234106933271</v>
      </c>
      <c r="BQ116" s="44" t="str">
        <f t="shared" si="54"/>
        <v/>
      </c>
      <c r="BR116" s="44" t="str">
        <f t="shared" si="71"/>
        <v/>
      </c>
      <c r="BS116" s="44">
        <f t="shared" si="72"/>
        <v>334.13234106933271</v>
      </c>
      <c r="BT116" s="45" t="str">
        <f t="shared" si="56"/>
        <v/>
      </c>
    </row>
    <row r="117" spans="1:72" hidden="1">
      <c r="A117" s="83" t="s">
        <v>76</v>
      </c>
      <c r="B117" s="38" t="s">
        <v>205</v>
      </c>
      <c r="C117" s="38" t="s">
        <v>77</v>
      </c>
      <c r="D117" s="39">
        <v>68008052025</v>
      </c>
      <c r="E117" s="39" t="str">
        <f t="shared" si="44"/>
        <v/>
      </c>
      <c r="F117" s="62"/>
      <c r="G117" s="38" t="s">
        <v>123</v>
      </c>
      <c r="H117" s="38" t="s">
        <v>206</v>
      </c>
      <c r="I117" s="38" t="s">
        <v>98</v>
      </c>
      <c r="J117" s="38" t="s">
        <v>81</v>
      </c>
      <c r="K117" s="38">
        <v>1</v>
      </c>
      <c r="L117" s="38">
        <f>SUMIFS(
   zonificación!$AA:$AA,
   zonificación!$A:$A,B117,
   zonificación!$K:$K, G117,
   zonificación!$I:$I,H117,
   zonificación!$W:$W, I117)</f>
        <v>93</v>
      </c>
      <c r="M117" s="48">
        <f>IF(COUNTIFS($D$2:$D117,D117)=1,SUMIFS($L:$L,D:D,D117),0)</f>
        <v>758</v>
      </c>
      <c r="N117" s="62">
        <v>3</v>
      </c>
      <c r="O117" s="38">
        <f>IF(COUNTIFS($D$2:$D117,D117)=1,SUMIFS($K:$K,D:D,D117),0)</f>
        <v>34</v>
      </c>
      <c r="P117" s="40">
        <f>IF(COUNTIFS($D$2:$D117,D117)=1,SUMIFS($M:$M,D:D,D117),0)</f>
        <v>758</v>
      </c>
      <c r="Q117" s="38" t="s">
        <v>82</v>
      </c>
      <c r="R117" s="38">
        <v>800209135</v>
      </c>
      <c r="S117" s="87" t="str">
        <f t="shared" si="48"/>
        <v/>
      </c>
      <c r="T117" s="38" t="s">
        <v>149</v>
      </c>
      <c r="U117" s="87" t="str">
        <f t="shared" si="49"/>
        <v/>
      </c>
      <c r="V117" s="38" t="s">
        <v>84</v>
      </c>
      <c r="W117" s="85">
        <v>46326</v>
      </c>
      <c r="X117" s="64">
        <v>0</v>
      </c>
      <c r="Y117" s="41">
        <f>IF(COUNTIFS($D$2:$D117,$D117)=1,SUMIFS(X:X,$D:$D,$D117),0)</f>
        <v>0</v>
      </c>
      <c r="Z117" s="64">
        <v>0</v>
      </c>
      <c r="AA117" s="63" t="s">
        <v>85</v>
      </c>
      <c r="AB117" s="64">
        <v>0</v>
      </c>
      <c r="AC117" s="41">
        <f>IF(COUNTIFS($D$2:$D117,$D117)=1,SUMIFS(AB:AB,$D:$D,$D117),0)</f>
        <v>0</v>
      </c>
      <c r="AD117" s="41">
        <f>IF(COUNTIFS($D$2:$D117,$D117)=1,SUMIFS(Z:Z,$D:$D,$D117),0)</f>
        <v>0</v>
      </c>
      <c r="AE117" s="41">
        <f t="shared" si="57"/>
        <v>0</v>
      </c>
      <c r="AF117" s="41">
        <f t="shared" si="58"/>
        <v>0</v>
      </c>
      <c r="AG117" s="41">
        <f>IF(COUNTIFS($D$2:$D117,$D117)=1,SUMIFS(AF:AF,$D:$D,$D117),0)</f>
        <v>0</v>
      </c>
      <c r="AH117" s="65">
        <f t="shared" si="50"/>
        <v>2026</v>
      </c>
      <c r="AI117" s="42">
        <f>AG117/VLOOKUP(AH117,SALARIOS!$A$1:$B$4,2,0)</f>
        <v>0</v>
      </c>
      <c r="AJ117" s="64">
        <v>0</v>
      </c>
      <c r="AK117" s="64">
        <v>0</v>
      </c>
      <c r="AL117" s="64">
        <v>0</v>
      </c>
      <c r="AM117" s="64">
        <v>0</v>
      </c>
      <c r="AN117" s="41">
        <f t="shared" si="59"/>
        <v>0</v>
      </c>
      <c r="AO117" s="41">
        <f t="shared" si="60"/>
        <v>0</v>
      </c>
      <c r="AP117" s="41">
        <f t="shared" si="61"/>
        <v>0</v>
      </c>
      <c r="AQ117" s="41">
        <f>VALUE(IF(COUNTIFS($D$2:$D117,$D117)=1,MAX(0,SUMIFS(AP:AP,$D:$D,$D117)),0))</f>
        <v>0</v>
      </c>
      <c r="AR117" s="41">
        <f t="shared" si="45"/>
        <v>0</v>
      </c>
      <c r="AS117" s="41">
        <f>IF(COUNTIFS($D$2:$D117,$D117)=1,SUMIFS(AR:AR,$D:$D,$D117),0)</f>
        <v>0</v>
      </c>
      <c r="AT117" s="41">
        <f t="shared" si="62"/>
        <v>0</v>
      </c>
      <c r="AU117" s="41">
        <f t="shared" si="63"/>
        <v>0</v>
      </c>
      <c r="AV117" s="41">
        <f>SUMIFS(Combinaciones!$K:$K,Combinaciones!$A:$A,I117,Combinaciones!$B:$B,J117,Combinaciones!$F:$F,N117)*L117</f>
        <v>157084812</v>
      </c>
      <c r="AW117" s="41">
        <f>IF(COUNTIFS($D$2:$D117,$D117)=1,SUMIFS(AV:AV,$D:$D,$D117),0)</f>
        <v>1149091912</v>
      </c>
      <c r="AX117" s="64">
        <v>0</v>
      </c>
      <c r="AY117" s="63" t="s">
        <v>85</v>
      </c>
      <c r="AZ117" s="59"/>
      <c r="BA117" s="41">
        <f t="shared" si="64"/>
        <v>0</v>
      </c>
      <c r="BB117" s="64">
        <v>0</v>
      </c>
      <c r="BC117" s="43">
        <f t="shared" si="65"/>
        <v>157084812</v>
      </c>
      <c r="BD117" s="41">
        <f>IF(COUNTIFS($D$2:$D117,$D117)=1,SUMIFS(BC:BC,$D:$D,$D117),0)</f>
        <v>1149091912</v>
      </c>
      <c r="BE117" s="86">
        <v>0.02</v>
      </c>
      <c r="BF117" s="41">
        <f t="shared" si="66"/>
        <v>22981838.240000002</v>
      </c>
      <c r="BG117" s="41">
        <f>IF(COUNTIFS($D$2:$D117,$D117)=1,SUMIFS(BF:BF,$D:$D,$D117),0)</f>
        <v>22981838.240000002</v>
      </c>
      <c r="BH117" s="41">
        <f t="shared" si="67"/>
        <v>1172073750.24</v>
      </c>
      <c r="BI117" s="44">
        <f t="shared" si="68"/>
        <v>669.41024798033015</v>
      </c>
      <c r="BJ117" s="44">
        <f t="shared" si="51"/>
        <v>157084812</v>
      </c>
      <c r="BK117" s="44">
        <f t="shared" si="55"/>
        <v>1149091912</v>
      </c>
      <c r="BL117" s="41">
        <f>IF(COUNTIF($D$3:D117,D117)=1,BK117,"")</f>
        <v>1149091912</v>
      </c>
      <c r="BM117" s="41">
        <f t="shared" si="52"/>
        <v>22981838.240000002</v>
      </c>
      <c r="BN117" s="41">
        <f t="shared" si="53"/>
        <v>1172073750.24</v>
      </c>
      <c r="BO117" s="44">
        <f t="shared" si="69"/>
        <v>0</v>
      </c>
      <c r="BP117" s="44">
        <f t="shared" si="70"/>
        <v>669.41024798033015</v>
      </c>
      <c r="BQ117" s="44" t="str">
        <f t="shared" si="54"/>
        <v/>
      </c>
      <c r="BR117" s="44" t="str">
        <f t="shared" si="71"/>
        <v/>
      </c>
      <c r="BS117" s="44">
        <f t="shared" si="72"/>
        <v>669.41024798033015</v>
      </c>
      <c r="BT117" s="45" t="str">
        <f t="shared" si="56"/>
        <v/>
      </c>
    </row>
    <row r="118" spans="1:72" hidden="1">
      <c r="A118" s="83" t="s">
        <v>76</v>
      </c>
      <c r="B118" s="38" t="s">
        <v>205</v>
      </c>
      <c r="C118" s="38" t="s">
        <v>77</v>
      </c>
      <c r="D118" s="39">
        <v>68008052025</v>
      </c>
      <c r="E118" s="39" t="str">
        <f t="shared" si="44"/>
        <v/>
      </c>
      <c r="F118" s="62"/>
      <c r="G118" s="38" t="s">
        <v>123</v>
      </c>
      <c r="H118" s="38" t="s">
        <v>206</v>
      </c>
      <c r="I118" s="38" t="s">
        <v>183</v>
      </c>
      <c r="J118" s="38" t="s">
        <v>81</v>
      </c>
      <c r="K118" s="38">
        <v>33</v>
      </c>
      <c r="L118" s="38">
        <f>SUMIFS(
   zonificación!$AA:$AA,
   zonificación!$A:$A,B118,
   zonificación!$K:$K, G118,
   zonificación!$I:$I,H118,
   zonificación!$W:$W, I118)</f>
        <v>665</v>
      </c>
      <c r="M118" s="48">
        <f>IF(COUNTIFS($D$2:$D118,D118)=1,SUMIFS($L:$L,D:D,D118),0)</f>
        <v>0</v>
      </c>
      <c r="N118" s="62">
        <v>3</v>
      </c>
      <c r="O118" s="38">
        <f>IF(COUNTIFS($D$2:$D118,D118)=1,SUMIFS($K:$K,D:D,D118),0)</f>
        <v>0</v>
      </c>
      <c r="P118" s="40">
        <f>IF(COUNTIFS($D$2:$D118,D118)=1,SUMIFS($M:$M,D:D,D118),0)</f>
        <v>0</v>
      </c>
      <c r="Q118" s="38" t="s">
        <v>82</v>
      </c>
      <c r="R118" s="38">
        <v>800209135</v>
      </c>
      <c r="S118" s="87" t="str">
        <f t="shared" si="48"/>
        <v/>
      </c>
      <c r="T118" s="38" t="s">
        <v>149</v>
      </c>
      <c r="U118" s="87" t="str">
        <f t="shared" si="49"/>
        <v/>
      </c>
      <c r="V118" s="38" t="s">
        <v>157</v>
      </c>
      <c r="W118" s="85">
        <v>46326</v>
      </c>
      <c r="X118" s="64">
        <v>0</v>
      </c>
      <c r="Y118" s="41">
        <f>IF(COUNTIFS($D$2:$D118,$D118)=1,SUMIFS(X:X,$D:$D,$D118),0)</f>
        <v>0</v>
      </c>
      <c r="Z118" s="64">
        <v>0</v>
      </c>
      <c r="AA118" s="63" t="s">
        <v>85</v>
      </c>
      <c r="AB118" s="64">
        <v>0</v>
      </c>
      <c r="AC118" s="41">
        <f>IF(COUNTIFS($D$2:$D118,$D118)=1,SUMIFS(AB:AB,$D:$D,$D118),0)</f>
        <v>0</v>
      </c>
      <c r="AD118" s="41">
        <f>IF(COUNTIFS($D$2:$D118,$D118)=1,SUMIFS(Z:Z,$D:$D,$D118),0)</f>
        <v>0</v>
      </c>
      <c r="AE118" s="41">
        <f t="shared" si="57"/>
        <v>0</v>
      </c>
      <c r="AF118" s="41">
        <f t="shared" si="58"/>
        <v>0</v>
      </c>
      <c r="AG118" s="41">
        <f>IF(COUNTIFS($D$2:$D118,$D118)=1,SUMIFS(AF:AF,$D:$D,$D118),0)</f>
        <v>0</v>
      </c>
      <c r="AH118" s="65">
        <f t="shared" si="50"/>
        <v>2026</v>
      </c>
      <c r="AI118" s="42">
        <f>AG118/VLOOKUP(AH118,SALARIOS!$A$1:$B$4,2,0)</f>
        <v>0</v>
      </c>
      <c r="AJ118" s="64">
        <v>0</v>
      </c>
      <c r="AK118" s="64">
        <v>0</v>
      </c>
      <c r="AL118" s="64">
        <v>0</v>
      </c>
      <c r="AM118" s="64">
        <v>0</v>
      </c>
      <c r="AN118" s="41">
        <f t="shared" si="59"/>
        <v>0</v>
      </c>
      <c r="AO118" s="41">
        <f t="shared" si="60"/>
        <v>0</v>
      </c>
      <c r="AP118" s="41">
        <f t="shared" si="61"/>
        <v>0</v>
      </c>
      <c r="AQ118" s="41">
        <f>VALUE(IF(COUNTIFS($D$2:$D118,$D118)=1,MAX(0,SUMIFS(AP:AP,$D:$D,$D118)),0))</f>
        <v>0</v>
      </c>
      <c r="AR118" s="41">
        <f t="shared" si="45"/>
        <v>0</v>
      </c>
      <c r="AS118" s="41">
        <f>IF(COUNTIFS($D$2:$D118,$D118)=1,SUMIFS(AR:AR,$D:$D,$D118),0)</f>
        <v>0</v>
      </c>
      <c r="AT118" s="41">
        <f t="shared" si="62"/>
        <v>0</v>
      </c>
      <c r="AU118" s="41">
        <f t="shared" si="63"/>
        <v>0</v>
      </c>
      <c r="AV118" s="41">
        <f>SUMIFS(Combinaciones!$K:$K,Combinaciones!$A:$A,I118,Combinaciones!$B:$B,J118,Combinaciones!$F:$F,N118)*L118</f>
        <v>992007100</v>
      </c>
      <c r="AW118" s="41">
        <f>IF(COUNTIFS($D$2:$D118,$D118)=1,SUMIFS(AV:AV,$D:$D,$D118),0)</f>
        <v>0</v>
      </c>
      <c r="AX118" s="64">
        <v>0</v>
      </c>
      <c r="AY118" s="63" t="s">
        <v>85</v>
      </c>
      <c r="AZ118" s="59"/>
      <c r="BA118" s="41">
        <f t="shared" si="64"/>
        <v>0</v>
      </c>
      <c r="BB118" s="64">
        <v>0</v>
      </c>
      <c r="BC118" s="43">
        <f t="shared" si="65"/>
        <v>992007100</v>
      </c>
      <c r="BD118" s="41">
        <f>IF(COUNTIFS($D$2:$D118,$D118)=1,SUMIFS(BC:BC,$D:$D,$D118),0)</f>
        <v>0</v>
      </c>
      <c r="BE118" s="86">
        <v>0.02</v>
      </c>
      <c r="BF118" s="41">
        <f t="shared" si="66"/>
        <v>0</v>
      </c>
      <c r="BG118" s="41">
        <f>IF(COUNTIFS($D$2:$D118,$D118)=1,SUMIFS(BF:BF,$D:$D,$D118),0)</f>
        <v>0</v>
      </c>
      <c r="BH118" s="41">
        <f t="shared" si="67"/>
        <v>0</v>
      </c>
      <c r="BI118" s="44">
        <f t="shared" si="68"/>
        <v>0</v>
      </c>
      <c r="BJ118" s="44">
        <f t="shared" si="51"/>
        <v>992007100</v>
      </c>
      <c r="BK118" s="44">
        <f t="shared" si="55"/>
        <v>1149091912</v>
      </c>
      <c r="BL118" s="41" t="str">
        <f>IF(COUNTIF($D$3:D118,D118)=1,BK118,"")</f>
        <v/>
      </c>
      <c r="BM118" s="41">
        <f t="shared" si="52"/>
        <v>0</v>
      </c>
      <c r="BN118" s="41">
        <f t="shared" si="53"/>
        <v>0</v>
      </c>
      <c r="BO118" s="44">
        <f t="shared" si="69"/>
        <v>0</v>
      </c>
      <c r="BP118" s="44">
        <f t="shared" si="70"/>
        <v>0</v>
      </c>
      <c r="BQ118" s="44" t="str">
        <f t="shared" si="54"/>
        <v/>
      </c>
      <c r="BR118" s="44" t="str">
        <f t="shared" si="71"/>
        <v/>
      </c>
      <c r="BS118" s="44">
        <f t="shared" si="72"/>
        <v>0</v>
      </c>
      <c r="BT118" s="45" t="str">
        <f t="shared" si="56"/>
        <v/>
      </c>
    </row>
    <row r="119" spans="1:72" hidden="1">
      <c r="A119" s="83" t="s">
        <v>76</v>
      </c>
      <c r="B119" s="38" t="s">
        <v>207</v>
      </c>
      <c r="C119" s="38" t="s">
        <v>77</v>
      </c>
      <c r="D119" s="39">
        <v>68008742025</v>
      </c>
      <c r="E119" s="39" t="str">
        <f t="shared" si="44"/>
        <v/>
      </c>
      <c r="F119" s="62"/>
      <c r="G119" s="38" t="s">
        <v>107</v>
      </c>
      <c r="H119" s="38" t="s">
        <v>208</v>
      </c>
      <c r="I119" s="38" t="s">
        <v>156</v>
      </c>
      <c r="J119" s="38" t="s">
        <v>81</v>
      </c>
      <c r="K119" s="38">
        <v>4</v>
      </c>
      <c r="L119" s="38">
        <f>SUMIFS(
   zonificación!$AA:$AA,
   zonificación!$A:$A,B119,
   zonificación!$K:$K, G119,
   zonificación!$I:$I,H119,
   zonificación!$W:$W, I119)</f>
        <v>62</v>
      </c>
      <c r="M119" s="48">
        <f>IF(COUNTIFS($D$2:$D119,D119)=1,SUMIFS($L:$L,D:D,D119),0)</f>
        <v>315</v>
      </c>
      <c r="N119" s="62">
        <v>3</v>
      </c>
      <c r="O119" s="38">
        <f>IF(COUNTIFS($D$2:$D119,D119)=1,SUMIFS($K:$K,D:D,D119),0)</f>
        <v>24</v>
      </c>
      <c r="P119" s="40">
        <f>IF(COUNTIFS($D$2:$D119,D119)=1,SUMIFS($M:$M,D:D,D119),0)</f>
        <v>315</v>
      </c>
      <c r="Q119" s="38" t="s">
        <v>82</v>
      </c>
      <c r="R119" s="38">
        <v>900845972</v>
      </c>
      <c r="S119" s="87" t="str">
        <f t="shared" si="48"/>
        <v/>
      </c>
      <c r="T119" s="38" t="s">
        <v>209</v>
      </c>
      <c r="U119" s="87" t="str">
        <f t="shared" si="49"/>
        <v/>
      </c>
      <c r="V119" s="38" t="s">
        <v>157</v>
      </c>
      <c r="W119" s="85">
        <v>46326</v>
      </c>
      <c r="X119" s="64">
        <v>0</v>
      </c>
      <c r="Y119" s="41">
        <f>IF(COUNTIFS($D$2:$D119,$D119)=1,SUMIFS(X:X,$D:$D,$D119),0)</f>
        <v>0</v>
      </c>
      <c r="Z119" s="64">
        <v>0</v>
      </c>
      <c r="AA119" s="63" t="s">
        <v>85</v>
      </c>
      <c r="AB119" s="64">
        <v>0</v>
      </c>
      <c r="AC119" s="41">
        <f>IF(COUNTIFS($D$2:$D119,$D119)=1,SUMIFS(AB:AB,$D:$D,$D119),0)</f>
        <v>0</v>
      </c>
      <c r="AD119" s="41">
        <f>IF(COUNTIFS($D$2:$D119,$D119)=1,SUMIFS(Z:Z,$D:$D,$D119),0)</f>
        <v>0</v>
      </c>
      <c r="AE119" s="41">
        <f t="shared" si="57"/>
        <v>0</v>
      </c>
      <c r="AF119" s="41">
        <f t="shared" si="58"/>
        <v>0</v>
      </c>
      <c r="AG119" s="41">
        <f>IF(COUNTIFS($D$2:$D119,$D119)=1,SUMIFS(AF:AF,$D:$D,$D119),0)</f>
        <v>0</v>
      </c>
      <c r="AH119" s="65">
        <f t="shared" si="50"/>
        <v>2026</v>
      </c>
      <c r="AI119" s="42">
        <f>AG119/VLOOKUP(AH119,SALARIOS!$A$1:$B$4,2,0)</f>
        <v>0</v>
      </c>
      <c r="AJ119" s="64">
        <v>0</v>
      </c>
      <c r="AK119" s="64">
        <v>0</v>
      </c>
      <c r="AL119" s="64">
        <v>0</v>
      </c>
      <c r="AM119" s="64">
        <v>0</v>
      </c>
      <c r="AN119" s="41">
        <f t="shared" si="59"/>
        <v>0</v>
      </c>
      <c r="AO119" s="41">
        <f t="shared" si="60"/>
        <v>0</v>
      </c>
      <c r="AP119" s="41">
        <f t="shared" si="61"/>
        <v>0</v>
      </c>
      <c r="AQ119" s="41">
        <f>VALUE(IF(COUNTIFS($D$2:$D119,$D119)=1,MAX(0,SUMIFS(AP:AP,$D:$D,$D119)),0))</f>
        <v>0</v>
      </c>
      <c r="AR119" s="41">
        <f t="shared" si="45"/>
        <v>0</v>
      </c>
      <c r="AS119" s="41">
        <f>IF(COUNTIFS($D$2:$D119,$D119)=1,SUMIFS(AR:AR,$D:$D,$D119),0)</f>
        <v>0</v>
      </c>
      <c r="AT119" s="41">
        <f t="shared" si="62"/>
        <v>0</v>
      </c>
      <c r="AU119" s="41">
        <f t="shared" si="63"/>
        <v>0</v>
      </c>
      <c r="AV119" s="41">
        <f>SUMIFS(Combinaciones!$K:$K,Combinaciones!$A:$A,I119,Combinaciones!$B:$B,J119,Combinaciones!$F:$F,N119)*L119</f>
        <v>90739294</v>
      </c>
      <c r="AW119" s="41">
        <f>IF(COUNTIFS($D$2:$D119,$D119)=1,SUMIFS(AV:AV,$D:$D,$D119),0)</f>
        <v>403903200</v>
      </c>
      <c r="AX119" s="64">
        <v>0</v>
      </c>
      <c r="AY119" s="63" t="s">
        <v>85</v>
      </c>
      <c r="AZ119" s="59"/>
      <c r="BA119" s="41">
        <f t="shared" si="64"/>
        <v>0</v>
      </c>
      <c r="BB119" s="64">
        <v>0</v>
      </c>
      <c r="BC119" s="43">
        <f t="shared" si="65"/>
        <v>90739294</v>
      </c>
      <c r="BD119" s="41">
        <f>IF(COUNTIFS($D$2:$D119,$D119)=1,SUMIFS(BC:BC,$D:$D,$D119),0)</f>
        <v>403903200</v>
      </c>
      <c r="BE119" s="86">
        <v>0.02</v>
      </c>
      <c r="BF119" s="41">
        <f t="shared" si="66"/>
        <v>8078064</v>
      </c>
      <c r="BG119" s="41">
        <f>IF(COUNTIFS($D$2:$D119,$D119)=1,SUMIFS(BF:BF,$D:$D,$D119),0)</f>
        <v>8078064</v>
      </c>
      <c r="BH119" s="41">
        <f t="shared" si="67"/>
        <v>411981264</v>
      </c>
      <c r="BI119" s="44">
        <f t="shared" si="68"/>
        <v>235.29618340229766</v>
      </c>
      <c r="BJ119" s="44">
        <f t="shared" si="51"/>
        <v>90739294</v>
      </c>
      <c r="BK119" s="44">
        <f t="shared" si="55"/>
        <v>403903200</v>
      </c>
      <c r="BL119" s="41">
        <f>IF(COUNTIF($D$3:D119,D119)=1,BK119,"")</f>
        <v>403903200</v>
      </c>
      <c r="BM119" s="41">
        <f t="shared" si="52"/>
        <v>8078064</v>
      </c>
      <c r="BN119" s="41">
        <f t="shared" si="53"/>
        <v>411981264</v>
      </c>
      <c r="BO119" s="44">
        <f t="shared" si="69"/>
        <v>0</v>
      </c>
      <c r="BP119" s="44">
        <f t="shared" si="70"/>
        <v>235.29618340229766</v>
      </c>
      <c r="BQ119" s="44" t="str">
        <f t="shared" si="54"/>
        <v/>
      </c>
      <c r="BR119" s="44" t="str">
        <f t="shared" si="71"/>
        <v/>
      </c>
      <c r="BS119" s="44">
        <f t="shared" si="72"/>
        <v>235.29618340229766</v>
      </c>
      <c r="BT119" s="45" t="str">
        <f t="shared" si="56"/>
        <v/>
      </c>
    </row>
    <row r="120" spans="1:72" hidden="1">
      <c r="A120" s="83" t="s">
        <v>76</v>
      </c>
      <c r="B120" s="38" t="s">
        <v>207</v>
      </c>
      <c r="C120" s="38" t="s">
        <v>77</v>
      </c>
      <c r="D120" s="39">
        <v>68008742025</v>
      </c>
      <c r="E120" s="39" t="str">
        <f t="shared" si="44"/>
        <v/>
      </c>
      <c r="F120" s="62"/>
      <c r="G120" s="38" t="s">
        <v>107</v>
      </c>
      <c r="H120" s="38" t="s">
        <v>208</v>
      </c>
      <c r="I120" s="38" t="s">
        <v>127</v>
      </c>
      <c r="J120" s="38" t="s">
        <v>81</v>
      </c>
      <c r="K120" s="38">
        <v>2</v>
      </c>
      <c r="L120" s="38">
        <f>SUMIFS(
   zonificación!$AA:$AA,
   zonificación!$A:$A,B120,
   zonificación!$K:$K, G120,
   zonificación!$I:$I,H120,
   zonificación!$W:$W, I120)</f>
        <v>39</v>
      </c>
      <c r="M120" s="48">
        <f>IF(COUNTIFS($D$2:$D120,D120)=1,SUMIFS($L:$L,D:D,D120),0)</f>
        <v>0</v>
      </c>
      <c r="N120" s="62">
        <v>3</v>
      </c>
      <c r="O120" s="38">
        <f>IF(COUNTIFS($D$2:$D120,D120)=1,SUMIFS($K:$K,D:D,D120),0)</f>
        <v>0</v>
      </c>
      <c r="P120" s="40">
        <f>IF(COUNTIFS($D$2:$D120,D120)=1,SUMIFS($M:$M,D:D,D120),0)</f>
        <v>0</v>
      </c>
      <c r="Q120" s="38" t="s">
        <v>82</v>
      </c>
      <c r="R120" s="38">
        <v>900845972</v>
      </c>
      <c r="S120" s="87" t="str">
        <f t="shared" si="48"/>
        <v/>
      </c>
      <c r="T120" s="38" t="s">
        <v>209</v>
      </c>
      <c r="U120" s="87" t="str">
        <f t="shared" si="49"/>
        <v/>
      </c>
      <c r="V120" s="38" t="s">
        <v>129</v>
      </c>
      <c r="W120" s="85">
        <v>46326</v>
      </c>
      <c r="X120" s="64">
        <v>0</v>
      </c>
      <c r="Y120" s="41">
        <f>IF(COUNTIFS($D$2:$D120,$D120)=1,SUMIFS(X:X,$D:$D,$D120),0)</f>
        <v>0</v>
      </c>
      <c r="Z120" s="64">
        <v>0</v>
      </c>
      <c r="AA120" s="63" t="s">
        <v>85</v>
      </c>
      <c r="AB120" s="64">
        <v>0</v>
      </c>
      <c r="AC120" s="41">
        <f>IF(COUNTIFS($D$2:$D120,$D120)=1,SUMIFS(AB:AB,$D:$D,$D120),0)</f>
        <v>0</v>
      </c>
      <c r="AD120" s="41">
        <f>IF(COUNTIFS($D$2:$D120,$D120)=1,SUMIFS(Z:Z,$D:$D,$D120),0)</f>
        <v>0</v>
      </c>
      <c r="AE120" s="41">
        <f t="shared" si="57"/>
        <v>0</v>
      </c>
      <c r="AF120" s="41">
        <f t="shared" si="58"/>
        <v>0</v>
      </c>
      <c r="AG120" s="41">
        <f>IF(COUNTIFS($D$2:$D120,$D120)=1,SUMIFS(AF:AF,$D:$D,$D120),0)</f>
        <v>0</v>
      </c>
      <c r="AH120" s="65">
        <f t="shared" si="50"/>
        <v>2026</v>
      </c>
      <c r="AI120" s="42">
        <f>AG120/VLOOKUP(AH120,SALARIOS!$A$1:$B$4,2,0)</f>
        <v>0</v>
      </c>
      <c r="AJ120" s="64">
        <v>0</v>
      </c>
      <c r="AK120" s="64">
        <v>0</v>
      </c>
      <c r="AL120" s="64">
        <v>0</v>
      </c>
      <c r="AM120" s="64">
        <v>0</v>
      </c>
      <c r="AN120" s="41">
        <f t="shared" si="59"/>
        <v>0</v>
      </c>
      <c r="AO120" s="41">
        <f t="shared" si="60"/>
        <v>0</v>
      </c>
      <c r="AP120" s="41">
        <f t="shared" si="61"/>
        <v>0</v>
      </c>
      <c r="AQ120" s="41">
        <f>VALUE(IF(COUNTIFS($D$2:$D120,$D120)=1,MAX(0,SUMIFS(AP:AP,$D:$D,$D120)),0))</f>
        <v>0</v>
      </c>
      <c r="AR120" s="41">
        <f t="shared" si="45"/>
        <v>0</v>
      </c>
      <c r="AS120" s="41">
        <f>IF(COUNTIFS($D$2:$D120,$D120)=1,SUMIFS(AR:AR,$D:$D,$D120),0)</f>
        <v>0</v>
      </c>
      <c r="AT120" s="41">
        <f t="shared" si="62"/>
        <v>0</v>
      </c>
      <c r="AU120" s="41">
        <f t="shared" si="63"/>
        <v>0</v>
      </c>
      <c r="AV120" s="41">
        <f>SUMIFS(Combinaciones!$K:$K,Combinaciones!$A:$A,I120,Combinaciones!$B:$B,J120,Combinaciones!$F:$F,N120)*L120</f>
        <v>48274278</v>
      </c>
      <c r="AW120" s="41">
        <f>IF(COUNTIFS($D$2:$D120,$D120)=1,SUMIFS(AV:AV,$D:$D,$D120),0)</f>
        <v>0</v>
      </c>
      <c r="AX120" s="64">
        <v>0</v>
      </c>
      <c r="AY120" s="63" t="s">
        <v>85</v>
      </c>
      <c r="AZ120" s="59"/>
      <c r="BA120" s="41">
        <f t="shared" si="64"/>
        <v>0</v>
      </c>
      <c r="BB120" s="64">
        <v>0</v>
      </c>
      <c r="BC120" s="43">
        <f t="shared" si="65"/>
        <v>48274278</v>
      </c>
      <c r="BD120" s="41">
        <f>IF(COUNTIFS($D$2:$D120,$D120)=1,SUMIFS(BC:BC,$D:$D,$D120),0)</f>
        <v>0</v>
      </c>
      <c r="BE120" s="86">
        <v>0.02</v>
      </c>
      <c r="BF120" s="41">
        <f t="shared" si="66"/>
        <v>0</v>
      </c>
      <c r="BG120" s="41">
        <f>IF(COUNTIFS($D$2:$D120,$D120)=1,SUMIFS(BF:BF,$D:$D,$D120),0)</f>
        <v>0</v>
      </c>
      <c r="BH120" s="41">
        <f t="shared" si="67"/>
        <v>0</v>
      </c>
      <c r="BI120" s="44">
        <f t="shared" si="68"/>
        <v>0</v>
      </c>
      <c r="BJ120" s="44">
        <f t="shared" si="51"/>
        <v>48274278</v>
      </c>
      <c r="BK120" s="44">
        <f t="shared" si="55"/>
        <v>403903200</v>
      </c>
      <c r="BL120" s="41" t="str">
        <f>IF(COUNTIF($D$3:D120,D120)=1,BK120,"")</f>
        <v/>
      </c>
      <c r="BM120" s="41">
        <f t="shared" si="52"/>
        <v>0</v>
      </c>
      <c r="BN120" s="41">
        <f t="shared" si="53"/>
        <v>0</v>
      </c>
      <c r="BO120" s="44">
        <f t="shared" si="69"/>
        <v>0</v>
      </c>
      <c r="BP120" s="44">
        <f t="shared" si="70"/>
        <v>0</v>
      </c>
      <c r="BQ120" s="44" t="str">
        <f t="shared" si="54"/>
        <v/>
      </c>
      <c r="BR120" s="44" t="str">
        <f t="shared" si="71"/>
        <v/>
      </c>
      <c r="BS120" s="44">
        <f t="shared" si="72"/>
        <v>0</v>
      </c>
      <c r="BT120" s="45" t="str">
        <f t="shared" si="56"/>
        <v/>
      </c>
    </row>
    <row r="121" spans="1:72" hidden="1">
      <c r="A121" s="83" t="s">
        <v>76</v>
      </c>
      <c r="B121" s="38" t="s">
        <v>207</v>
      </c>
      <c r="C121" s="38" t="s">
        <v>77</v>
      </c>
      <c r="D121" s="39">
        <v>68008742025</v>
      </c>
      <c r="E121" s="39" t="str">
        <f t="shared" si="44"/>
        <v/>
      </c>
      <c r="F121" s="62"/>
      <c r="G121" s="38" t="s">
        <v>107</v>
      </c>
      <c r="H121" s="38" t="s">
        <v>210</v>
      </c>
      <c r="I121" s="38" t="s">
        <v>127</v>
      </c>
      <c r="J121" s="38" t="s">
        <v>81</v>
      </c>
      <c r="K121" s="38">
        <v>3</v>
      </c>
      <c r="L121" s="38">
        <f>SUMIFS(
   zonificación!$AA:$AA,
   zonificación!$A:$A,B121,
   zonificación!$K:$K, G121,
   zonificación!$I:$I,H121,
   zonificación!$W:$W, I121)</f>
        <v>59</v>
      </c>
      <c r="M121" s="48">
        <f>IF(COUNTIFS($D$2:$D121,D121)=1,SUMIFS($L:$L,D:D,D121),0)</f>
        <v>0</v>
      </c>
      <c r="N121" s="62">
        <v>3</v>
      </c>
      <c r="O121" s="38">
        <f>IF(COUNTIFS($D$2:$D121,D121)=1,SUMIFS($K:$K,D:D,D121),0)</f>
        <v>0</v>
      </c>
      <c r="P121" s="40">
        <f>IF(COUNTIFS($D$2:$D121,D121)=1,SUMIFS($M:$M,D:D,D121),0)</f>
        <v>0</v>
      </c>
      <c r="Q121" s="38" t="s">
        <v>82</v>
      </c>
      <c r="R121" s="38">
        <v>900845972</v>
      </c>
      <c r="S121" s="87" t="str">
        <f t="shared" si="48"/>
        <v/>
      </c>
      <c r="T121" s="38" t="s">
        <v>209</v>
      </c>
      <c r="U121" s="87" t="str">
        <f t="shared" si="49"/>
        <v/>
      </c>
      <c r="V121" s="38" t="s">
        <v>129</v>
      </c>
      <c r="W121" s="85">
        <v>46326</v>
      </c>
      <c r="X121" s="64">
        <v>0</v>
      </c>
      <c r="Y121" s="41">
        <f>IF(COUNTIFS($D$2:$D121,$D121)=1,SUMIFS(X:X,$D:$D,$D121),0)</f>
        <v>0</v>
      </c>
      <c r="Z121" s="64">
        <v>0</v>
      </c>
      <c r="AA121" s="63" t="s">
        <v>85</v>
      </c>
      <c r="AB121" s="64">
        <v>0</v>
      </c>
      <c r="AC121" s="41">
        <f>IF(COUNTIFS($D$2:$D121,$D121)=1,SUMIFS(AB:AB,$D:$D,$D121),0)</f>
        <v>0</v>
      </c>
      <c r="AD121" s="41">
        <f>IF(COUNTIFS($D$2:$D121,$D121)=1,SUMIFS(Z:Z,$D:$D,$D121),0)</f>
        <v>0</v>
      </c>
      <c r="AE121" s="41">
        <f t="shared" si="57"/>
        <v>0</v>
      </c>
      <c r="AF121" s="41">
        <f t="shared" si="58"/>
        <v>0</v>
      </c>
      <c r="AG121" s="41">
        <f>IF(COUNTIFS($D$2:$D121,$D121)=1,SUMIFS(AF:AF,$D:$D,$D121),0)</f>
        <v>0</v>
      </c>
      <c r="AH121" s="65">
        <f t="shared" si="50"/>
        <v>2026</v>
      </c>
      <c r="AI121" s="42">
        <f>AG121/VLOOKUP(AH121,SALARIOS!$A$1:$B$4,2,0)</f>
        <v>0</v>
      </c>
      <c r="AJ121" s="64">
        <v>0</v>
      </c>
      <c r="AK121" s="64">
        <v>0</v>
      </c>
      <c r="AL121" s="64">
        <v>0</v>
      </c>
      <c r="AM121" s="64">
        <v>0</v>
      </c>
      <c r="AN121" s="41">
        <f t="shared" si="59"/>
        <v>0</v>
      </c>
      <c r="AO121" s="41">
        <f t="shared" si="60"/>
        <v>0</v>
      </c>
      <c r="AP121" s="41">
        <f t="shared" si="61"/>
        <v>0</v>
      </c>
      <c r="AQ121" s="41">
        <f>VALUE(IF(COUNTIFS($D$2:$D121,$D121)=1,MAX(0,SUMIFS(AP:AP,$D:$D,$D121)),0))</f>
        <v>0</v>
      </c>
      <c r="AR121" s="41">
        <f t="shared" si="45"/>
        <v>0</v>
      </c>
      <c r="AS121" s="41">
        <f>IF(COUNTIFS($D$2:$D121,$D121)=1,SUMIFS(AR:AR,$D:$D,$D121),0)</f>
        <v>0</v>
      </c>
      <c r="AT121" s="41">
        <f t="shared" si="62"/>
        <v>0</v>
      </c>
      <c r="AU121" s="41">
        <f t="shared" si="63"/>
        <v>0</v>
      </c>
      <c r="AV121" s="41">
        <f>SUMIFS(Combinaciones!$K:$K,Combinaciones!$A:$A,I121,Combinaciones!$B:$B,J121,Combinaciones!$F:$F,N121)*L121</f>
        <v>73030318</v>
      </c>
      <c r="AW121" s="41">
        <f>IF(COUNTIFS($D$2:$D121,$D121)=1,SUMIFS(AV:AV,$D:$D,$D121),0)</f>
        <v>0</v>
      </c>
      <c r="AX121" s="64">
        <v>0</v>
      </c>
      <c r="AY121" s="63" t="s">
        <v>85</v>
      </c>
      <c r="AZ121" s="59"/>
      <c r="BA121" s="41">
        <f t="shared" si="64"/>
        <v>0</v>
      </c>
      <c r="BB121" s="64">
        <v>0</v>
      </c>
      <c r="BC121" s="43">
        <f t="shared" si="65"/>
        <v>73030318</v>
      </c>
      <c r="BD121" s="41">
        <f>IF(COUNTIFS($D$2:$D121,$D121)=1,SUMIFS(BC:BC,$D:$D,$D121),0)</f>
        <v>0</v>
      </c>
      <c r="BE121" s="86">
        <v>0.02</v>
      </c>
      <c r="BF121" s="41">
        <f t="shared" si="66"/>
        <v>0</v>
      </c>
      <c r="BG121" s="41">
        <f>IF(COUNTIFS($D$2:$D121,$D121)=1,SUMIFS(BF:BF,$D:$D,$D121),0)</f>
        <v>0</v>
      </c>
      <c r="BH121" s="41">
        <f t="shared" si="67"/>
        <v>0</v>
      </c>
      <c r="BI121" s="44">
        <f t="shared" si="68"/>
        <v>0</v>
      </c>
      <c r="BJ121" s="44">
        <f t="shared" si="51"/>
        <v>73030318</v>
      </c>
      <c r="BK121" s="44">
        <f t="shared" si="55"/>
        <v>403903200</v>
      </c>
      <c r="BL121" s="41" t="str">
        <f>IF(COUNTIF($D$3:D121,D121)=1,BK121,"")</f>
        <v/>
      </c>
      <c r="BM121" s="41">
        <f t="shared" si="52"/>
        <v>0</v>
      </c>
      <c r="BN121" s="41">
        <f t="shared" si="53"/>
        <v>0</v>
      </c>
      <c r="BO121" s="44">
        <f t="shared" si="69"/>
        <v>0</v>
      </c>
      <c r="BP121" s="44">
        <f t="shared" si="70"/>
        <v>0</v>
      </c>
      <c r="BQ121" s="44" t="str">
        <f t="shared" si="54"/>
        <v/>
      </c>
      <c r="BR121" s="44" t="str">
        <f t="shared" si="71"/>
        <v/>
      </c>
      <c r="BS121" s="44">
        <f t="shared" si="72"/>
        <v>0</v>
      </c>
      <c r="BT121" s="45" t="str">
        <f t="shared" si="56"/>
        <v/>
      </c>
    </row>
    <row r="122" spans="1:72" hidden="1">
      <c r="A122" s="83" t="s">
        <v>76</v>
      </c>
      <c r="B122" s="38" t="s">
        <v>207</v>
      </c>
      <c r="C122" s="38" t="s">
        <v>77</v>
      </c>
      <c r="D122" s="39">
        <v>68008742025</v>
      </c>
      <c r="E122" s="39" t="str">
        <f t="shared" si="44"/>
        <v/>
      </c>
      <c r="F122" s="62"/>
      <c r="G122" s="38" t="s">
        <v>107</v>
      </c>
      <c r="H122" s="38" t="s">
        <v>211</v>
      </c>
      <c r="I122" s="38" t="s">
        <v>127</v>
      </c>
      <c r="J122" s="38" t="s">
        <v>81</v>
      </c>
      <c r="K122" s="38">
        <v>9</v>
      </c>
      <c r="L122" s="38">
        <f>SUMIFS(
   zonificación!$AA:$AA,
   zonificación!$A:$A,B122,
   zonificación!$K:$K, G122,
   zonificación!$I:$I,H122,
   zonificación!$W:$W, I122)</f>
        <v>94</v>
      </c>
      <c r="M122" s="48">
        <f>IF(COUNTIFS($D$2:$D122,D122)=1,SUMIFS($L:$L,D:D,D122),0)</f>
        <v>0</v>
      </c>
      <c r="N122" s="62">
        <v>3</v>
      </c>
      <c r="O122" s="38">
        <f>IF(COUNTIFS($D$2:$D122,D122)=1,SUMIFS($K:$K,D:D,D122),0)</f>
        <v>0</v>
      </c>
      <c r="P122" s="40">
        <f>IF(COUNTIFS($D$2:$D122,D122)=1,SUMIFS($M:$M,D:D,D122),0)</f>
        <v>0</v>
      </c>
      <c r="Q122" s="38" t="s">
        <v>82</v>
      </c>
      <c r="R122" s="38">
        <v>900845972</v>
      </c>
      <c r="S122" s="87" t="str">
        <f t="shared" si="48"/>
        <v/>
      </c>
      <c r="T122" s="38" t="s">
        <v>209</v>
      </c>
      <c r="U122" s="87" t="str">
        <f t="shared" si="49"/>
        <v/>
      </c>
      <c r="V122" s="38" t="s">
        <v>129</v>
      </c>
      <c r="W122" s="85">
        <v>46326</v>
      </c>
      <c r="X122" s="64">
        <v>0</v>
      </c>
      <c r="Y122" s="41">
        <f>IF(COUNTIFS($D$2:$D122,$D122)=1,SUMIFS(X:X,$D:$D,$D122),0)</f>
        <v>0</v>
      </c>
      <c r="Z122" s="64">
        <v>0</v>
      </c>
      <c r="AA122" s="63" t="s">
        <v>85</v>
      </c>
      <c r="AB122" s="64">
        <v>0</v>
      </c>
      <c r="AC122" s="41">
        <f>IF(COUNTIFS($D$2:$D122,$D122)=1,SUMIFS(AB:AB,$D:$D,$D122),0)</f>
        <v>0</v>
      </c>
      <c r="AD122" s="41">
        <f>IF(COUNTIFS($D$2:$D122,$D122)=1,SUMIFS(Z:Z,$D:$D,$D122),0)</f>
        <v>0</v>
      </c>
      <c r="AE122" s="41">
        <f t="shared" si="57"/>
        <v>0</v>
      </c>
      <c r="AF122" s="41">
        <f t="shared" si="58"/>
        <v>0</v>
      </c>
      <c r="AG122" s="41">
        <f>IF(COUNTIFS($D$2:$D122,$D122)=1,SUMIFS(AF:AF,$D:$D,$D122),0)</f>
        <v>0</v>
      </c>
      <c r="AH122" s="65">
        <f t="shared" si="50"/>
        <v>2026</v>
      </c>
      <c r="AI122" s="42">
        <f>AG122/VLOOKUP(AH122,SALARIOS!$A$1:$B$4,2,0)</f>
        <v>0</v>
      </c>
      <c r="AJ122" s="64">
        <v>0</v>
      </c>
      <c r="AK122" s="64">
        <v>0</v>
      </c>
      <c r="AL122" s="64">
        <v>0</v>
      </c>
      <c r="AM122" s="64">
        <v>0</v>
      </c>
      <c r="AN122" s="41">
        <f t="shared" si="59"/>
        <v>0</v>
      </c>
      <c r="AO122" s="41">
        <f t="shared" si="60"/>
        <v>0</v>
      </c>
      <c r="AP122" s="41">
        <f t="shared" si="61"/>
        <v>0</v>
      </c>
      <c r="AQ122" s="41">
        <f>VALUE(IF(COUNTIFS($D$2:$D122,$D122)=1,MAX(0,SUMIFS(AP:AP,$D:$D,$D122)),0))</f>
        <v>0</v>
      </c>
      <c r="AR122" s="41">
        <f t="shared" si="45"/>
        <v>0</v>
      </c>
      <c r="AS122" s="41">
        <f>IF(COUNTIFS($D$2:$D122,$D122)=1,SUMIFS(AR:AR,$D:$D,$D122),0)</f>
        <v>0</v>
      </c>
      <c r="AT122" s="41">
        <f t="shared" si="62"/>
        <v>0</v>
      </c>
      <c r="AU122" s="41">
        <f t="shared" si="63"/>
        <v>0</v>
      </c>
      <c r="AV122" s="41">
        <f>SUMIFS(Combinaciones!$K:$K,Combinaciones!$A:$A,I122,Combinaciones!$B:$B,J122,Combinaciones!$F:$F,N122)*L122</f>
        <v>116353388</v>
      </c>
      <c r="AW122" s="41">
        <f>IF(COUNTIFS($D$2:$D122,$D122)=1,SUMIFS(AV:AV,$D:$D,$D122),0)</f>
        <v>0</v>
      </c>
      <c r="AX122" s="64">
        <v>0</v>
      </c>
      <c r="AY122" s="63" t="s">
        <v>85</v>
      </c>
      <c r="AZ122" s="59"/>
      <c r="BA122" s="41">
        <f t="shared" si="64"/>
        <v>0</v>
      </c>
      <c r="BB122" s="64">
        <v>0</v>
      </c>
      <c r="BC122" s="43">
        <f t="shared" si="65"/>
        <v>116353388</v>
      </c>
      <c r="BD122" s="41">
        <f>IF(COUNTIFS($D$2:$D122,$D122)=1,SUMIFS(BC:BC,$D:$D,$D122),0)</f>
        <v>0</v>
      </c>
      <c r="BE122" s="86">
        <v>0.02</v>
      </c>
      <c r="BF122" s="41">
        <f t="shared" si="66"/>
        <v>0</v>
      </c>
      <c r="BG122" s="41">
        <f>IF(COUNTIFS($D$2:$D122,$D122)=1,SUMIFS(BF:BF,$D:$D,$D122),0)</f>
        <v>0</v>
      </c>
      <c r="BH122" s="41">
        <f t="shared" si="67"/>
        <v>0</v>
      </c>
      <c r="BI122" s="44">
        <f t="shared" si="68"/>
        <v>0</v>
      </c>
      <c r="BJ122" s="44">
        <f t="shared" si="51"/>
        <v>116353388</v>
      </c>
      <c r="BK122" s="44">
        <f t="shared" si="55"/>
        <v>403903200</v>
      </c>
      <c r="BL122" s="41" t="str">
        <f>IF(COUNTIF($D$3:D122,D122)=1,BK122,"")</f>
        <v/>
      </c>
      <c r="BM122" s="41">
        <f t="shared" si="52"/>
        <v>0</v>
      </c>
      <c r="BN122" s="41">
        <f t="shared" si="53"/>
        <v>0</v>
      </c>
      <c r="BO122" s="44">
        <f t="shared" si="69"/>
        <v>0</v>
      </c>
      <c r="BP122" s="44">
        <f t="shared" si="70"/>
        <v>0</v>
      </c>
      <c r="BQ122" s="44" t="str">
        <f t="shared" si="54"/>
        <v/>
      </c>
      <c r="BR122" s="44" t="str">
        <f t="shared" si="71"/>
        <v/>
      </c>
      <c r="BS122" s="44">
        <f t="shared" si="72"/>
        <v>0</v>
      </c>
      <c r="BT122" s="45" t="str">
        <f t="shared" si="56"/>
        <v/>
      </c>
    </row>
    <row r="123" spans="1:72" hidden="1">
      <c r="A123" s="83" t="s">
        <v>76</v>
      </c>
      <c r="B123" s="38" t="s">
        <v>207</v>
      </c>
      <c r="C123" s="38" t="s">
        <v>77</v>
      </c>
      <c r="D123" s="39">
        <v>68008742025</v>
      </c>
      <c r="E123" s="39" t="str">
        <f t="shared" si="44"/>
        <v/>
      </c>
      <c r="F123" s="62"/>
      <c r="G123" s="38" t="s">
        <v>107</v>
      </c>
      <c r="H123" s="38" t="s">
        <v>212</v>
      </c>
      <c r="I123" s="38" t="s">
        <v>127</v>
      </c>
      <c r="J123" s="38" t="s">
        <v>81</v>
      </c>
      <c r="K123" s="38">
        <v>6</v>
      </c>
      <c r="L123" s="38">
        <f>SUMIFS(
   zonificación!$AA:$AA,
   zonificación!$A:$A,B123,
   zonificación!$K:$K, G123,
   zonificación!$I:$I,H123,
   zonificación!$W:$W, I123)</f>
        <v>61</v>
      </c>
      <c r="M123" s="48">
        <f>IF(COUNTIFS($D$2:$D123,D123)=1,SUMIFS($L:$L,D:D,D123),0)</f>
        <v>0</v>
      </c>
      <c r="N123" s="62">
        <v>3</v>
      </c>
      <c r="O123" s="38">
        <f>IF(COUNTIFS($D$2:$D123,D123)=1,SUMIFS($K:$K,D:D,D123),0)</f>
        <v>0</v>
      </c>
      <c r="P123" s="40">
        <f>IF(COUNTIFS($D$2:$D123,D123)=1,SUMIFS($M:$M,D:D,D123),0)</f>
        <v>0</v>
      </c>
      <c r="Q123" s="38" t="s">
        <v>82</v>
      </c>
      <c r="R123" s="38">
        <v>900845972</v>
      </c>
      <c r="S123" s="87" t="str">
        <f t="shared" si="48"/>
        <v/>
      </c>
      <c r="T123" s="38" t="s">
        <v>209</v>
      </c>
      <c r="U123" s="87" t="str">
        <f t="shared" si="49"/>
        <v/>
      </c>
      <c r="V123" s="38" t="s">
        <v>129</v>
      </c>
      <c r="W123" s="85">
        <v>46326</v>
      </c>
      <c r="X123" s="64">
        <v>0</v>
      </c>
      <c r="Y123" s="41">
        <f>IF(COUNTIFS($D$2:$D123,$D123)=1,SUMIFS(X:X,$D:$D,$D123),0)</f>
        <v>0</v>
      </c>
      <c r="Z123" s="64">
        <v>0</v>
      </c>
      <c r="AA123" s="63" t="s">
        <v>85</v>
      </c>
      <c r="AB123" s="64">
        <v>0</v>
      </c>
      <c r="AC123" s="41">
        <f>IF(COUNTIFS($D$2:$D123,$D123)=1,SUMIFS(AB:AB,$D:$D,$D123),0)</f>
        <v>0</v>
      </c>
      <c r="AD123" s="41">
        <f>IF(COUNTIFS($D$2:$D123,$D123)=1,SUMIFS(Z:Z,$D:$D,$D123),0)</f>
        <v>0</v>
      </c>
      <c r="AE123" s="41">
        <f t="shared" si="57"/>
        <v>0</v>
      </c>
      <c r="AF123" s="41">
        <f t="shared" si="58"/>
        <v>0</v>
      </c>
      <c r="AG123" s="41">
        <f>IF(COUNTIFS($D$2:$D123,$D123)=1,SUMIFS(AF:AF,$D:$D,$D123),0)</f>
        <v>0</v>
      </c>
      <c r="AH123" s="65">
        <f t="shared" si="50"/>
        <v>2026</v>
      </c>
      <c r="AI123" s="42">
        <f>AG123/VLOOKUP(AH123,SALARIOS!$A$1:$B$4,2,0)</f>
        <v>0</v>
      </c>
      <c r="AJ123" s="64">
        <v>0</v>
      </c>
      <c r="AK123" s="64">
        <v>0</v>
      </c>
      <c r="AL123" s="64">
        <v>0</v>
      </c>
      <c r="AM123" s="64">
        <v>0</v>
      </c>
      <c r="AN123" s="41">
        <f t="shared" si="59"/>
        <v>0</v>
      </c>
      <c r="AO123" s="41">
        <f t="shared" si="60"/>
        <v>0</v>
      </c>
      <c r="AP123" s="41">
        <f t="shared" si="61"/>
        <v>0</v>
      </c>
      <c r="AQ123" s="41">
        <f>VALUE(IF(COUNTIFS($D$2:$D123,$D123)=1,MAX(0,SUMIFS(AP:AP,$D:$D,$D123)),0))</f>
        <v>0</v>
      </c>
      <c r="AR123" s="41">
        <f t="shared" si="45"/>
        <v>0</v>
      </c>
      <c r="AS123" s="41">
        <f>IF(COUNTIFS($D$2:$D123,$D123)=1,SUMIFS(AR:AR,$D:$D,$D123),0)</f>
        <v>0</v>
      </c>
      <c r="AT123" s="41">
        <f t="shared" si="62"/>
        <v>0</v>
      </c>
      <c r="AU123" s="41">
        <f t="shared" si="63"/>
        <v>0</v>
      </c>
      <c r="AV123" s="41">
        <f>SUMIFS(Combinaciones!$K:$K,Combinaciones!$A:$A,I123,Combinaciones!$B:$B,J123,Combinaciones!$F:$F,N123)*L123</f>
        <v>75505922</v>
      </c>
      <c r="AW123" s="41">
        <f>IF(COUNTIFS($D$2:$D123,$D123)=1,SUMIFS(AV:AV,$D:$D,$D123),0)</f>
        <v>0</v>
      </c>
      <c r="AX123" s="64">
        <v>0</v>
      </c>
      <c r="AY123" s="63" t="s">
        <v>85</v>
      </c>
      <c r="AZ123" s="59"/>
      <c r="BA123" s="41">
        <f t="shared" si="64"/>
        <v>0</v>
      </c>
      <c r="BB123" s="64">
        <v>0</v>
      </c>
      <c r="BC123" s="43">
        <f t="shared" si="65"/>
        <v>75505922</v>
      </c>
      <c r="BD123" s="41">
        <f>IF(COUNTIFS($D$2:$D123,$D123)=1,SUMIFS(BC:BC,$D:$D,$D123),0)</f>
        <v>0</v>
      </c>
      <c r="BE123" s="86">
        <v>0.02</v>
      </c>
      <c r="BF123" s="41">
        <f t="shared" si="66"/>
        <v>0</v>
      </c>
      <c r="BG123" s="41">
        <f>IF(COUNTIFS($D$2:$D123,$D123)=1,SUMIFS(BF:BF,$D:$D,$D123),0)</f>
        <v>0</v>
      </c>
      <c r="BH123" s="41">
        <f t="shared" si="67"/>
        <v>0</v>
      </c>
      <c r="BI123" s="44">
        <f t="shared" si="68"/>
        <v>0</v>
      </c>
      <c r="BJ123" s="44">
        <f t="shared" si="51"/>
        <v>75505922</v>
      </c>
      <c r="BK123" s="44">
        <f t="shared" si="55"/>
        <v>403903200</v>
      </c>
      <c r="BL123" s="41" t="str">
        <f>IF(COUNTIF($D$3:D123,D123)=1,BK123,"")</f>
        <v/>
      </c>
      <c r="BM123" s="41">
        <f t="shared" si="52"/>
        <v>0</v>
      </c>
      <c r="BN123" s="41">
        <f t="shared" si="53"/>
        <v>0</v>
      </c>
      <c r="BO123" s="44">
        <f t="shared" si="69"/>
        <v>0</v>
      </c>
      <c r="BP123" s="44">
        <f t="shared" si="70"/>
        <v>0</v>
      </c>
      <c r="BQ123" s="44" t="str">
        <f t="shared" si="54"/>
        <v/>
      </c>
      <c r="BR123" s="44" t="str">
        <f t="shared" si="71"/>
        <v/>
      </c>
      <c r="BS123" s="44">
        <f t="shared" si="72"/>
        <v>0</v>
      </c>
      <c r="BT123" s="45" t="str">
        <f t="shared" si="56"/>
        <v/>
      </c>
    </row>
    <row r="124" spans="1:72" hidden="1">
      <c r="A124" s="83" t="s">
        <v>76</v>
      </c>
      <c r="B124" s="38" t="s">
        <v>213</v>
      </c>
      <c r="C124" s="38" t="s">
        <v>77</v>
      </c>
      <c r="D124" s="39">
        <v>68008922025</v>
      </c>
      <c r="E124" s="39" t="str">
        <f t="shared" si="44"/>
        <v/>
      </c>
      <c r="F124" s="62"/>
      <c r="G124" s="38" t="s">
        <v>89</v>
      </c>
      <c r="H124" s="38" t="s">
        <v>214</v>
      </c>
      <c r="I124" s="38" t="s">
        <v>127</v>
      </c>
      <c r="J124" s="38" t="s">
        <v>81</v>
      </c>
      <c r="K124" s="38">
        <v>2</v>
      </c>
      <c r="L124" s="38">
        <f>SUMIFS(
   zonificación!$AA:$AA,
   zonificación!$A:$A,B124,
   zonificación!$K:$K, G124,
   zonificación!$I:$I,H124,
   zonificación!$W:$W, I124)</f>
        <v>44</v>
      </c>
      <c r="M124" s="48">
        <f>IF(COUNTIFS($D$2:$D124,D124)=1,SUMIFS($L:$L,D:D,D124),0)</f>
        <v>844</v>
      </c>
      <c r="N124" s="62">
        <v>3</v>
      </c>
      <c r="O124" s="38">
        <f>IF(COUNTIFS($D$2:$D124,D124)=1,SUMIFS($K:$K,D:D,D124),0)</f>
        <v>42</v>
      </c>
      <c r="P124" s="40">
        <f>IF(COUNTIFS($D$2:$D124,D124)=1,SUMIFS($M:$M,D:D,D124),0)</f>
        <v>844</v>
      </c>
      <c r="Q124" s="38" t="s">
        <v>82</v>
      </c>
      <c r="R124" s="38">
        <v>901711556</v>
      </c>
      <c r="S124" s="87" t="str">
        <f t="shared" si="48"/>
        <v/>
      </c>
      <c r="T124" s="38" t="s">
        <v>215</v>
      </c>
      <c r="U124" s="87" t="str">
        <f t="shared" si="49"/>
        <v/>
      </c>
      <c r="V124" s="38" t="s">
        <v>129</v>
      </c>
      <c r="W124" s="85">
        <v>46326</v>
      </c>
      <c r="X124" s="64">
        <v>0</v>
      </c>
      <c r="Y124" s="41">
        <f>IF(COUNTIFS($D$2:$D124,$D124)=1,SUMIFS(X:X,$D:$D,$D124),0)</f>
        <v>0</v>
      </c>
      <c r="Z124" s="64">
        <v>0</v>
      </c>
      <c r="AA124" s="63" t="s">
        <v>85</v>
      </c>
      <c r="AB124" s="64">
        <v>0</v>
      </c>
      <c r="AC124" s="41">
        <f>IF(COUNTIFS($D$2:$D124,$D124)=1,SUMIFS(AB:AB,$D:$D,$D124),0)</f>
        <v>0</v>
      </c>
      <c r="AD124" s="41">
        <f>IF(COUNTIFS($D$2:$D124,$D124)=1,SUMIFS(Z:Z,$D:$D,$D124),0)</f>
        <v>0</v>
      </c>
      <c r="AE124" s="41">
        <f t="shared" si="57"/>
        <v>0</v>
      </c>
      <c r="AF124" s="41">
        <f t="shared" si="58"/>
        <v>0</v>
      </c>
      <c r="AG124" s="41">
        <f>IF(COUNTIFS($D$2:$D124,$D124)=1,SUMIFS(AF:AF,$D:$D,$D124),0)</f>
        <v>0</v>
      </c>
      <c r="AH124" s="65">
        <f t="shared" si="50"/>
        <v>2026</v>
      </c>
      <c r="AI124" s="42">
        <f>AG124/VLOOKUP(AH124,SALARIOS!$A$1:$B$4,2,0)</f>
        <v>0</v>
      </c>
      <c r="AJ124" s="64">
        <v>0</v>
      </c>
      <c r="AK124" s="64">
        <v>0</v>
      </c>
      <c r="AL124" s="64">
        <v>0</v>
      </c>
      <c r="AM124" s="64">
        <v>0</v>
      </c>
      <c r="AN124" s="41">
        <f t="shared" si="59"/>
        <v>0</v>
      </c>
      <c r="AO124" s="41">
        <f t="shared" si="60"/>
        <v>0</v>
      </c>
      <c r="AP124" s="41">
        <f t="shared" si="61"/>
        <v>0</v>
      </c>
      <c r="AQ124" s="41">
        <f>VALUE(IF(COUNTIFS($D$2:$D124,$D124)=1,MAX(0,SUMIFS(AP:AP,$D:$D,$D124)),0))</f>
        <v>0</v>
      </c>
      <c r="AR124" s="41">
        <f t="shared" si="45"/>
        <v>0</v>
      </c>
      <c r="AS124" s="41">
        <f>IF(COUNTIFS($D$2:$D124,$D124)=1,SUMIFS(AR:AR,$D:$D,$D124),0)</f>
        <v>0</v>
      </c>
      <c r="AT124" s="41">
        <f t="shared" si="62"/>
        <v>0</v>
      </c>
      <c r="AU124" s="41">
        <f t="shared" si="63"/>
        <v>0</v>
      </c>
      <c r="AV124" s="41">
        <f>SUMIFS(Combinaciones!$K:$K,Combinaciones!$A:$A,I124,Combinaciones!$B:$B,J124,Combinaciones!$F:$F,N124)*L124</f>
        <v>54463288</v>
      </c>
      <c r="AW124" s="41">
        <f>IF(COUNTIFS($D$2:$D124,$D124)=1,SUMIFS(AV:AV,$D:$D,$D124),0)</f>
        <v>1091373629</v>
      </c>
      <c r="AX124" s="64">
        <v>0</v>
      </c>
      <c r="AY124" s="63" t="s">
        <v>85</v>
      </c>
      <c r="AZ124" s="59"/>
      <c r="BA124" s="41">
        <f t="shared" si="64"/>
        <v>0</v>
      </c>
      <c r="BB124" s="64">
        <v>0</v>
      </c>
      <c r="BC124" s="43">
        <f t="shared" si="65"/>
        <v>54463288</v>
      </c>
      <c r="BD124" s="41">
        <f>IF(COUNTIFS($D$2:$D124,$D124)=1,SUMIFS(BC:BC,$D:$D,$D124),0)</f>
        <v>1091373629</v>
      </c>
      <c r="BE124" s="86">
        <v>0.02</v>
      </c>
      <c r="BF124" s="41">
        <f t="shared" si="66"/>
        <v>21827472.580000002</v>
      </c>
      <c r="BG124" s="41">
        <f>IF(COUNTIFS($D$2:$D124,$D124)=1,SUMIFS(BF:BF,$D:$D,$D124),0)</f>
        <v>21827472.580000002</v>
      </c>
      <c r="BH124" s="41">
        <f t="shared" si="67"/>
        <v>1113201101.5799999</v>
      </c>
      <c r="BI124" s="44">
        <f t="shared" si="68"/>
        <v>635.78612293642425</v>
      </c>
      <c r="BJ124" s="44">
        <f t="shared" si="51"/>
        <v>54463288</v>
      </c>
      <c r="BK124" s="44">
        <f t="shared" si="55"/>
        <v>1091373629</v>
      </c>
      <c r="BL124" s="41">
        <f>IF(COUNTIF($D$3:D124,D124)=1,BK124,"")</f>
        <v>1091373629</v>
      </c>
      <c r="BM124" s="41">
        <f t="shared" si="52"/>
        <v>21827472.580000002</v>
      </c>
      <c r="BN124" s="41">
        <f t="shared" si="53"/>
        <v>1113201101.5799999</v>
      </c>
      <c r="BO124" s="44">
        <f t="shared" si="69"/>
        <v>0</v>
      </c>
      <c r="BP124" s="44">
        <f t="shared" si="70"/>
        <v>635.78612293642425</v>
      </c>
      <c r="BQ124" s="44" t="str">
        <f t="shared" si="54"/>
        <v/>
      </c>
      <c r="BR124" s="44" t="str">
        <f t="shared" si="71"/>
        <v/>
      </c>
      <c r="BS124" s="44">
        <f t="shared" si="72"/>
        <v>635.78612293642425</v>
      </c>
      <c r="BT124" s="45" t="str">
        <f t="shared" si="56"/>
        <v/>
      </c>
    </row>
    <row r="125" spans="1:72" hidden="1">
      <c r="A125" s="83" t="s">
        <v>76</v>
      </c>
      <c r="B125" s="38" t="s">
        <v>213</v>
      </c>
      <c r="C125" s="38" t="s">
        <v>77</v>
      </c>
      <c r="D125" s="39">
        <v>68008922025</v>
      </c>
      <c r="E125" s="39" t="str">
        <f t="shared" si="44"/>
        <v/>
      </c>
      <c r="F125" s="62"/>
      <c r="G125" s="38" t="s">
        <v>89</v>
      </c>
      <c r="H125" s="38" t="s">
        <v>216</v>
      </c>
      <c r="I125" s="38" t="s">
        <v>127</v>
      </c>
      <c r="J125" s="38" t="s">
        <v>81</v>
      </c>
      <c r="K125" s="38">
        <v>1</v>
      </c>
      <c r="L125" s="38">
        <f>SUMIFS(
   zonificación!$AA:$AA,
   zonificación!$A:$A,B125,
   zonificación!$K:$K, G125,
   zonificación!$I:$I,H125,
   zonificación!$W:$W, I125)</f>
        <v>28</v>
      </c>
      <c r="M125" s="48">
        <f>IF(COUNTIFS($D$2:$D125,D125)=1,SUMIFS($L:$L,D:D,D125),0)</f>
        <v>0</v>
      </c>
      <c r="N125" s="62">
        <v>3</v>
      </c>
      <c r="O125" s="38">
        <f>IF(COUNTIFS($D$2:$D125,D125)=1,SUMIFS($K:$K,D:D,D125),0)</f>
        <v>0</v>
      </c>
      <c r="P125" s="40">
        <f>IF(COUNTIFS($D$2:$D125,D125)=1,SUMIFS($M:$M,D:D,D125),0)</f>
        <v>0</v>
      </c>
      <c r="Q125" s="38" t="s">
        <v>82</v>
      </c>
      <c r="R125" s="38">
        <v>901711556</v>
      </c>
      <c r="S125" s="87" t="str">
        <f t="shared" si="48"/>
        <v/>
      </c>
      <c r="T125" s="38" t="s">
        <v>215</v>
      </c>
      <c r="U125" s="87" t="str">
        <f t="shared" si="49"/>
        <v/>
      </c>
      <c r="V125" s="38" t="s">
        <v>129</v>
      </c>
      <c r="W125" s="85">
        <v>46326</v>
      </c>
      <c r="X125" s="64">
        <v>0</v>
      </c>
      <c r="Y125" s="41">
        <f>IF(COUNTIFS($D$2:$D125,$D125)=1,SUMIFS(X:X,$D:$D,$D125),0)</f>
        <v>0</v>
      </c>
      <c r="Z125" s="64">
        <v>0</v>
      </c>
      <c r="AA125" s="63" t="s">
        <v>85</v>
      </c>
      <c r="AB125" s="64">
        <v>0</v>
      </c>
      <c r="AC125" s="41">
        <f>IF(COUNTIFS($D$2:$D125,$D125)=1,SUMIFS(AB:AB,$D:$D,$D125),0)</f>
        <v>0</v>
      </c>
      <c r="AD125" s="41">
        <f>IF(COUNTIFS($D$2:$D125,$D125)=1,SUMIFS(Z:Z,$D:$D,$D125),0)</f>
        <v>0</v>
      </c>
      <c r="AE125" s="41">
        <f t="shared" si="57"/>
        <v>0</v>
      </c>
      <c r="AF125" s="41">
        <f t="shared" si="58"/>
        <v>0</v>
      </c>
      <c r="AG125" s="41">
        <f>IF(COUNTIFS($D$2:$D125,$D125)=1,SUMIFS(AF:AF,$D:$D,$D125),0)</f>
        <v>0</v>
      </c>
      <c r="AH125" s="65">
        <f t="shared" si="50"/>
        <v>2026</v>
      </c>
      <c r="AI125" s="42">
        <f>AG125/VLOOKUP(AH125,SALARIOS!$A$1:$B$4,2,0)</f>
        <v>0</v>
      </c>
      <c r="AJ125" s="64">
        <v>0</v>
      </c>
      <c r="AK125" s="64">
        <v>0</v>
      </c>
      <c r="AL125" s="64">
        <v>0</v>
      </c>
      <c r="AM125" s="64">
        <v>0</v>
      </c>
      <c r="AN125" s="41">
        <f t="shared" si="59"/>
        <v>0</v>
      </c>
      <c r="AO125" s="41">
        <f t="shared" si="60"/>
        <v>0</v>
      </c>
      <c r="AP125" s="41">
        <f t="shared" si="61"/>
        <v>0</v>
      </c>
      <c r="AQ125" s="41">
        <f>VALUE(IF(COUNTIFS($D$2:$D125,$D125)=1,MAX(0,SUMIFS(AP:AP,$D:$D,$D125)),0))</f>
        <v>0</v>
      </c>
      <c r="AR125" s="41">
        <f t="shared" si="45"/>
        <v>0</v>
      </c>
      <c r="AS125" s="41">
        <f>IF(COUNTIFS($D$2:$D125,$D125)=1,SUMIFS(AR:AR,$D:$D,$D125),0)</f>
        <v>0</v>
      </c>
      <c r="AT125" s="41">
        <f t="shared" si="62"/>
        <v>0</v>
      </c>
      <c r="AU125" s="41">
        <f t="shared" si="63"/>
        <v>0</v>
      </c>
      <c r="AV125" s="41">
        <f>SUMIFS(Combinaciones!$K:$K,Combinaciones!$A:$A,I125,Combinaciones!$B:$B,J125,Combinaciones!$F:$F,N125)*L125</f>
        <v>34658456</v>
      </c>
      <c r="AW125" s="41">
        <f>IF(COUNTIFS($D$2:$D125,$D125)=1,SUMIFS(AV:AV,$D:$D,$D125),0)</f>
        <v>0</v>
      </c>
      <c r="AX125" s="64">
        <v>0</v>
      </c>
      <c r="AY125" s="63" t="s">
        <v>85</v>
      </c>
      <c r="AZ125" s="59"/>
      <c r="BA125" s="41">
        <f t="shared" si="64"/>
        <v>0</v>
      </c>
      <c r="BB125" s="64">
        <v>0</v>
      </c>
      <c r="BC125" s="43">
        <f t="shared" si="65"/>
        <v>34658456</v>
      </c>
      <c r="BD125" s="41">
        <f>IF(COUNTIFS($D$2:$D125,$D125)=1,SUMIFS(BC:BC,$D:$D,$D125),0)</f>
        <v>0</v>
      </c>
      <c r="BE125" s="86">
        <v>0.02</v>
      </c>
      <c r="BF125" s="41">
        <f t="shared" si="66"/>
        <v>0</v>
      </c>
      <c r="BG125" s="41">
        <f>IF(COUNTIFS($D$2:$D125,$D125)=1,SUMIFS(BF:BF,$D:$D,$D125),0)</f>
        <v>0</v>
      </c>
      <c r="BH125" s="41">
        <f t="shared" si="67"/>
        <v>0</v>
      </c>
      <c r="BI125" s="44">
        <f t="shared" si="68"/>
        <v>0</v>
      </c>
      <c r="BJ125" s="44">
        <f t="shared" si="51"/>
        <v>34658456</v>
      </c>
      <c r="BK125" s="44">
        <f t="shared" si="55"/>
        <v>1091373629</v>
      </c>
      <c r="BL125" s="41" t="str">
        <f>IF(COUNTIF($D$3:D125,D125)=1,BK125,"")</f>
        <v/>
      </c>
      <c r="BM125" s="41">
        <f t="shared" si="52"/>
        <v>0</v>
      </c>
      <c r="BN125" s="41">
        <f t="shared" si="53"/>
        <v>0</v>
      </c>
      <c r="BO125" s="44">
        <f t="shared" si="69"/>
        <v>0</v>
      </c>
      <c r="BP125" s="44">
        <f t="shared" si="70"/>
        <v>0</v>
      </c>
      <c r="BQ125" s="44" t="str">
        <f t="shared" si="54"/>
        <v/>
      </c>
      <c r="BR125" s="44" t="str">
        <f t="shared" si="71"/>
        <v/>
      </c>
      <c r="BS125" s="44">
        <f t="shared" si="72"/>
        <v>0</v>
      </c>
      <c r="BT125" s="45" t="str">
        <f t="shared" si="56"/>
        <v/>
      </c>
    </row>
    <row r="126" spans="1:72" hidden="1">
      <c r="A126" s="83" t="s">
        <v>76</v>
      </c>
      <c r="B126" s="38" t="s">
        <v>213</v>
      </c>
      <c r="C126" s="38" t="s">
        <v>77</v>
      </c>
      <c r="D126" s="39">
        <v>68008922025</v>
      </c>
      <c r="E126" s="39" t="str">
        <f t="shared" ref="E126:E139" si="73">IF($A126="SI","",$D126)</f>
        <v/>
      </c>
      <c r="F126" s="62"/>
      <c r="G126" s="38" t="s">
        <v>89</v>
      </c>
      <c r="H126" s="38" t="s">
        <v>217</v>
      </c>
      <c r="I126" s="38" t="s">
        <v>127</v>
      </c>
      <c r="J126" s="38" t="s">
        <v>81</v>
      </c>
      <c r="K126" s="38">
        <v>1</v>
      </c>
      <c r="L126" s="38">
        <f>SUMIFS(
   zonificación!$AA:$AA,
   zonificación!$A:$A,B126,
   zonificación!$K:$K, G126,
   zonificación!$I:$I,H126,
   zonificación!$W:$W, I126)</f>
        <v>28</v>
      </c>
      <c r="M126" s="48">
        <f>IF(COUNTIFS($D$2:$D126,D126)=1,SUMIFS($L:$L,D:D,D126),0)</f>
        <v>0</v>
      </c>
      <c r="N126" s="62">
        <v>3</v>
      </c>
      <c r="O126" s="38">
        <f>IF(COUNTIFS($D$2:$D126,D126)=1,SUMIFS($K:$K,D:D,D126),0)</f>
        <v>0</v>
      </c>
      <c r="P126" s="40">
        <f>IF(COUNTIFS($D$2:$D126,D126)=1,SUMIFS($M:$M,D:D,D126),0)</f>
        <v>0</v>
      </c>
      <c r="Q126" s="38" t="s">
        <v>82</v>
      </c>
      <c r="R126" s="38">
        <v>901711556</v>
      </c>
      <c r="S126" s="87" t="str">
        <f t="shared" si="48"/>
        <v/>
      </c>
      <c r="T126" s="38" t="s">
        <v>215</v>
      </c>
      <c r="U126" s="87" t="str">
        <f t="shared" si="49"/>
        <v/>
      </c>
      <c r="V126" s="38" t="s">
        <v>129</v>
      </c>
      <c r="W126" s="85">
        <v>46326</v>
      </c>
      <c r="X126" s="64">
        <v>0</v>
      </c>
      <c r="Y126" s="41">
        <f>IF(COUNTIFS($D$2:$D126,$D126)=1,SUMIFS(X:X,$D:$D,$D126),0)</f>
        <v>0</v>
      </c>
      <c r="Z126" s="64">
        <v>0</v>
      </c>
      <c r="AA126" s="63" t="s">
        <v>85</v>
      </c>
      <c r="AB126" s="64">
        <v>0</v>
      </c>
      <c r="AC126" s="41">
        <f>IF(COUNTIFS($D$2:$D126,$D126)=1,SUMIFS(AB:AB,$D:$D,$D126),0)</f>
        <v>0</v>
      </c>
      <c r="AD126" s="41">
        <f>IF(COUNTIFS($D$2:$D126,$D126)=1,SUMIFS(Z:Z,$D:$D,$D126),0)</f>
        <v>0</v>
      </c>
      <c r="AE126" s="41">
        <f t="shared" si="57"/>
        <v>0</v>
      </c>
      <c r="AF126" s="41">
        <f t="shared" si="58"/>
        <v>0</v>
      </c>
      <c r="AG126" s="41">
        <f>IF(COUNTIFS($D$2:$D126,$D126)=1,SUMIFS(AF:AF,$D:$D,$D126),0)</f>
        <v>0</v>
      </c>
      <c r="AH126" s="65">
        <f t="shared" si="50"/>
        <v>2026</v>
      </c>
      <c r="AI126" s="42">
        <f>AG126/VLOOKUP(AH126,SALARIOS!$A$1:$B$4,2,0)</f>
        <v>0</v>
      </c>
      <c r="AJ126" s="64">
        <v>0</v>
      </c>
      <c r="AK126" s="64">
        <v>0</v>
      </c>
      <c r="AL126" s="64">
        <v>0</v>
      </c>
      <c r="AM126" s="64">
        <v>0</v>
      </c>
      <c r="AN126" s="41">
        <f t="shared" si="59"/>
        <v>0</v>
      </c>
      <c r="AO126" s="41">
        <f t="shared" si="60"/>
        <v>0</v>
      </c>
      <c r="AP126" s="41">
        <f t="shared" si="61"/>
        <v>0</v>
      </c>
      <c r="AQ126" s="41">
        <f>VALUE(IF(COUNTIFS($D$2:$D126,$D126)=1,MAX(0,SUMIFS(AP:AP,$D:$D,$D126)),0))</f>
        <v>0</v>
      </c>
      <c r="AR126" s="41">
        <f t="shared" ref="AR126:AR139" si="74">$AO126-$AN126</f>
        <v>0</v>
      </c>
      <c r="AS126" s="41">
        <f>IF(COUNTIFS($D$2:$D126,$D126)=1,SUMIFS(AR:AR,$D:$D,$D126),0)</f>
        <v>0</v>
      </c>
      <c r="AT126" s="41">
        <f t="shared" si="62"/>
        <v>0</v>
      </c>
      <c r="AU126" s="41">
        <f t="shared" si="63"/>
        <v>0</v>
      </c>
      <c r="AV126" s="41">
        <f>SUMIFS(Combinaciones!$K:$K,Combinaciones!$A:$A,I126,Combinaciones!$B:$B,J126,Combinaciones!$F:$F,N126)*L126</f>
        <v>34658456</v>
      </c>
      <c r="AW126" s="41">
        <f>IF(COUNTIFS($D$2:$D126,$D126)=1,SUMIFS(AV:AV,$D:$D,$D126),0)</f>
        <v>0</v>
      </c>
      <c r="AX126" s="64">
        <v>0</v>
      </c>
      <c r="AY126" s="63" t="s">
        <v>85</v>
      </c>
      <c r="AZ126" s="59"/>
      <c r="BA126" s="41">
        <f t="shared" si="64"/>
        <v>0</v>
      </c>
      <c r="BB126" s="64">
        <v>0</v>
      </c>
      <c r="BC126" s="43">
        <f t="shared" si="65"/>
        <v>34658456</v>
      </c>
      <c r="BD126" s="41">
        <f>IF(COUNTIFS($D$2:$D126,$D126)=1,SUMIFS(BC:BC,$D:$D,$D126),0)</f>
        <v>0</v>
      </c>
      <c r="BE126" s="86">
        <v>0.02</v>
      </c>
      <c r="BF126" s="41">
        <f t="shared" si="66"/>
        <v>0</v>
      </c>
      <c r="BG126" s="41">
        <f>IF(COUNTIFS($D$2:$D126,$D126)=1,SUMIFS(BF:BF,$D:$D,$D126),0)</f>
        <v>0</v>
      </c>
      <c r="BH126" s="41">
        <f t="shared" si="67"/>
        <v>0</v>
      </c>
      <c r="BI126" s="44">
        <f t="shared" si="68"/>
        <v>0</v>
      </c>
      <c r="BJ126" s="44">
        <f t="shared" si="51"/>
        <v>34658456</v>
      </c>
      <c r="BK126" s="44">
        <f t="shared" si="55"/>
        <v>1091373629</v>
      </c>
      <c r="BL126" s="41" t="str">
        <f>IF(COUNTIF($D$3:D126,D126)=1,BK126,"")</f>
        <v/>
      </c>
      <c r="BM126" s="41">
        <f t="shared" si="52"/>
        <v>0</v>
      </c>
      <c r="BN126" s="41">
        <f t="shared" si="53"/>
        <v>0</v>
      </c>
      <c r="BO126" s="44">
        <f t="shared" si="69"/>
        <v>0</v>
      </c>
      <c r="BP126" s="44">
        <f t="shared" si="70"/>
        <v>0</v>
      </c>
      <c r="BQ126" s="44" t="str">
        <f t="shared" si="54"/>
        <v/>
      </c>
      <c r="BR126" s="44" t="str">
        <f t="shared" si="71"/>
        <v/>
      </c>
      <c r="BS126" s="44">
        <f t="shared" si="72"/>
        <v>0</v>
      </c>
      <c r="BT126" s="45" t="str">
        <f t="shared" si="56"/>
        <v/>
      </c>
    </row>
    <row r="127" spans="1:72" hidden="1">
      <c r="A127" s="83" t="s">
        <v>76</v>
      </c>
      <c r="B127" s="38" t="s">
        <v>213</v>
      </c>
      <c r="C127" s="38" t="s">
        <v>77</v>
      </c>
      <c r="D127" s="39">
        <v>68008922025</v>
      </c>
      <c r="E127" s="39" t="str">
        <f t="shared" si="73"/>
        <v/>
      </c>
      <c r="F127" s="62"/>
      <c r="G127" s="38" t="s">
        <v>89</v>
      </c>
      <c r="H127" s="38" t="s">
        <v>218</v>
      </c>
      <c r="I127" s="38" t="s">
        <v>127</v>
      </c>
      <c r="J127" s="38" t="s">
        <v>81</v>
      </c>
      <c r="K127" s="38">
        <v>6</v>
      </c>
      <c r="L127" s="38">
        <f>SUMIFS(
   zonificación!$AA:$AA,
   zonificación!$A:$A,B127,
   zonificación!$K:$K, G127,
   zonificación!$I:$I,H127,
   zonificación!$W:$W, I127)</f>
        <v>68</v>
      </c>
      <c r="M127" s="48">
        <f>IF(COUNTIFS($D$2:$D127,D127)=1,SUMIFS($L:$L,D:D,D127),0)</f>
        <v>0</v>
      </c>
      <c r="N127" s="62">
        <v>3</v>
      </c>
      <c r="O127" s="38">
        <f>IF(COUNTIFS($D$2:$D127,D127)=1,SUMIFS($K:$K,D:D,D127),0)</f>
        <v>0</v>
      </c>
      <c r="P127" s="40">
        <f>IF(COUNTIFS($D$2:$D127,D127)=1,SUMIFS($M:$M,D:D,D127),0)</f>
        <v>0</v>
      </c>
      <c r="Q127" s="38" t="s">
        <v>82</v>
      </c>
      <c r="R127" s="38">
        <v>901711556</v>
      </c>
      <c r="S127" s="87" t="str">
        <f t="shared" si="48"/>
        <v/>
      </c>
      <c r="T127" s="38" t="s">
        <v>215</v>
      </c>
      <c r="U127" s="87" t="str">
        <f t="shared" si="49"/>
        <v/>
      </c>
      <c r="V127" s="38" t="s">
        <v>129</v>
      </c>
      <c r="W127" s="85">
        <v>46326</v>
      </c>
      <c r="X127" s="64">
        <v>0</v>
      </c>
      <c r="Y127" s="41">
        <f>IF(COUNTIFS($D$2:$D127,$D127)=1,SUMIFS(X:X,$D:$D,$D127),0)</f>
        <v>0</v>
      </c>
      <c r="Z127" s="64">
        <v>0</v>
      </c>
      <c r="AA127" s="63" t="s">
        <v>85</v>
      </c>
      <c r="AB127" s="64">
        <v>0</v>
      </c>
      <c r="AC127" s="41">
        <f>IF(COUNTIFS($D$2:$D127,$D127)=1,SUMIFS(AB:AB,$D:$D,$D127),0)</f>
        <v>0</v>
      </c>
      <c r="AD127" s="41">
        <f>IF(COUNTIFS($D$2:$D127,$D127)=1,SUMIFS(Z:Z,$D:$D,$D127),0)</f>
        <v>0</v>
      </c>
      <c r="AE127" s="41">
        <f t="shared" si="57"/>
        <v>0</v>
      </c>
      <c r="AF127" s="41">
        <f t="shared" si="58"/>
        <v>0</v>
      </c>
      <c r="AG127" s="41">
        <f>IF(COUNTIFS($D$2:$D127,$D127)=1,SUMIFS(AF:AF,$D:$D,$D127),0)</f>
        <v>0</v>
      </c>
      <c r="AH127" s="65">
        <f t="shared" si="50"/>
        <v>2026</v>
      </c>
      <c r="AI127" s="42">
        <f>AG127/VLOOKUP(AH127,SALARIOS!$A$1:$B$4,2,0)</f>
        <v>0</v>
      </c>
      <c r="AJ127" s="64">
        <v>0</v>
      </c>
      <c r="AK127" s="64">
        <v>0</v>
      </c>
      <c r="AL127" s="64">
        <v>0</v>
      </c>
      <c r="AM127" s="64">
        <v>0</v>
      </c>
      <c r="AN127" s="41">
        <f t="shared" si="59"/>
        <v>0</v>
      </c>
      <c r="AO127" s="41">
        <f t="shared" si="60"/>
        <v>0</v>
      </c>
      <c r="AP127" s="41">
        <f t="shared" si="61"/>
        <v>0</v>
      </c>
      <c r="AQ127" s="41">
        <f>VALUE(IF(COUNTIFS($D$2:$D127,$D127)=1,MAX(0,SUMIFS(AP:AP,$D:$D,$D127)),0))</f>
        <v>0</v>
      </c>
      <c r="AR127" s="41">
        <f t="shared" si="74"/>
        <v>0</v>
      </c>
      <c r="AS127" s="41">
        <f>IF(COUNTIFS($D$2:$D127,$D127)=1,SUMIFS(AR:AR,$D:$D,$D127),0)</f>
        <v>0</v>
      </c>
      <c r="AT127" s="41">
        <f t="shared" si="62"/>
        <v>0</v>
      </c>
      <c r="AU127" s="41">
        <f t="shared" si="63"/>
        <v>0</v>
      </c>
      <c r="AV127" s="41">
        <f>SUMIFS(Combinaciones!$K:$K,Combinaciones!$A:$A,I127,Combinaciones!$B:$B,J127,Combinaciones!$F:$F,N127)*L127</f>
        <v>84170536</v>
      </c>
      <c r="AW127" s="41">
        <f>IF(COUNTIFS($D$2:$D127,$D127)=1,SUMIFS(AV:AV,$D:$D,$D127),0)</f>
        <v>0</v>
      </c>
      <c r="AX127" s="64">
        <v>0</v>
      </c>
      <c r="AY127" s="63" t="s">
        <v>85</v>
      </c>
      <c r="AZ127" s="59"/>
      <c r="BA127" s="41">
        <f t="shared" si="64"/>
        <v>0</v>
      </c>
      <c r="BB127" s="64">
        <v>0</v>
      </c>
      <c r="BC127" s="43">
        <f t="shared" si="65"/>
        <v>84170536</v>
      </c>
      <c r="BD127" s="41">
        <f>IF(COUNTIFS($D$2:$D127,$D127)=1,SUMIFS(BC:BC,$D:$D,$D127),0)</f>
        <v>0</v>
      </c>
      <c r="BE127" s="86">
        <v>0.02</v>
      </c>
      <c r="BF127" s="41">
        <f t="shared" si="66"/>
        <v>0</v>
      </c>
      <c r="BG127" s="41">
        <f>IF(COUNTIFS($D$2:$D127,$D127)=1,SUMIFS(BF:BF,$D:$D,$D127),0)</f>
        <v>0</v>
      </c>
      <c r="BH127" s="41">
        <f t="shared" si="67"/>
        <v>0</v>
      </c>
      <c r="BI127" s="44">
        <f t="shared" si="68"/>
        <v>0</v>
      </c>
      <c r="BJ127" s="44">
        <f t="shared" si="51"/>
        <v>84170536</v>
      </c>
      <c r="BK127" s="44">
        <f t="shared" si="55"/>
        <v>1091373629</v>
      </c>
      <c r="BL127" s="41" t="str">
        <f>IF(COUNTIF($D$3:D127,D127)=1,BK127,"")</f>
        <v/>
      </c>
      <c r="BM127" s="41">
        <f t="shared" si="52"/>
        <v>0</v>
      </c>
      <c r="BN127" s="41">
        <f t="shared" si="53"/>
        <v>0</v>
      </c>
      <c r="BO127" s="44">
        <f t="shared" si="69"/>
        <v>0</v>
      </c>
      <c r="BP127" s="44">
        <f t="shared" si="70"/>
        <v>0</v>
      </c>
      <c r="BQ127" s="44" t="str">
        <f t="shared" si="54"/>
        <v/>
      </c>
      <c r="BR127" s="44" t="str">
        <f t="shared" si="71"/>
        <v/>
      </c>
      <c r="BS127" s="44">
        <f t="shared" si="72"/>
        <v>0</v>
      </c>
      <c r="BT127" s="45" t="str">
        <f t="shared" si="56"/>
        <v/>
      </c>
    </row>
    <row r="128" spans="1:72" hidden="1">
      <c r="A128" s="83" t="s">
        <v>76</v>
      </c>
      <c r="B128" s="38" t="s">
        <v>213</v>
      </c>
      <c r="C128" s="38" t="s">
        <v>77</v>
      </c>
      <c r="D128" s="39">
        <v>68008922025</v>
      </c>
      <c r="E128" s="39" t="str">
        <f t="shared" si="73"/>
        <v/>
      </c>
      <c r="F128" s="62"/>
      <c r="G128" s="38" t="s">
        <v>89</v>
      </c>
      <c r="H128" s="38" t="s">
        <v>219</v>
      </c>
      <c r="I128" s="38" t="s">
        <v>156</v>
      </c>
      <c r="J128" s="38" t="s">
        <v>81</v>
      </c>
      <c r="K128" s="38">
        <v>4</v>
      </c>
      <c r="L128" s="38">
        <f>SUMIFS(
   zonificación!$AA:$AA,
   zonificación!$A:$A,B128,
   zonificación!$K:$K, G128,
   zonificación!$I:$I,H128,
   zonificación!$W:$W, I128)</f>
        <v>47</v>
      </c>
      <c r="M128" s="48">
        <f>IF(COUNTIFS($D$2:$D128,D128)=1,SUMIFS($L:$L,D:D,D128),0)</f>
        <v>0</v>
      </c>
      <c r="N128" s="62">
        <v>3</v>
      </c>
      <c r="O128" s="38">
        <f>IF(COUNTIFS($D$2:$D128,D128)=1,SUMIFS($K:$K,D:D,D128),0)</f>
        <v>0</v>
      </c>
      <c r="P128" s="40">
        <f>IF(COUNTIFS($D$2:$D128,D128)=1,SUMIFS($M:$M,D:D,D128),0)</f>
        <v>0</v>
      </c>
      <c r="Q128" s="38" t="s">
        <v>82</v>
      </c>
      <c r="R128" s="38">
        <v>901711556</v>
      </c>
      <c r="S128" s="87" t="str">
        <f t="shared" si="48"/>
        <v/>
      </c>
      <c r="T128" s="38" t="s">
        <v>215</v>
      </c>
      <c r="U128" s="87" t="str">
        <f t="shared" si="49"/>
        <v/>
      </c>
      <c r="V128" s="38" t="s">
        <v>157</v>
      </c>
      <c r="W128" s="85">
        <v>46326</v>
      </c>
      <c r="X128" s="64">
        <v>0</v>
      </c>
      <c r="Y128" s="41">
        <f>IF(COUNTIFS($D$2:$D128,$D128)=1,SUMIFS(X:X,$D:$D,$D128),0)</f>
        <v>0</v>
      </c>
      <c r="Z128" s="64">
        <v>0</v>
      </c>
      <c r="AA128" s="63" t="s">
        <v>85</v>
      </c>
      <c r="AB128" s="64">
        <v>0</v>
      </c>
      <c r="AC128" s="41">
        <f>IF(COUNTIFS($D$2:$D128,$D128)=1,SUMIFS(AB:AB,$D:$D,$D128),0)</f>
        <v>0</v>
      </c>
      <c r="AD128" s="41">
        <f>IF(COUNTIFS($D$2:$D128,$D128)=1,SUMIFS(Z:Z,$D:$D,$D128),0)</f>
        <v>0</v>
      </c>
      <c r="AE128" s="41">
        <f t="shared" si="57"/>
        <v>0</v>
      </c>
      <c r="AF128" s="41">
        <f t="shared" si="58"/>
        <v>0</v>
      </c>
      <c r="AG128" s="41">
        <f>IF(COUNTIFS($D$2:$D128,$D128)=1,SUMIFS(AF:AF,$D:$D,$D128),0)</f>
        <v>0</v>
      </c>
      <c r="AH128" s="65">
        <f t="shared" si="50"/>
        <v>2026</v>
      </c>
      <c r="AI128" s="42">
        <f>AG128/VLOOKUP(AH128,SALARIOS!$A$1:$B$4,2,0)</f>
        <v>0</v>
      </c>
      <c r="AJ128" s="64">
        <v>0</v>
      </c>
      <c r="AK128" s="64">
        <v>0</v>
      </c>
      <c r="AL128" s="64">
        <v>0</v>
      </c>
      <c r="AM128" s="64">
        <v>0</v>
      </c>
      <c r="AN128" s="41">
        <f t="shared" si="59"/>
        <v>0</v>
      </c>
      <c r="AO128" s="41">
        <f t="shared" si="60"/>
        <v>0</v>
      </c>
      <c r="AP128" s="41">
        <f t="shared" si="61"/>
        <v>0</v>
      </c>
      <c r="AQ128" s="41">
        <f>VALUE(IF(COUNTIFS($D$2:$D128,$D128)=1,MAX(0,SUMIFS(AP:AP,$D:$D,$D128)),0))</f>
        <v>0</v>
      </c>
      <c r="AR128" s="41">
        <f t="shared" si="74"/>
        <v>0</v>
      </c>
      <c r="AS128" s="41">
        <f>IF(COUNTIFS($D$2:$D128,$D128)=1,SUMIFS(AR:AR,$D:$D,$D128),0)</f>
        <v>0</v>
      </c>
      <c r="AT128" s="41">
        <f t="shared" si="62"/>
        <v>0</v>
      </c>
      <c r="AU128" s="41">
        <f t="shared" si="63"/>
        <v>0</v>
      </c>
      <c r="AV128" s="41">
        <f>SUMIFS(Combinaciones!$K:$K,Combinaciones!$A:$A,I128,Combinaciones!$B:$B,J128,Combinaciones!$F:$F,N128)*L128</f>
        <v>68786239</v>
      </c>
      <c r="AW128" s="41">
        <f>IF(COUNTIFS($D$2:$D128,$D128)=1,SUMIFS(AV:AV,$D:$D,$D128),0)</f>
        <v>0</v>
      </c>
      <c r="AX128" s="64">
        <v>0</v>
      </c>
      <c r="AY128" s="63" t="s">
        <v>85</v>
      </c>
      <c r="AZ128" s="59"/>
      <c r="BA128" s="41">
        <f t="shared" si="64"/>
        <v>0</v>
      </c>
      <c r="BB128" s="64">
        <v>0</v>
      </c>
      <c r="BC128" s="43">
        <f t="shared" si="65"/>
        <v>68786239</v>
      </c>
      <c r="BD128" s="41">
        <f>IF(COUNTIFS($D$2:$D128,$D128)=1,SUMIFS(BC:BC,$D:$D,$D128),0)</f>
        <v>0</v>
      </c>
      <c r="BE128" s="86">
        <v>0.02</v>
      </c>
      <c r="BF128" s="41">
        <f t="shared" si="66"/>
        <v>0</v>
      </c>
      <c r="BG128" s="41">
        <f>IF(COUNTIFS($D$2:$D128,$D128)=1,SUMIFS(BF:BF,$D:$D,$D128),0)</f>
        <v>0</v>
      </c>
      <c r="BH128" s="41">
        <f t="shared" si="67"/>
        <v>0</v>
      </c>
      <c r="BI128" s="44">
        <f t="shared" si="68"/>
        <v>0</v>
      </c>
      <c r="BJ128" s="44">
        <f t="shared" si="51"/>
        <v>68786239</v>
      </c>
      <c r="BK128" s="44">
        <f t="shared" si="55"/>
        <v>1091373629</v>
      </c>
      <c r="BL128" s="41" t="str">
        <f>IF(COUNTIF($D$3:D128,D128)=1,BK128,"")</f>
        <v/>
      </c>
      <c r="BM128" s="41">
        <f t="shared" si="52"/>
        <v>0</v>
      </c>
      <c r="BN128" s="41">
        <f t="shared" si="53"/>
        <v>0</v>
      </c>
      <c r="BO128" s="44">
        <f t="shared" si="69"/>
        <v>0</v>
      </c>
      <c r="BP128" s="44">
        <f t="shared" si="70"/>
        <v>0</v>
      </c>
      <c r="BQ128" s="44" t="str">
        <f t="shared" si="54"/>
        <v/>
      </c>
      <c r="BR128" s="44" t="str">
        <f t="shared" si="71"/>
        <v/>
      </c>
      <c r="BS128" s="44">
        <f t="shared" si="72"/>
        <v>0</v>
      </c>
      <c r="BT128" s="45" t="str">
        <f t="shared" si="56"/>
        <v/>
      </c>
    </row>
    <row r="129" spans="1:72" hidden="1">
      <c r="A129" s="83" t="s">
        <v>76</v>
      </c>
      <c r="B129" s="38" t="s">
        <v>213</v>
      </c>
      <c r="C129" s="38" t="s">
        <v>77</v>
      </c>
      <c r="D129" s="39">
        <v>68008922025</v>
      </c>
      <c r="E129" s="39" t="str">
        <f t="shared" si="73"/>
        <v/>
      </c>
      <c r="F129" s="62"/>
      <c r="G129" s="38" t="s">
        <v>89</v>
      </c>
      <c r="H129" s="38" t="s">
        <v>219</v>
      </c>
      <c r="I129" s="38" t="s">
        <v>183</v>
      </c>
      <c r="J129" s="38" t="s">
        <v>81</v>
      </c>
      <c r="K129" s="38">
        <v>2</v>
      </c>
      <c r="L129" s="38">
        <f>SUMIFS(
   zonificación!$AA:$AA,
   zonificación!$A:$A,B129,
   zonificación!$K:$K, G129,
   zonificación!$I:$I,H129,
   zonificación!$W:$W, I129)</f>
        <v>38</v>
      </c>
      <c r="M129" s="48">
        <f>IF(COUNTIFS($D$2:$D129,D129)=1,SUMIFS($L:$L,D:D,D129),0)</f>
        <v>0</v>
      </c>
      <c r="N129" s="62">
        <v>3</v>
      </c>
      <c r="O129" s="38">
        <f>IF(COUNTIFS($D$2:$D129,D129)=1,SUMIFS($K:$K,D:D,D129),0)</f>
        <v>0</v>
      </c>
      <c r="P129" s="40">
        <f>IF(COUNTIFS($D$2:$D129,D129)=1,SUMIFS($M:$M,D:D,D129),0)</f>
        <v>0</v>
      </c>
      <c r="Q129" s="38" t="s">
        <v>82</v>
      </c>
      <c r="R129" s="38">
        <v>901711556</v>
      </c>
      <c r="S129" s="87" t="str">
        <f t="shared" si="48"/>
        <v/>
      </c>
      <c r="T129" s="38" t="s">
        <v>215</v>
      </c>
      <c r="U129" s="87" t="str">
        <f t="shared" si="49"/>
        <v/>
      </c>
      <c r="V129" s="38" t="s">
        <v>157</v>
      </c>
      <c r="W129" s="85">
        <v>46326</v>
      </c>
      <c r="X129" s="64">
        <v>0</v>
      </c>
      <c r="Y129" s="41">
        <f>IF(COUNTIFS($D$2:$D129,$D129)=1,SUMIFS(X:X,$D:$D,$D129),0)</f>
        <v>0</v>
      </c>
      <c r="Z129" s="64">
        <v>0</v>
      </c>
      <c r="AA129" s="63" t="s">
        <v>85</v>
      </c>
      <c r="AB129" s="64">
        <v>0</v>
      </c>
      <c r="AC129" s="41">
        <f>IF(COUNTIFS($D$2:$D129,$D129)=1,SUMIFS(AB:AB,$D:$D,$D129),0)</f>
        <v>0</v>
      </c>
      <c r="AD129" s="41">
        <f>IF(COUNTIFS($D$2:$D129,$D129)=1,SUMIFS(Z:Z,$D:$D,$D129),0)</f>
        <v>0</v>
      </c>
      <c r="AE129" s="41">
        <f t="shared" si="57"/>
        <v>0</v>
      </c>
      <c r="AF129" s="41">
        <f t="shared" si="58"/>
        <v>0</v>
      </c>
      <c r="AG129" s="41">
        <f>IF(COUNTIFS($D$2:$D129,$D129)=1,SUMIFS(AF:AF,$D:$D,$D129),0)</f>
        <v>0</v>
      </c>
      <c r="AH129" s="65">
        <f t="shared" si="50"/>
        <v>2026</v>
      </c>
      <c r="AI129" s="42">
        <f>AG129/VLOOKUP(AH129,SALARIOS!$A$1:$B$4,2,0)</f>
        <v>0</v>
      </c>
      <c r="AJ129" s="64">
        <v>0</v>
      </c>
      <c r="AK129" s="64">
        <v>0</v>
      </c>
      <c r="AL129" s="64">
        <v>0</v>
      </c>
      <c r="AM129" s="64">
        <v>0</v>
      </c>
      <c r="AN129" s="41">
        <f t="shared" si="59"/>
        <v>0</v>
      </c>
      <c r="AO129" s="41">
        <f t="shared" si="60"/>
        <v>0</v>
      </c>
      <c r="AP129" s="41">
        <f t="shared" si="61"/>
        <v>0</v>
      </c>
      <c r="AQ129" s="41">
        <f>VALUE(IF(COUNTIFS($D$2:$D129,$D129)=1,MAX(0,SUMIFS(AP:AP,$D:$D,$D129)),0))</f>
        <v>0</v>
      </c>
      <c r="AR129" s="41">
        <f t="shared" si="74"/>
        <v>0</v>
      </c>
      <c r="AS129" s="41">
        <f>IF(COUNTIFS($D$2:$D129,$D129)=1,SUMIFS(AR:AR,$D:$D,$D129),0)</f>
        <v>0</v>
      </c>
      <c r="AT129" s="41">
        <f t="shared" si="62"/>
        <v>0</v>
      </c>
      <c r="AU129" s="41">
        <f t="shared" si="63"/>
        <v>0</v>
      </c>
      <c r="AV129" s="41">
        <f>SUMIFS(Combinaciones!$K:$K,Combinaciones!$A:$A,I129,Combinaciones!$B:$B,J129,Combinaciones!$F:$F,N129)*L129</f>
        <v>56686120</v>
      </c>
      <c r="AW129" s="41">
        <f>IF(COUNTIFS($D$2:$D129,$D129)=1,SUMIFS(AV:AV,$D:$D,$D129),0)</f>
        <v>0</v>
      </c>
      <c r="AX129" s="64">
        <v>0</v>
      </c>
      <c r="AY129" s="63" t="s">
        <v>85</v>
      </c>
      <c r="AZ129" s="59"/>
      <c r="BA129" s="41">
        <f t="shared" si="64"/>
        <v>0</v>
      </c>
      <c r="BB129" s="64">
        <v>0</v>
      </c>
      <c r="BC129" s="43">
        <f t="shared" si="65"/>
        <v>56686120</v>
      </c>
      <c r="BD129" s="41">
        <f>IF(COUNTIFS($D$2:$D129,$D129)=1,SUMIFS(BC:BC,$D:$D,$D129),0)</f>
        <v>0</v>
      </c>
      <c r="BE129" s="86">
        <v>0.02</v>
      </c>
      <c r="BF129" s="41">
        <f t="shared" si="66"/>
        <v>0</v>
      </c>
      <c r="BG129" s="41">
        <f>IF(COUNTIFS($D$2:$D129,$D129)=1,SUMIFS(BF:BF,$D:$D,$D129),0)</f>
        <v>0</v>
      </c>
      <c r="BH129" s="41">
        <f t="shared" si="67"/>
        <v>0</v>
      </c>
      <c r="BI129" s="44">
        <f t="shared" si="68"/>
        <v>0</v>
      </c>
      <c r="BJ129" s="44">
        <f t="shared" si="51"/>
        <v>56686120</v>
      </c>
      <c r="BK129" s="44">
        <f t="shared" si="55"/>
        <v>1091373629</v>
      </c>
      <c r="BL129" s="41" t="str">
        <f>IF(COUNTIF($D$3:D129,D129)=1,BK129,"")</f>
        <v/>
      </c>
      <c r="BM129" s="41">
        <f t="shared" si="52"/>
        <v>0</v>
      </c>
      <c r="BN129" s="41">
        <f t="shared" si="53"/>
        <v>0</v>
      </c>
      <c r="BO129" s="44">
        <f t="shared" si="69"/>
        <v>0</v>
      </c>
      <c r="BP129" s="44">
        <f t="shared" si="70"/>
        <v>0</v>
      </c>
      <c r="BQ129" s="44" t="str">
        <f t="shared" si="54"/>
        <v/>
      </c>
      <c r="BR129" s="44" t="str">
        <f t="shared" si="71"/>
        <v/>
      </c>
      <c r="BS129" s="44">
        <f t="shared" si="72"/>
        <v>0</v>
      </c>
      <c r="BT129" s="45" t="str">
        <f t="shared" si="56"/>
        <v/>
      </c>
    </row>
    <row r="130" spans="1:72" hidden="1">
      <c r="A130" s="83" t="s">
        <v>76</v>
      </c>
      <c r="B130" s="38" t="s">
        <v>213</v>
      </c>
      <c r="C130" s="38" t="s">
        <v>77</v>
      </c>
      <c r="D130" s="39">
        <v>68008922025</v>
      </c>
      <c r="E130" s="39" t="str">
        <f t="shared" si="73"/>
        <v/>
      </c>
      <c r="F130" s="62"/>
      <c r="G130" s="38" t="s">
        <v>89</v>
      </c>
      <c r="H130" s="38" t="s">
        <v>220</v>
      </c>
      <c r="I130" s="38" t="s">
        <v>127</v>
      </c>
      <c r="J130" s="38" t="s">
        <v>81</v>
      </c>
      <c r="K130" s="38">
        <v>3</v>
      </c>
      <c r="L130" s="38">
        <f>SUMIFS(
   zonificación!$AA:$AA,
   zonificación!$A:$A,B130,
   zonificación!$K:$K, G130,
   zonificación!$I:$I,H130,
   zonificación!$W:$W, I130)</f>
        <v>50</v>
      </c>
      <c r="M130" s="48">
        <f>IF(COUNTIFS($D$2:$D130,D130)=1,SUMIFS($L:$L,D:D,D130),0)</f>
        <v>0</v>
      </c>
      <c r="N130" s="62">
        <v>3</v>
      </c>
      <c r="O130" s="38">
        <f>IF(COUNTIFS($D$2:$D130,D130)=1,SUMIFS($K:$K,D:D,D130),0)</f>
        <v>0</v>
      </c>
      <c r="P130" s="40">
        <f>IF(COUNTIFS($D$2:$D130,D130)=1,SUMIFS($M:$M,D:D,D130),0)</f>
        <v>0</v>
      </c>
      <c r="Q130" s="38" t="s">
        <v>82</v>
      </c>
      <c r="R130" s="38">
        <v>901711556</v>
      </c>
      <c r="S130" s="87" t="str">
        <f t="shared" si="48"/>
        <v/>
      </c>
      <c r="T130" s="38" t="s">
        <v>215</v>
      </c>
      <c r="U130" s="87" t="str">
        <f t="shared" si="49"/>
        <v/>
      </c>
      <c r="V130" s="38" t="s">
        <v>129</v>
      </c>
      <c r="W130" s="85">
        <v>46326</v>
      </c>
      <c r="X130" s="64">
        <v>0</v>
      </c>
      <c r="Y130" s="41">
        <f>IF(COUNTIFS($D$2:$D130,$D130)=1,SUMIFS(X:X,$D:$D,$D130),0)</f>
        <v>0</v>
      </c>
      <c r="Z130" s="64">
        <v>0</v>
      </c>
      <c r="AA130" s="63" t="s">
        <v>85</v>
      </c>
      <c r="AB130" s="64">
        <v>0</v>
      </c>
      <c r="AC130" s="41">
        <f>IF(COUNTIFS($D$2:$D130,$D130)=1,SUMIFS(AB:AB,$D:$D,$D130),0)</f>
        <v>0</v>
      </c>
      <c r="AD130" s="41">
        <f>IF(COUNTIFS($D$2:$D130,$D130)=1,SUMIFS(Z:Z,$D:$D,$D130),0)</f>
        <v>0</v>
      </c>
      <c r="AE130" s="41">
        <f t="shared" si="57"/>
        <v>0</v>
      </c>
      <c r="AF130" s="41">
        <f t="shared" si="58"/>
        <v>0</v>
      </c>
      <c r="AG130" s="41">
        <f>IF(COUNTIFS($D$2:$D130,$D130)=1,SUMIFS(AF:AF,$D:$D,$D130),0)</f>
        <v>0</v>
      </c>
      <c r="AH130" s="65">
        <f t="shared" si="50"/>
        <v>2026</v>
      </c>
      <c r="AI130" s="42">
        <f>AG130/VLOOKUP(AH130,SALARIOS!$A$1:$B$4,2,0)</f>
        <v>0</v>
      </c>
      <c r="AJ130" s="64">
        <v>0</v>
      </c>
      <c r="AK130" s="64">
        <v>0</v>
      </c>
      <c r="AL130" s="64">
        <v>0</v>
      </c>
      <c r="AM130" s="64">
        <v>0</v>
      </c>
      <c r="AN130" s="41">
        <f t="shared" si="59"/>
        <v>0</v>
      </c>
      <c r="AO130" s="41">
        <f t="shared" si="60"/>
        <v>0</v>
      </c>
      <c r="AP130" s="41">
        <f t="shared" si="61"/>
        <v>0</v>
      </c>
      <c r="AQ130" s="41">
        <f>VALUE(IF(COUNTIFS($D$2:$D130,$D130)=1,MAX(0,SUMIFS(AP:AP,$D:$D,$D130)),0))</f>
        <v>0</v>
      </c>
      <c r="AR130" s="41">
        <f t="shared" si="74"/>
        <v>0</v>
      </c>
      <c r="AS130" s="41">
        <f>IF(COUNTIFS($D$2:$D130,$D130)=1,SUMIFS(AR:AR,$D:$D,$D130),0)</f>
        <v>0</v>
      </c>
      <c r="AT130" s="41">
        <f t="shared" si="62"/>
        <v>0</v>
      </c>
      <c r="AU130" s="41">
        <f t="shared" si="63"/>
        <v>0</v>
      </c>
      <c r="AV130" s="41">
        <f>SUMIFS(Combinaciones!$K:$K,Combinaciones!$A:$A,I130,Combinaciones!$B:$B,J130,Combinaciones!$F:$F,N130)*L130</f>
        <v>61890100</v>
      </c>
      <c r="AW130" s="41">
        <f>IF(COUNTIFS($D$2:$D130,$D130)=1,SUMIFS(AV:AV,$D:$D,$D130),0)</f>
        <v>0</v>
      </c>
      <c r="AX130" s="64">
        <v>0</v>
      </c>
      <c r="AY130" s="63" t="s">
        <v>85</v>
      </c>
      <c r="AZ130" s="59"/>
      <c r="BA130" s="41">
        <f t="shared" si="64"/>
        <v>0</v>
      </c>
      <c r="BB130" s="64">
        <v>0</v>
      </c>
      <c r="BC130" s="43">
        <f t="shared" si="65"/>
        <v>61890100</v>
      </c>
      <c r="BD130" s="41">
        <f>IF(COUNTIFS($D$2:$D130,$D130)=1,SUMIFS(BC:BC,$D:$D,$D130),0)</f>
        <v>0</v>
      </c>
      <c r="BE130" s="86">
        <v>0.02</v>
      </c>
      <c r="BF130" s="41">
        <f t="shared" si="66"/>
        <v>0</v>
      </c>
      <c r="BG130" s="41">
        <f>IF(COUNTIFS($D$2:$D130,$D130)=1,SUMIFS(BF:BF,$D:$D,$D130),0)</f>
        <v>0</v>
      </c>
      <c r="BH130" s="41">
        <f t="shared" si="67"/>
        <v>0</v>
      </c>
      <c r="BI130" s="44">
        <f t="shared" si="68"/>
        <v>0</v>
      </c>
      <c r="BJ130" s="44">
        <f t="shared" si="51"/>
        <v>61890100</v>
      </c>
      <c r="BK130" s="44">
        <f t="shared" si="55"/>
        <v>1091373629</v>
      </c>
      <c r="BL130" s="41" t="str">
        <f>IF(COUNTIF($D$3:D130,D130)=1,BK130,"")</f>
        <v/>
      </c>
      <c r="BM130" s="41">
        <f t="shared" si="52"/>
        <v>0</v>
      </c>
      <c r="BN130" s="41">
        <f t="shared" si="53"/>
        <v>0</v>
      </c>
      <c r="BO130" s="44">
        <f t="shared" si="69"/>
        <v>0</v>
      </c>
      <c r="BP130" s="44">
        <f t="shared" si="70"/>
        <v>0</v>
      </c>
      <c r="BQ130" s="44" t="str">
        <f t="shared" si="54"/>
        <v/>
      </c>
      <c r="BR130" s="44" t="str">
        <f t="shared" si="71"/>
        <v/>
      </c>
      <c r="BS130" s="44">
        <f t="shared" si="72"/>
        <v>0</v>
      </c>
      <c r="BT130" s="45" t="str">
        <f t="shared" si="56"/>
        <v/>
      </c>
    </row>
    <row r="131" spans="1:72" hidden="1">
      <c r="A131" s="83" t="s">
        <v>76</v>
      </c>
      <c r="B131" s="38" t="s">
        <v>213</v>
      </c>
      <c r="C131" s="38" t="s">
        <v>77</v>
      </c>
      <c r="D131" s="39">
        <v>68008922025</v>
      </c>
      <c r="E131" s="39" t="str">
        <f t="shared" si="73"/>
        <v/>
      </c>
      <c r="F131" s="62"/>
      <c r="G131" s="38" t="s">
        <v>89</v>
      </c>
      <c r="H131" s="38" t="s">
        <v>221</v>
      </c>
      <c r="I131" s="38" t="s">
        <v>127</v>
      </c>
      <c r="J131" s="38" t="s">
        <v>81</v>
      </c>
      <c r="K131" s="38">
        <v>1</v>
      </c>
      <c r="L131" s="38">
        <f>SUMIFS(
   zonificación!$AA:$AA,
   zonificación!$A:$A,B131,
   zonificación!$K:$K, G131,
   zonificación!$I:$I,H131,
   zonificación!$W:$W, I131)</f>
        <v>20</v>
      </c>
      <c r="M131" s="48">
        <f>IF(COUNTIFS($D$2:$D131,D131)=1,SUMIFS($L:$L,D:D,D131),0)</f>
        <v>0</v>
      </c>
      <c r="N131" s="62">
        <v>3</v>
      </c>
      <c r="O131" s="38">
        <f>IF(COUNTIFS($D$2:$D131,D131)=1,SUMIFS($K:$K,D:D,D131),0)</f>
        <v>0</v>
      </c>
      <c r="P131" s="40">
        <f>IF(COUNTIFS($D$2:$D131,D131)=1,SUMIFS($M:$M,D:D,D131),0)</f>
        <v>0</v>
      </c>
      <c r="Q131" s="38" t="s">
        <v>82</v>
      </c>
      <c r="R131" s="38">
        <v>901711556</v>
      </c>
      <c r="S131" s="87" t="str">
        <f t="shared" si="48"/>
        <v/>
      </c>
      <c r="T131" s="38" t="s">
        <v>215</v>
      </c>
      <c r="U131" s="87" t="str">
        <f t="shared" si="49"/>
        <v/>
      </c>
      <c r="V131" s="38" t="s">
        <v>129</v>
      </c>
      <c r="W131" s="85">
        <v>46326</v>
      </c>
      <c r="X131" s="64">
        <v>0</v>
      </c>
      <c r="Y131" s="41">
        <f>IF(COUNTIFS($D$2:$D131,$D131)=1,SUMIFS(X:X,$D:$D,$D131),0)</f>
        <v>0</v>
      </c>
      <c r="Z131" s="64">
        <v>0</v>
      </c>
      <c r="AA131" s="63" t="s">
        <v>85</v>
      </c>
      <c r="AB131" s="64">
        <v>0</v>
      </c>
      <c r="AC131" s="41">
        <f>IF(COUNTIFS($D$2:$D131,$D131)=1,SUMIFS(AB:AB,$D:$D,$D131),0)</f>
        <v>0</v>
      </c>
      <c r="AD131" s="41">
        <f>IF(COUNTIFS($D$2:$D131,$D131)=1,SUMIFS(Z:Z,$D:$D,$D131),0)</f>
        <v>0</v>
      </c>
      <c r="AE131" s="41">
        <f t="shared" si="57"/>
        <v>0</v>
      </c>
      <c r="AF131" s="41">
        <f t="shared" si="58"/>
        <v>0</v>
      </c>
      <c r="AG131" s="41">
        <f>IF(COUNTIFS($D$2:$D131,$D131)=1,SUMIFS(AF:AF,$D:$D,$D131),0)</f>
        <v>0</v>
      </c>
      <c r="AH131" s="65">
        <f t="shared" si="50"/>
        <v>2026</v>
      </c>
      <c r="AI131" s="42">
        <f>AG131/VLOOKUP(AH131,SALARIOS!$A$1:$B$4,2,0)</f>
        <v>0</v>
      </c>
      <c r="AJ131" s="64">
        <v>0</v>
      </c>
      <c r="AK131" s="64">
        <v>0</v>
      </c>
      <c r="AL131" s="64">
        <v>0</v>
      </c>
      <c r="AM131" s="64">
        <v>0</v>
      </c>
      <c r="AN131" s="41">
        <f t="shared" si="59"/>
        <v>0</v>
      </c>
      <c r="AO131" s="41">
        <f t="shared" si="60"/>
        <v>0</v>
      </c>
      <c r="AP131" s="41">
        <f t="shared" si="61"/>
        <v>0</v>
      </c>
      <c r="AQ131" s="41">
        <f>VALUE(IF(COUNTIFS($D$2:$D131,$D131)=1,MAX(0,SUMIFS(AP:AP,$D:$D,$D131)),0))</f>
        <v>0</v>
      </c>
      <c r="AR131" s="41">
        <f t="shared" si="74"/>
        <v>0</v>
      </c>
      <c r="AS131" s="41">
        <f>IF(COUNTIFS($D$2:$D131,$D131)=1,SUMIFS(AR:AR,$D:$D,$D131),0)</f>
        <v>0</v>
      </c>
      <c r="AT131" s="41">
        <f t="shared" si="62"/>
        <v>0</v>
      </c>
      <c r="AU131" s="41">
        <f t="shared" si="63"/>
        <v>0</v>
      </c>
      <c r="AV131" s="41">
        <f>SUMIFS(Combinaciones!$K:$K,Combinaciones!$A:$A,I131,Combinaciones!$B:$B,J131,Combinaciones!$F:$F,N131)*L131</f>
        <v>24756040</v>
      </c>
      <c r="AW131" s="41">
        <f>IF(COUNTIFS($D$2:$D131,$D131)=1,SUMIFS(AV:AV,$D:$D,$D131),0)</f>
        <v>0</v>
      </c>
      <c r="AX131" s="64">
        <v>0</v>
      </c>
      <c r="AY131" s="63" t="s">
        <v>85</v>
      </c>
      <c r="AZ131" s="59"/>
      <c r="BA131" s="41">
        <f t="shared" si="64"/>
        <v>0</v>
      </c>
      <c r="BB131" s="64">
        <v>0</v>
      </c>
      <c r="BC131" s="43">
        <f t="shared" si="65"/>
        <v>24756040</v>
      </c>
      <c r="BD131" s="41">
        <f>IF(COUNTIFS($D$2:$D131,$D131)=1,SUMIFS(BC:BC,$D:$D,$D131),0)</f>
        <v>0</v>
      </c>
      <c r="BE131" s="86">
        <v>0.02</v>
      </c>
      <c r="BF131" s="41">
        <f t="shared" si="66"/>
        <v>0</v>
      </c>
      <c r="BG131" s="41">
        <f>IF(COUNTIFS($D$2:$D131,$D131)=1,SUMIFS(BF:BF,$D:$D,$D131),0)</f>
        <v>0</v>
      </c>
      <c r="BH131" s="41">
        <f t="shared" si="67"/>
        <v>0</v>
      </c>
      <c r="BI131" s="44">
        <f t="shared" si="68"/>
        <v>0</v>
      </c>
      <c r="BJ131" s="44">
        <f t="shared" si="51"/>
        <v>24756040</v>
      </c>
      <c r="BK131" s="44">
        <f t="shared" ref="BK131:BK139" si="75">SUMIF($D:$D,$D:$D,$BJ:$BJ)</f>
        <v>1091373629</v>
      </c>
      <c r="BL131" s="41" t="str">
        <f>IF(COUNTIF($D$3:D131,D131)=1,BK131,"")</f>
        <v/>
      </c>
      <c r="BM131" s="41">
        <f t="shared" si="52"/>
        <v>0</v>
      </c>
      <c r="BN131" s="41">
        <f t="shared" si="53"/>
        <v>0</v>
      </c>
      <c r="BO131" s="44">
        <f t="shared" si="69"/>
        <v>0</v>
      </c>
      <c r="BP131" s="44">
        <f t="shared" si="70"/>
        <v>0</v>
      </c>
      <c r="BQ131" s="44" t="str">
        <f t="shared" si="54"/>
        <v/>
      </c>
      <c r="BR131" s="44" t="str">
        <f t="shared" si="71"/>
        <v/>
      </c>
      <c r="BS131" s="44">
        <f t="shared" si="72"/>
        <v>0</v>
      </c>
      <c r="BT131" s="45" t="str">
        <f t="shared" ref="BT131:BT162" si="76">IF(BS131="","",IF(SUMIFS(BS:BS,R:R,R131)&gt;5000,"ALERTA MAYOR QUE 5.000",""))</f>
        <v/>
      </c>
    </row>
    <row r="132" spans="1:72" hidden="1">
      <c r="A132" s="83" t="s">
        <v>76</v>
      </c>
      <c r="B132" s="38" t="s">
        <v>213</v>
      </c>
      <c r="C132" s="38" t="s">
        <v>77</v>
      </c>
      <c r="D132" s="39">
        <v>68008922025</v>
      </c>
      <c r="E132" s="39" t="str">
        <f t="shared" si="73"/>
        <v/>
      </c>
      <c r="F132" s="62"/>
      <c r="G132" s="38" t="s">
        <v>89</v>
      </c>
      <c r="H132" s="38" t="s">
        <v>222</v>
      </c>
      <c r="I132" s="38" t="s">
        <v>127</v>
      </c>
      <c r="J132" s="38" t="s">
        <v>81</v>
      </c>
      <c r="K132" s="38">
        <v>7</v>
      </c>
      <c r="L132" s="38">
        <f>SUMIFS(
   zonificación!$AA:$AA,
   zonificación!$A:$A,B132,
   zonificación!$K:$K, G132,
   zonificación!$I:$I,H132,
   zonificación!$W:$W, I132)</f>
        <v>148</v>
      </c>
      <c r="M132" s="48">
        <f>IF(COUNTIFS($D$2:$D132,D132)=1,SUMIFS($L:$L,D:D,D132),0)</f>
        <v>0</v>
      </c>
      <c r="N132" s="62">
        <v>3</v>
      </c>
      <c r="O132" s="38">
        <f>IF(COUNTIFS($D$2:$D132,D132)=1,SUMIFS($K:$K,D:D,D132),0)</f>
        <v>0</v>
      </c>
      <c r="P132" s="40">
        <f>IF(COUNTIFS($D$2:$D132,D132)=1,SUMIFS($M:$M,D:D,D132),0)</f>
        <v>0</v>
      </c>
      <c r="Q132" s="38" t="s">
        <v>82</v>
      </c>
      <c r="R132" s="38">
        <v>901711556</v>
      </c>
      <c r="S132" s="87" t="str">
        <f t="shared" ref="S132:S139" si="77">IF($A132="SI","",$R132)</f>
        <v/>
      </c>
      <c r="T132" s="38" t="s">
        <v>215</v>
      </c>
      <c r="U132" s="87" t="str">
        <f t="shared" ref="U132:U139" si="78">IF($A132="SI","",$T132)</f>
        <v/>
      </c>
      <c r="V132" s="38" t="s">
        <v>129</v>
      </c>
      <c r="W132" s="85">
        <v>46326</v>
      </c>
      <c r="X132" s="64">
        <v>0</v>
      </c>
      <c r="Y132" s="41">
        <f>IF(COUNTIFS($D$2:$D132,$D132)=1,SUMIFS(X:X,$D:$D,$D132),0)</f>
        <v>0</v>
      </c>
      <c r="Z132" s="64">
        <v>0</v>
      </c>
      <c r="AA132" s="63" t="s">
        <v>85</v>
      </c>
      <c r="AB132" s="64">
        <v>0</v>
      </c>
      <c r="AC132" s="41">
        <f>IF(COUNTIFS($D$2:$D132,$D132)=1,SUMIFS(AB:AB,$D:$D,$D132),0)</f>
        <v>0</v>
      </c>
      <c r="AD132" s="41">
        <f>IF(COUNTIFS($D$2:$D132,$D132)=1,SUMIFS(Z:Z,$D:$D,$D132),0)</f>
        <v>0</v>
      </c>
      <c r="AE132" s="41">
        <f t="shared" si="57"/>
        <v>0</v>
      </c>
      <c r="AF132" s="41">
        <f t="shared" si="58"/>
        <v>0</v>
      </c>
      <c r="AG132" s="41">
        <f>IF(COUNTIFS($D$2:$D132,$D132)=1,SUMIFS(AF:AF,$D:$D,$D132),0)</f>
        <v>0</v>
      </c>
      <c r="AH132" s="65">
        <f t="shared" ref="AH132:AH139" si="79">IF(E132="",2026,VALUE(RIGHT(E132,4)))</f>
        <v>2026</v>
      </c>
      <c r="AI132" s="42">
        <f>AG132/VLOOKUP(AH132,SALARIOS!$A$1:$B$4,2,0)</f>
        <v>0</v>
      </c>
      <c r="AJ132" s="64">
        <v>0</v>
      </c>
      <c r="AK132" s="64">
        <v>0</v>
      </c>
      <c r="AL132" s="64">
        <v>0</v>
      </c>
      <c r="AM132" s="64">
        <v>0</v>
      </c>
      <c r="AN132" s="41">
        <f t="shared" si="59"/>
        <v>0</v>
      </c>
      <c r="AO132" s="41">
        <f t="shared" si="60"/>
        <v>0</v>
      </c>
      <c r="AP132" s="41">
        <f t="shared" si="61"/>
        <v>0</v>
      </c>
      <c r="AQ132" s="41">
        <f>VALUE(IF(COUNTIFS($D$2:$D132,$D132)=1,MAX(0,SUMIFS(AP:AP,$D:$D,$D132)),0))</f>
        <v>0</v>
      </c>
      <c r="AR132" s="41">
        <f t="shared" si="74"/>
        <v>0</v>
      </c>
      <c r="AS132" s="41">
        <f>IF(COUNTIFS($D$2:$D132,$D132)=1,SUMIFS(AR:AR,$D:$D,$D132),0)</f>
        <v>0</v>
      </c>
      <c r="AT132" s="41">
        <f t="shared" si="62"/>
        <v>0</v>
      </c>
      <c r="AU132" s="41">
        <f t="shared" si="63"/>
        <v>0</v>
      </c>
      <c r="AV132" s="41">
        <f>SUMIFS(Combinaciones!$K:$K,Combinaciones!$A:$A,I132,Combinaciones!$B:$B,J132,Combinaciones!$F:$F,N132)*L132</f>
        <v>183194696</v>
      </c>
      <c r="AW132" s="41">
        <f>IF(COUNTIFS($D$2:$D132,$D132)=1,SUMIFS(AV:AV,$D:$D,$D132),0)</f>
        <v>0</v>
      </c>
      <c r="AX132" s="64">
        <v>0</v>
      </c>
      <c r="AY132" s="63" t="s">
        <v>85</v>
      </c>
      <c r="AZ132" s="59"/>
      <c r="BA132" s="41">
        <f t="shared" si="64"/>
        <v>0</v>
      </c>
      <c r="BB132" s="64">
        <v>0</v>
      </c>
      <c r="BC132" s="43">
        <f t="shared" si="65"/>
        <v>183194696</v>
      </c>
      <c r="BD132" s="41">
        <f>IF(COUNTIFS($D$2:$D132,$D132)=1,SUMIFS(BC:BC,$D:$D,$D132),0)</f>
        <v>0</v>
      </c>
      <c r="BE132" s="86">
        <v>0.02</v>
      </c>
      <c r="BF132" s="41">
        <f t="shared" si="66"/>
        <v>0</v>
      </c>
      <c r="BG132" s="41">
        <f>IF(COUNTIFS($D$2:$D132,$D132)=1,SUMIFS(BF:BF,$D:$D,$D132),0)</f>
        <v>0</v>
      </c>
      <c r="BH132" s="41">
        <f t="shared" si="67"/>
        <v>0</v>
      </c>
      <c r="BI132" s="44">
        <f t="shared" si="68"/>
        <v>0</v>
      </c>
      <c r="BJ132" s="44">
        <f t="shared" ref="BJ132:BJ139" si="80">X132+AK132-AJ132+BC132</f>
        <v>183194696</v>
      </c>
      <c r="BK132" s="44">
        <f t="shared" si="75"/>
        <v>1091373629</v>
      </c>
      <c r="BL132" s="41" t="str">
        <f>IF(COUNTIF($D$3:D132,D132)=1,BK132,"")</f>
        <v/>
      </c>
      <c r="BM132" s="41">
        <f t="shared" ref="BM132:BM139" si="81">+IFERROR(AC132+BF132+AM132-AL132,0)</f>
        <v>0</v>
      </c>
      <c r="BN132" s="41">
        <f t="shared" ref="BN132:BN139" si="82">+IFERROR(Y132+AE132+AK132-AJ132+AM132-AL132+BD132+BF132+AD132,0)</f>
        <v>0</v>
      </c>
      <c r="BO132" s="44">
        <f t="shared" si="69"/>
        <v>0</v>
      </c>
      <c r="BP132" s="44">
        <f t="shared" si="70"/>
        <v>0</v>
      </c>
      <c r="BQ132" s="44" t="str">
        <f t="shared" ref="BQ132:BQ139" si="83">IF(A132="SI","",IF(BO132-BP132&lt;0,0,BO132-BP132))</f>
        <v/>
      </c>
      <c r="BR132" s="44" t="str">
        <f t="shared" si="71"/>
        <v/>
      </c>
      <c r="BS132" s="44">
        <f t="shared" si="72"/>
        <v>0</v>
      </c>
      <c r="BT132" s="45" t="str">
        <f t="shared" si="76"/>
        <v/>
      </c>
    </row>
    <row r="133" spans="1:72" hidden="1">
      <c r="A133" s="83" t="s">
        <v>76</v>
      </c>
      <c r="B133" s="38" t="s">
        <v>213</v>
      </c>
      <c r="C133" s="38" t="s">
        <v>77</v>
      </c>
      <c r="D133" s="39">
        <v>68008922025</v>
      </c>
      <c r="E133" s="39" t="str">
        <f t="shared" si="73"/>
        <v/>
      </c>
      <c r="F133" s="62"/>
      <c r="G133" s="38" t="s">
        <v>89</v>
      </c>
      <c r="H133" s="38" t="s">
        <v>223</v>
      </c>
      <c r="I133" s="38" t="s">
        <v>127</v>
      </c>
      <c r="J133" s="38" t="s">
        <v>81</v>
      </c>
      <c r="K133" s="38">
        <v>2</v>
      </c>
      <c r="L133" s="38">
        <f>SUMIFS(
   zonificación!$AA:$AA,
   zonificación!$A:$A,B133,
   zonificación!$K:$K, G133,
   zonificación!$I:$I,H133,
   zonificación!$W:$W, I133)</f>
        <v>37</v>
      </c>
      <c r="M133" s="48">
        <f>IF(COUNTIFS($D$2:$D133,D133)=1,SUMIFS($L:$L,D:D,D133),0)</f>
        <v>0</v>
      </c>
      <c r="N133" s="62">
        <v>3</v>
      </c>
      <c r="O133" s="38">
        <f>IF(COUNTIFS($D$2:$D133,D133)=1,SUMIFS($K:$K,D:D,D133),0)</f>
        <v>0</v>
      </c>
      <c r="P133" s="40">
        <f>IF(COUNTIFS($D$2:$D133,D133)=1,SUMIFS($M:$M,D:D,D133),0)</f>
        <v>0</v>
      </c>
      <c r="Q133" s="38" t="s">
        <v>82</v>
      </c>
      <c r="R133" s="38">
        <v>901711556</v>
      </c>
      <c r="S133" s="87" t="str">
        <f t="shared" si="77"/>
        <v/>
      </c>
      <c r="T133" s="38" t="s">
        <v>215</v>
      </c>
      <c r="U133" s="87" t="str">
        <f t="shared" si="78"/>
        <v/>
      </c>
      <c r="V133" s="38" t="s">
        <v>129</v>
      </c>
      <c r="W133" s="85">
        <v>46326</v>
      </c>
      <c r="X133" s="64">
        <v>0</v>
      </c>
      <c r="Y133" s="41">
        <f>IF(COUNTIFS($D$2:$D133,$D133)=1,SUMIFS(X:X,$D:$D,$D133),0)</f>
        <v>0</v>
      </c>
      <c r="Z133" s="64">
        <v>0</v>
      </c>
      <c r="AA133" s="63" t="s">
        <v>85</v>
      </c>
      <c r="AB133" s="64">
        <v>0</v>
      </c>
      <c r="AC133" s="41">
        <f>IF(COUNTIFS($D$2:$D133,$D133)=1,SUMIFS(AB:AB,$D:$D,$D133),0)</f>
        <v>0</v>
      </c>
      <c r="AD133" s="41">
        <f>IF(COUNTIFS($D$2:$D133,$D133)=1,SUMIFS(Z:Z,$D:$D,$D133),0)</f>
        <v>0</v>
      </c>
      <c r="AE133" s="41">
        <f t="shared" si="57"/>
        <v>0</v>
      </c>
      <c r="AF133" s="41">
        <f t="shared" si="58"/>
        <v>0</v>
      </c>
      <c r="AG133" s="41">
        <f>IF(COUNTIFS($D$2:$D133,$D133)=1,SUMIFS(AF:AF,$D:$D,$D133),0)</f>
        <v>0</v>
      </c>
      <c r="AH133" s="65">
        <f t="shared" si="79"/>
        <v>2026</v>
      </c>
      <c r="AI133" s="42">
        <f>AG133/VLOOKUP(AH133,SALARIOS!$A$1:$B$4,2,0)</f>
        <v>0</v>
      </c>
      <c r="AJ133" s="64">
        <v>0</v>
      </c>
      <c r="AK133" s="64">
        <v>0</v>
      </c>
      <c r="AL133" s="64">
        <v>0</v>
      </c>
      <c r="AM133" s="64">
        <v>0</v>
      </c>
      <c r="AN133" s="41">
        <f t="shared" si="59"/>
        <v>0</v>
      </c>
      <c r="AO133" s="41">
        <f t="shared" si="60"/>
        <v>0</v>
      </c>
      <c r="AP133" s="41">
        <f t="shared" si="61"/>
        <v>0</v>
      </c>
      <c r="AQ133" s="41">
        <f>VALUE(IF(COUNTIFS($D$2:$D133,$D133)=1,MAX(0,SUMIFS(AP:AP,$D:$D,$D133)),0))</f>
        <v>0</v>
      </c>
      <c r="AR133" s="41">
        <f t="shared" si="74"/>
        <v>0</v>
      </c>
      <c r="AS133" s="41">
        <f>IF(COUNTIFS($D$2:$D133,$D133)=1,SUMIFS(AR:AR,$D:$D,$D133),0)</f>
        <v>0</v>
      </c>
      <c r="AT133" s="41">
        <f t="shared" si="62"/>
        <v>0</v>
      </c>
      <c r="AU133" s="41">
        <f t="shared" si="63"/>
        <v>0</v>
      </c>
      <c r="AV133" s="41">
        <f>SUMIFS(Combinaciones!$K:$K,Combinaciones!$A:$A,I133,Combinaciones!$B:$B,J133,Combinaciones!$F:$F,N133)*L133</f>
        <v>45798674</v>
      </c>
      <c r="AW133" s="41">
        <f>IF(COUNTIFS($D$2:$D133,$D133)=1,SUMIFS(AV:AV,$D:$D,$D133),0)</f>
        <v>0</v>
      </c>
      <c r="AX133" s="64">
        <v>0</v>
      </c>
      <c r="AY133" s="63" t="s">
        <v>85</v>
      </c>
      <c r="AZ133" s="59"/>
      <c r="BA133" s="41">
        <f t="shared" si="64"/>
        <v>0</v>
      </c>
      <c r="BB133" s="64">
        <v>0</v>
      </c>
      <c r="BC133" s="43">
        <f t="shared" si="65"/>
        <v>45798674</v>
      </c>
      <c r="BD133" s="41">
        <f>IF(COUNTIFS($D$2:$D133,$D133)=1,SUMIFS(BC:BC,$D:$D,$D133),0)</f>
        <v>0</v>
      </c>
      <c r="BE133" s="86">
        <v>0.02</v>
      </c>
      <c r="BF133" s="41">
        <f t="shared" si="66"/>
        <v>0</v>
      </c>
      <c r="BG133" s="41">
        <f>IF(COUNTIFS($D$2:$D133,$D133)=1,SUMIFS(BF:BF,$D:$D,$D133),0)</f>
        <v>0</v>
      </c>
      <c r="BH133" s="41">
        <f t="shared" si="67"/>
        <v>0</v>
      </c>
      <c r="BI133" s="44">
        <f t="shared" si="68"/>
        <v>0</v>
      </c>
      <c r="BJ133" s="44">
        <f t="shared" si="80"/>
        <v>45798674</v>
      </c>
      <c r="BK133" s="44">
        <f t="shared" si="75"/>
        <v>1091373629</v>
      </c>
      <c r="BL133" s="41" t="str">
        <f>IF(COUNTIF($D$3:D133,D133)=1,BK133,"")</f>
        <v/>
      </c>
      <c r="BM133" s="41">
        <f t="shared" si="81"/>
        <v>0</v>
      </c>
      <c r="BN133" s="41">
        <f t="shared" si="82"/>
        <v>0</v>
      </c>
      <c r="BO133" s="44">
        <f t="shared" si="69"/>
        <v>0</v>
      </c>
      <c r="BP133" s="44">
        <f t="shared" si="70"/>
        <v>0</v>
      </c>
      <c r="BQ133" s="44" t="str">
        <f t="shared" si="83"/>
        <v/>
      </c>
      <c r="BR133" s="44" t="str">
        <f t="shared" si="71"/>
        <v/>
      </c>
      <c r="BS133" s="44">
        <f t="shared" si="72"/>
        <v>0</v>
      </c>
      <c r="BT133" s="45" t="str">
        <f t="shared" si="76"/>
        <v/>
      </c>
    </row>
    <row r="134" spans="1:72" hidden="1">
      <c r="A134" s="83" t="s">
        <v>76</v>
      </c>
      <c r="B134" s="38" t="s">
        <v>213</v>
      </c>
      <c r="C134" s="38" t="s">
        <v>77</v>
      </c>
      <c r="D134" s="39">
        <v>68008922025</v>
      </c>
      <c r="E134" s="39" t="str">
        <f t="shared" si="73"/>
        <v/>
      </c>
      <c r="F134" s="62"/>
      <c r="G134" s="38" t="s">
        <v>89</v>
      </c>
      <c r="H134" s="38" t="s">
        <v>224</v>
      </c>
      <c r="I134" s="38" t="s">
        <v>127</v>
      </c>
      <c r="J134" s="38" t="s">
        <v>81</v>
      </c>
      <c r="K134" s="38">
        <v>3</v>
      </c>
      <c r="L134" s="38">
        <f>SUMIFS(
   zonificación!$AA:$AA,
   zonificación!$A:$A,B134,
   zonificación!$K:$K, G134,
   zonificación!$I:$I,H134,
   zonificación!$W:$W, I134)</f>
        <v>35</v>
      </c>
      <c r="M134" s="48">
        <f>IF(COUNTIFS($D$2:$D134,D134)=1,SUMIFS($L:$L,D:D,D134),0)</f>
        <v>0</v>
      </c>
      <c r="N134" s="62">
        <v>3</v>
      </c>
      <c r="O134" s="38">
        <f>IF(COUNTIFS($D$2:$D134,D134)=1,SUMIFS($K:$K,D:D,D134),0)</f>
        <v>0</v>
      </c>
      <c r="P134" s="40">
        <f>IF(COUNTIFS($D$2:$D134,D134)=1,SUMIFS($M:$M,D:D,D134),0)</f>
        <v>0</v>
      </c>
      <c r="Q134" s="38" t="s">
        <v>82</v>
      </c>
      <c r="R134" s="38">
        <v>901711556</v>
      </c>
      <c r="S134" s="87" t="str">
        <f t="shared" si="77"/>
        <v/>
      </c>
      <c r="T134" s="38" t="s">
        <v>215</v>
      </c>
      <c r="U134" s="87" t="str">
        <f t="shared" si="78"/>
        <v/>
      </c>
      <c r="V134" s="38" t="s">
        <v>129</v>
      </c>
      <c r="W134" s="85">
        <v>46326</v>
      </c>
      <c r="X134" s="64">
        <v>0</v>
      </c>
      <c r="Y134" s="41">
        <f>IF(COUNTIFS($D$2:$D134,$D134)=1,SUMIFS(X:X,$D:$D,$D134),0)</f>
        <v>0</v>
      </c>
      <c r="Z134" s="64">
        <v>0</v>
      </c>
      <c r="AA134" s="63" t="s">
        <v>85</v>
      </c>
      <c r="AB134" s="64">
        <v>0</v>
      </c>
      <c r="AC134" s="41">
        <f>IF(COUNTIFS($D$2:$D134,$D134)=1,SUMIFS(AB:AB,$D:$D,$D134),0)</f>
        <v>0</v>
      </c>
      <c r="AD134" s="41">
        <f>IF(COUNTIFS($D$2:$D134,$D134)=1,SUMIFS(Z:Z,$D:$D,$D134),0)</f>
        <v>0</v>
      </c>
      <c r="AE134" s="41">
        <f t="shared" si="57"/>
        <v>0</v>
      </c>
      <c r="AF134" s="41">
        <f t="shared" si="58"/>
        <v>0</v>
      </c>
      <c r="AG134" s="41">
        <f>IF(COUNTIFS($D$2:$D134,$D134)=1,SUMIFS(AF:AF,$D:$D,$D134),0)</f>
        <v>0</v>
      </c>
      <c r="AH134" s="65">
        <f t="shared" si="79"/>
        <v>2026</v>
      </c>
      <c r="AI134" s="42">
        <f>AG134/VLOOKUP(AH134,SALARIOS!$A$1:$B$4,2,0)</f>
        <v>0</v>
      </c>
      <c r="AJ134" s="64">
        <v>0</v>
      </c>
      <c r="AK134" s="64">
        <v>0</v>
      </c>
      <c r="AL134" s="64">
        <v>0</v>
      </c>
      <c r="AM134" s="64">
        <v>0</v>
      </c>
      <c r="AN134" s="41">
        <f t="shared" si="59"/>
        <v>0</v>
      </c>
      <c r="AO134" s="41">
        <f t="shared" si="60"/>
        <v>0</v>
      </c>
      <c r="AP134" s="41">
        <f t="shared" si="61"/>
        <v>0</v>
      </c>
      <c r="AQ134" s="41">
        <f>VALUE(IF(COUNTIFS($D$2:$D134,$D134)=1,MAX(0,SUMIFS(AP:AP,$D:$D,$D134)),0))</f>
        <v>0</v>
      </c>
      <c r="AR134" s="41">
        <f t="shared" si="74"/>
        <v>0</v>
      </c>
      <c r="AS134" s="41">
        <f>IF(COUNTIFS($D$2:$D134,$D134)=1,SUMIFS(AR:AR,$D:$D,$D134),0)</f>
        <v>0</v>
      </c>
      <c r="AT134" s="41">
        <f t="shared" si="62"/>
        <v>0</v>
      </c>
      <c r="AU134" s="41">
        <f t="shared" si="63"/>
        <v>0</v>
      </c>
      <c r="AV134" s="41">
        <f>SUMIFS(Combinaciones!$K:$K,Combinaciones!$A:$A,I134,Combinaciones!$B:$B,J134,Combinaciones!$F:$F,N134)*L134</f>
        <v>43323070</v>
      </c>
      <c r="AW134" s="41">
        <f>IF(COUNTIFS($D$2:$D134,$D134)=1,SUMIFS(AV:AV,$D:$D,$D134),0)</f>
        <v>0</v>
      </c>
      <c r="AX134" s="64">
        <v>0</v>
      </c>
      <c r="AY134" s="63" t="s">
        <v>85</v>
      </c>
      <c r="AZ134" s="59"/>
      <c r="BA134" s="41">
        <f t="shared" si="64"/>
        <v>0</v>
      </c>
      <c r="BB134" s="64">
        <v>0</v>
      </c>
      <c r="BC134" s="43">
        <f t="shared" si="65"/>
        <v>43323070</v>
      </c>
      <c r="BD134" s="41">
        <f>IF(COUNTIFS($D$2:$D134,$D134)=1,SUMIFS(BC:BC,$D:$D,$D134),0)</f>
        <v>0</v>
      </c>
      <c r="BE134" s="86">
        <v>0.02</v>
      </c>
      <c r="BF134" s="41">
        <f t="shared" si="66"/>
        <v>0</v>
      </c>
      <c r="BG134" s="41">
        <f>IF(COUNTIFS($D$2:$D134,$D134)=1,SUMIFS(BF:BF,$D:$D,$D134),0)</f>
        <v>0</v>
      </c>
      <c r="BH134" s="41">
        <f t="shared" si="67"/>
        <v>0</v>
      </c>
      <c r="BI134" s="44">
        <f t="shared" si="68"/>
        <v>0</v>
      </c>
      <c r="BJ134" s="44">
        <f t="shared" si="80"/>
        <v>43323070</v>
      </c>
      <c r="BK134" s="44">
        <f t="shared" si="75"/>
        <v>1091373629</v>
      </c>
      <c r="BL134" s="41" t="str">
        <f>IF(COUNTIF($D$3:D134,D134)=1,BK134,"")</f>
        <v/>
      </c>
      <c r="BM134" s="41">
        <f t="shared" si="81"/>
        <v>0</v>
      </c>
      <c r="BN134" s="41">
        <f t="shared" si="82"/>
        <v>0</v>
      </c>
      <c r="BO134" s="44">
        <f t="shared" si="69"/>
        <v>0</v>
      </c>
      <c r="BP134" s="44">
        <f t="shared" si="70"/>
        <v>0</v>
      </c>
      <c r="BQ134" s="44" t="str">
        <f t="shared" si="83"/>
        <v/>
      </c>
      <c r="BR134" s="44" t="str">
        <f t="shared" si="71"/>
        <v/>
      </c>
      <c r="BS134" s="44">
        <f t="shared" si="72"/>
        <v>0</v>
      </c>
      <c r="BT134" s="45" t="str">
        <f t="shared" si="76"/>
        <v/>
      </c>
    </row>
    <row r="135" spans="1:72" hidden="1">
      <c r="A135" s="83" t="s">
        <v>76</v>
      </c>
      <c r="B135" s="38" t="s">
        <v>213</v>
      </c>
      <c r="C135" s="38" t="s">
        <v>77</v>
      </c>
      <c r="D135" s="39">
        <v>68008922025</v>
      </c>
      <c r="E135" s="39" t="str">
        <f t="shared" si="73"/>
        <v/>
      </c>
      <c r="F135" s="62"/>
      <c r="G135" s="38" t="s">
        <v>89</v>
      </c>
      <c r="H135" s="38" t="s">
        <v>225</v>
      </c>
      <c r="I135" s="38" t="s">
        <v>183</v>
      </c>
      <c r="J135" s="38" t="s">
        <v>81</v>
      </c>
      <c r="K135" s="38">
        <v>4</v>
      </c>
      <c r="L135" s="38">
        <f>SUMIFS(
   zonificación!$AA:$AA,
   zonificación!$A:$A,B135,
   zonificación!$K:$K, G135,
   zonificación!$I:$I,H135,
   zonificación!$W:$W, I135)</f>
        <v>104</v>
      </c>
      <c r="M135" s="48">
        <f>IF(COUNTIFS($D$2:$D135,D135)=1,SUMIFS($L:$L,D:D,D135),0)</f>
        <v>0</v>
      </c>
      <c r="N135" s="62">
        <v>3</v>
      </c>
      <c r="O135" s="38">
        <f>IF(COUNTIFS($D$2:$D135,D135)=1,SUMIFS($K:$K,D:D,D135),0)</f>
        <v>0</v>
      </c>
      <c r="P135" s="40">
        <f>IF(COUNTIFS($D$2:$D135,D135)=1,SUMIFS($M:$M,D:D,D135),0)</f>
        <v>0</v>
      </c>
      <c r="Q135" s="38" t="s">
        <v>82</v>
      </c>
      <c r="R135" s="38">
        <v>901711556</v>
      </c>
      <c r="S135" s="87" t="str">
        <f t="shared" si="77"/>
        <v/>
      </c>
      <c r="T135" s="38" t="s">
        <v>215</v>
      </c>
      <c r="U135" s="87" t="str">
        <f t="shared" si="78"/>
        <v/>
      </c>
      <c r="V135" s="38" t="s">
        <v>157</v>
      </c>
      <c r="W135" s="85">
        <v>46326</v>
      </c>
      <c r="X135" s="64">
        <v>0</v>
      </c>
      <c r="Y135" s="41">
        <f>IF(COUNTIFS($D$2:$D135,$D135)=1,SUMIFS(X:X,$D:$D,$D135),0)</f>
        <v>0</v>
      </c>
      <c r="Z135" s="64">
        <v>0</v>
      </c>
      <c r="AA135" s="63" t="s">
        <v>85</v>
      </c>
      <c r="AB135" s="64">
        <v>0</v>
      </c>
      <c r="AC135" s="41">
        <f>IF(COUNTIFS($D$2:$D135,$D135)=1,SUMIFS(AB:AB,$D:$D,$D135),0)</f>
        <v>0</v>
      </c>
      <c r="AD135" s="41">
        <f>IF(COUNTIFS($D$2:$D135,$D135)=1,SUMIFS(Z:Z,$D:$D,$D135),0)</f>
        <v>0</v>
      </c>
      <c r="AE135" s="41">
        <f t="shared" si="57"/>
        <v>0</v>
      </c>
      <c r="AF135" s="41">
        <f t="shared" si="58"/>
        <v>0</v>
      </c>
      <c r="AG135" s="41">
        <f>IF(COUNTIFS($D$2:$D135,$D135)=1,SUMIFS(AF:AF,$D:$D,$D135),0)</f>
        <v>0</v>
      </c>
      <c r="AH135" s="65">
        <f t="shared" si="79"/>
        <v>2026</v>
      </c>
      <c r="AI135" s="42">
        <f>AG135/VLOOKUP(AH135,SALARIOS!$A$1:$B$4,2,0)</f>
        <v>0</v>
      </c>
      <c r="AJ135" s="64">
        <v>0</v>
      </c>
      <c r="AK135" s="64">
        <v>0</v>
      </c>
      <c r="AL135" s="64">
        <v>0</v>
      </c>
      <c r="AM135" s="64">
        <v>0</v>
      </c>
      <c r="AN135" s="41">
        <f t="shared" si="59"/>
        <v>0</v>
      </c>
      <c r="AO135" s="41">
        <f t="shared" si="60"/>
        <v>0</v>
      </c>
      <c r="AP135" s="41">
        <f t="shared" si="61"/>
        <v>0</v>
      </c>
      <c r="AQ135" s="41">
        <f>VALUE(IF(COUNTIFS($D$2:$D135,$D135)=1,MAX(0,SUMIFS(AP:AP,$D:$D,$D135)),0))</f>
        <v>0</v>
      </c>
      <c r="AR135" s="41">
        <f t="shared" si="74"/>
        <v>0</v>
      </c>
      <c r="AS135" s="41">
        <f>IF(COUNTIFS($D$2:$D135,$D135)=1,SUMIFS(AR:AR,$D:$D,$D135),0)</f>
        <v>0</v>
      </c>
      <c r="AT135" s="41">
        <f t="shared" si="62"/>
        <v>0</v>
      </c>
      <c r="AU135" s="41">
        <f t="shared" si="63"/>
        <v>0</v>
      </c>
      <c r="AV135" s="41">
        <f>SUMIFS(Combinaciones!$K:$K,Combinaciones!$A:$A,I135,Combinaciones!$B:$B,J135,Combinaciones!$F:$F,N135)*L135</f>
        <v>155140960</v>
      </c>
      <c r="AW135" s="41">
        <f>IF(COUNTIFS($D$2:$D135,$D135)=1,SUMIFS(AV:AV,$D:$D,$D135),0)</f>
        <v>0</v>
      </c>
      <c r="AX135" s="64">
        <v>0</v>
      </c>
      <c r="AY135" s="63" t="s">
        <v>85</v>
      </c>
      <c r="AZ135" s="59"/>
      <c r="BA135" s="41">
        <f t="shared" si="64"/>
        <v>0</v>
      </c>
      <c r="BB135" s="64">
        <v>0</v>
      </c>
      <c r="BC135" s="43">
        <f t="shared" si="65"/>
        <v>155140960</v>
      </c>
      <c r="BD135" s="41">
        <f>IF(COUNTIFS($D$2:$D135,$D135)=1,SUMIFS(BC:BC,$D:$D,$D135),0)</f>
        <v>0</v>
      </c>
      <c r="BE135" s="86">
        <v>0.02</v>
      </c>
      <c r="BF135" s="41">
        <f t="shared" si="66"/>
        <v>0</v>
      </c>
      <c r="BG135" s="41">
        <f>IF(COUNTIFS($D$2:$D135,$D135)=1,SUMIFS(BF:BF,$D:$D,$D135),0)</f>
        <v>0</v>
      </c>
      <c r="BH135" s="41">
        <f t="shared" si="67"/>
        <v>0</v>
      </c>
      <c r="BI135" s="44">
        <f t="shared" si="68"/>
        <v>0</v>
      </c>
      <c r="BJ135" s="44">
        <f t="shared" si="80"/>
        <v>155140960</v>
      </c>
      <c r="BK135" s="44">
        <f t="shared" si="75"/>
        <v>1091373629</v>
      </c>
      <c r="BL135" s="41" t="str">
        <f>IF(COUNTIF($D$3:D135,D135)=1,BK135,"")</f>
        <v/>
      </c>
      <c r="BM135" s="41">
        <f t="shared" si="81"/>
        <v>0</v>
      </c>
      <c r="BN135" s="41">
        <f t="shared" si="82"/>
        <v>0</v>
      </c>
      <c r="BO135" s="44">
        <f t="shared" si="69"/>
        <v>0</v>
      </c>
      <c r="BP135" s="44">
        <f t="shared" si="70"/>
        <v>0</v>
      </c>
      <c r="BQ135" s="44" t="str">
        <f t="shared" si="83"/>
        <v/>
      </c>
      <c r="BR135" s="44" t="str">
        <f t="shared" si="71"/>
        <v/>
      </c>
      <c r="BS135" s="44">
        <f t="shared" si="72"/>
        <v>0</v>
      </c>
      <c r="BT135" s="45" t="str">
        <f t="shared" si="76"/>
        <v/>
      </c>
    </row>
    <row r="136" spans="1:72" hidden="1">
      <c r="A136" s="83" t="s">
        <v>76</v>
      </c>
      <c r="B136" s="38" t="s">
        <v>213</v>
      </c>
      <c r="C136" s="38" t="s">
        <v>77</v>
      </c>
      <c r="D136" s="39">
        <v>68008922025</v>
      </c>
      <c r="E136" s="39" t="str">
        <f t="shared" si="73"/>
        <v/>
      </c>
      <c r="F136" s="62"/>
      <c r="G136" s="38" t="s">
        <v>89</v>
      </c>
      <c r="H136" s="38" t="s">
        <v>225</v>
      </c>
      <c r="I136" s="38" t="s">
        <v>127</v>
      </c>
      <c r="J136" s="38" t="s">
        <v>81</v>
      </c>
      <c r="K136" s="38">
        <v>2</v>
      </c>
      <c r="L136" s="38">
        <f>SUMIFS(
   zonificación!$AA:$AA,
   zonificación!$A:$A,B136,
   zonificación!$K:$K, G136,
   zonificación!$I:$I,H136,
   zonificación!$W:$W, I136)</f>
        <v>61</v>
      </c>
      <c r="M136" s="48">
        <f>IF(COUNTIFS($D$2:$D136,D136)=1,SUMIFS($L:$L,D:D,D136),0)</f>
        <v>0</v>
      </c>
      <c r="N136" s="62">
        <v>3</v>
      </c>
      <c r="O136" s="38">
        <f>IF(COUNTIFS($D$2:$D136,D136)=1,SUMIFS($K:$K,D:D,D136),0)</f>
        <v>0</v>
      </c>
      <c r="P136" s="40">
        <f>IF(COUNTIFS($D$2:$D136,D136)=1,SUMIFS($M:$M,D:D,D136),0)</f>
        <v>0</v>
      </c>
      <c r="Q136" s="38" t="s">
        <v>82</v>
      </c>
      <c r="R136" s="38">
        <v>901711556</v>
      </c>
      <c r="S136" s="87" t="str">
        <f t="shared" si="77"/>
        <v/>
      </c>
      <c r="T136" s="38" t="s">
        <v>215</v>
      </c>
      <c r="U136" s="87" t="str">
        <f t="shared" si="78"/>
        <v/>
      </c>
      <c r="V136" s="38" t="s">
        <v>129</v>
      </c>
      <c r="W136" s="85">
        <v>46326</v>
      </c>
      <c r="X136" s="64">
        <v>0</v>
      </c>
      <c r="Y136" s="41">
        <f>IF(COUNTIFS($D$2:$D136,$D136)=1,SUMIFS(X:X,$D:$D,$D136),0)</f>
        <v>0</v>
      </c>
      <c r="Z136" s="64">
        <v>0</v>
      </c>
      <c r="AA136" s="63" t="s">
        <v>85</v>
      </c>
      <c r="AB136" s="64">
        <v>0</v>
      </c>
      <c r="AC136" s="41">
        <f>IF(COUNTIFS($D$2:$D136,$D136)=1,SUMIFS(AB:AB,$D:$D,$D136),0)</f>
        <v>0</v>
      </c>
      <c r="AD136" s="41">
        <f>IF(COUNTIFS($D$2:$D136,$D136)=1,SUMIFS(Z:Z,$D:$D,$D136),0)</f>
        <v>0</v>
      </c>
      <c r="AE136" s="41">
        <f t="shared" si="57"/>
        <v>0</v>
      </c>
      <c r="AF136" s="41">
        <f t="shared" si="58"/>
        <v>0</v>
      </c>
      <c r="AG136" s="41">
        <f>IF(COUNTIFS($D$2:$D136,$D136)=1,SUMIFS(AF:AF,$D:$D,$D136),0)</f>
        <v>0</v>
      </c>
      <c r="AH136" s="65">
        <f t="shared" si="79"/>
        <v>2026</v>
      </c>
      <c r="AI136" s="42">
        <f>AG136/VLOOKUP(AH136,SALARIOS!$A$1:$B$4,2,0)</f>
        <v>0</v>
      </c>
      <c r="AJ136" s="64">
        <v>0</v>
      </c>
      <c r="AK136" s="64">
        <v>0</v>
      </c>
      <c r="AL136" s="64">
        <v>0</v>
      </c>
      <c r="AM136" s="64">
        <v>0</v>
      </c>
      <c r="AN136" s="41">
        <f t="shared" si="59"/>
        <v>0</v>
      </c>
      <c r="AO136" s="41">
        <f t="shared" si="60"/>
        <v>0</v>
      </c>
      <c r="AP136" s="41">
        <f t="shared" si="61"/>
        <v>0</v>
      </c>
      <c r="AQ136" s="41">
        <f>VALUE(IF(COUNTIFS($D$2:$D136,$D136)=1,MAX(0,SUMIFS(AP:AP,$D:$D,$D136)),0))</f>
        <v>0</v>
      </c>
      <c r="AR136" s="41">
        <f t="shared" si="74"/>
        <v>0</v>
      </c>
      <c r="AS136" s="41">
        <f>IF(COUNTIFS($D$2:$D136,$D136)=1,SUMIFS(AR:AR,$D:$D,$D136),0)</f>
        <v>0</v>
      </c>
      <c r="AT136" s="41">
        <f t="shared" si="62"/>
        <v>0</v>
      </c>
      <c r="AU136" s="41">
        <f t="shared" si="63"/>
        <v>0</v>
      </c>
      <c r="AV136" s="41">
        <f>SUMIFS(Combinaciones!$K:$K,Combinaciones!$A:$A,I136,Combinaciones!$B:$B,J136,Combinaciones!$F:$F,N136)*L136</f>
        <v>75505922</v>
      </c>
      <c r="AW136" s="41">
        <f>IF(COUNTIFS($D$2:$D136,$D136)=1,SUMIFS(AV:AV,$D:$D,$D136),0)</f>
        <v>0</v>
      </c>
      <c r="AX136" s="64">
        <v>0</v>
      </c>
      <c r="AY136" s="63" t="s">
        <v>85</v>
      </c>
      <c r="AZ136" s="59"/>
      <c r="BA136" s="41">
        <f t="shared" si="64"/>
        <v>0</v>
      </c>
      <c r="BB136" s="64">
        <v>0</v>
      </c>
      <c r="BC136" s="43">
        <f t="shared" si="65"/>
        <v>75505922</v>
      </c>
      <c r="BD136" s="41">
        <f>IF(COUNTIFS($D$2:$D136,$D136)=1,SUMIFS(BC:BC,$D:$D,$D136),0)</f>
        <v>0</v>
      </c>
      <c r="BE136" s="86">
        <v>0.02</v>
      </c>
      <c r="BF136" s="41">
        <f t="shared" si="66"/>
        <v>0</v>
      </c>
      <c r="BG136" s="41">
        <f>IF(COUNTIFS($D$2:$D136,$D136)=1,SUMIFS(BF:BF,$D:$D,$D136),0)</f>
        <v>0</v>
      </c>
      <c r="BH136" s="41">
        <f t="shared" si="67"/>
        <v>0</v>
      </c>
      <c r="BI136" s="44">
        <f t="shared" si="68"/>
        <v>0</v>
      </c>
      <c r="BJ136" s="44">
        <f t="shared" si="80"/>
        <v>75505922</v>
      </c>
      <c r="BK136" s="44">
        <f t="shared" si="75"/>
        <v>1091373629</v>
      </c>
      <c r="BL136" s="41" t="str">
        <f>IF(COUNTIF($D$3:D136,D136)=1,BK136,"")</f>
        <v/>
      </c>
      <c r="BM136" s="41">
        <f t="shared" si="81"/>
        <v>0</v>
      </c>
      <c r="BN136" s="41">
        <f t="shared" si="82"/>
        <v>0</v>
      </c>
      <c r="BO136" s="44">
        <f t="shared" si="69"/>
        <v>0</v>
      </c>
      <c r="BP136" s="44">
        <f t="shared" si="70"/>
        <v>0</v>
      </c>
      <c r="BQ136" s="44" t="str">
        <f t="shared" si="83"/>
        <v/>
      </c>
      <c r="BR136" s="44" t="str">
        <f t="shared" si="71"/>
        <v/>
      </c>
      <c r="BS136" s="44">
        <f t="shared" si="72"/>
        <v>0</v>
      </c>
      <c r="BT136" s="45" t="str">
        <f t="shared" si="76"/>
        <v/>
      </c>
    </row>
    <row r="137" spans="1:72" hidden="1">
      <c r="A137" s="83" t="s">
        <v>76</v>
      </c>
      <c r="B137" s="38" t="s">
        <v>213</v>
      </c>
      <c r="C137" s="38" t="s">
        <v>77</v>
      </c>
      <c r="D137" s="39">
        <v>68008922025</v>
      </c>
      <c r="E137" s="39" t="str">
        <f t="shared" si="73"/>
        <v/>
      </c>
      <c r="F137" s="62"/>
      <c r="G137" s="38" t="s">
        <v>89</v>
      </c>
      <c r="H137" s="38" t="s">
        <v>90</v>
      </c>
      <c r="I137" s="38" t="s">
        <v>127</v>
      </c>
      <c r="J137" s="38" t="s">
        <v>81</v>
      </c>
      <c r="K137" s="38">
        <v>4</v>
      </c>
      <c r="L137" s="38">
        <f>SUMIFS(
   zonificación!$AA:$AA,
   zonificación!$A:$A,B137,
   zonificación!$K:$K, G137,
   zonificación!$I:$I,H137,
   zonificación!$W:$W, I137)</f>
        <v>136</v>
      </c>
      <c r="M137" s="48">
        <f>IF(COUNTIFS($D$2:$D137,D137)=1,SUMIFS($L:$L,D:D,D137),0)</f>
        <v>0</v>
      </c>
      <c r="N137" s="62">
        <v>3</v>
      </c>
      <c r="O137" s="38">
        <f>IF(COUNTIFS($D$2:$D137,D137)=1,SUMIFS($K:$K,D:D,D137),0)</f>
        <v>0</v>
      </c>
      <c r="P137" s="40">
        <f>IF(COUNTIFS($D$2:$D137,D137)=1,SUMIFS($M:$M,D:D,D137),0)</f>
        <v>0</v>
      </c>
      <c r="Q137" s="38" t="s">
        <v>82</v>
      </c>
      <c r="R137" s="38">
        <v>901711556</v>
      </c>
      <c r="S137" s="87" t="str">
        <f t="shared" si="77"/>
        <v/>
      </c>
      <c r="T137" s="38" t="s">
        <v>215</v>
      </c>
      <c r="U137" s="87" t="str">
        <f t="shared" si="78"/>
        <v/>
      </c>
      <c r="V137" s="38" t="s">
        <v>129</v>
      </c>
      <c r="W137" s="85">
        <v>46326</v>
      </c>
      <c r="X137" s="64">
        <v>0</v>
      </c>
      <c r="Y137" s="41">
        <f>IF(COUNTIFS($D$2:$D137,$D137)=1,SUMIFS(X:X,$D:$D,$D137),0)</f>
        <v>0</v>
      </c>
      <c r="Z137" s="64">
        <v>0</v>
      </c>
      <c r="AA137" s="63" t="s">
        <v>85</v>
      </c>
      <c r="AB137" s="64">
        <v>0</v>
      </c>
      <c r="AC137" s="41">
        <f>IF(COUNTIFS($D$2:$D137,$D137)=1,SUMIFS(AB:AB,$D:$D,$D137),0)</f>
        <v>0</v>
      </c>
      <c r="AD137" s="41">
        <f>IF(COUNTIFS($D$2:$D137,$D137)=1,SUMIFS(Z:Z,$D:$D,$D137),0)</f>
        <v>0</v>
      </c>
      <c r="AE137" s="41">
        <f t="shared" si="57"/>
        <v>0</v>
      </c>
      <c r="AF137" s="41">
        <f t="shared" si="58"/>
        <v>0</v>
      </c>
      <c r="AG137" s="41">
        <f>IF(COUNTIFS($D$2:$D137,$D137)=1,SUMIFS(AF:AF,$D:$D,$D137),0)</f>
        <v>0</v>
      </c>
      <c r="AH137" s="65">
        <f t="shared" si="79"/>
        <v>2026</v>
      </c>
      <c r="AI137" s="42">
        <f>AG137/VLOOKUP(AH137,SALARIOS!$A$1:$B$4,2,0)</f>
        <v>0</v>
      </c>
      <c r="AJ137" s="64">
        <v>0</v>
      </c>
      <c r="AK137" s="64">
        <v>0</v>
      </c>
      <c r="AL137" s="64">
        <v>0</v>
      </c>
      <c r="AM137" s="64">
        <v>0</v>
      </c>
      <c r="AN137" s="41">
        <f t="shared" si="59"/>
        <v>0</v>
      </c>
      <c r="AO137" s="41">
        <f t="shared" si="60"/>
        <v>0</v>
      </c>
      <c r="AP137" s="41">
        <f t="shared" si="61"/>
        <v>0</v>
      </c>
      <c r="AQ137" s="41">
        <f>VALUE(IF(COUNTIFS($D$2:$D137,$D137)=1,MAX(0,SUMIFS(AP:AP,$D:$D,$D137)),0))</f>
        <v>0</v>
      </c>
      <c r="AR137" s="41">
        <f t="shared" si="74"/>
        <v>0</v>
      </c>
      <c r="AS137" s="41">
        <f>IF(COUNTIFS($D$2:$D137,$D137)=1,SUMIFS(AR:AR,$D:$D,$D137),0)</f>
        <v>0</v>
      </c>
      <c r="AT137" s="41">
        <f t="shared" si="62"/>
        <v>0</v>
      </c>
      <c r="AU137" s="41">
        <f t="shared" si="63"/>
        <v>0</v>
      </c>
      <c r="AV137" s="41">
        <f>SUMIFS(Combinaciones!$K:$K,Combinaciones!$A:$A,I137,Combinaciones!$B:$B,J137,Combinaciones!$F:$F,N137)*L137</f>
        <v>168341072</v>
      </c>
      <c r="AW137" s="41">
        <f>IF(COUNTIFS($D$2:$D137,$D137)=1,SUMIFS(AV:AV,$D:$D,$D137),0)</f>
        <v>0</v>
      </c>
      <c r="AX137" s="64">
        <v>0</v>
      </c>
      <c r="AY137" s="63" t="s">
        <v>85</v>
      </c>
      <c r="AZ137" s="59"/>
      <c r="BA137" s="41">
        <f t="shared" si="64"/>
        <v>0</v>
      </c>
      <c r="BB137" s="64">
        <v>0</v>
      </c>
      <c r="BC137" s="43">
        <f t="shared" si="65"/>
        <v>168341072</v>
      </c>
      <c r="BD137" s="41">
        <f>IF(COUNTIFS($D$2:$D137,$D137)=1,SUMIFS(BC:BC,$D:$D,$D137),0)</f>
        <v>0</v>
      </c>
      <c r="BE137" s="86">
        <v>0.02</v>
      </c>
      <c r="BF137" s="41">
        <f t="shared" si="66"/>
        <v>0</v>
      </c>
      <c r="BG137" s="41">
        <f>IF(COUNTIFS($D$2:$D137,$D137)=1,SUMIFS(BF:BF,$D:$D,$D137),0)</f>
        <v>0</v>
      </c>
      <c r="BH137" s="41">
        <f t="shared" si="67"/>
        <v>0</v>
      </c>
      <c r="BI137" s="44">
        <f t="shared" si="68"/>
        <v>0</v>
      </c>
      <c r="BJ137" s="44">
        <f t="shared" si="80"/>
        <v>168341072</v>
      </c>
      <c r="BK137" s="44">
        <f t="shared" si="75"/>
        <v>1091373629</v>
      </c>
      <c r="BL137" s="41" t="str">
        <f>IF(COUNTIF($D$3:D137,D137)=1,BK137,"")</f>
        <v/>
      </c>
      <c r="BM137" s="41">
        <f t="shared" si="81"/>
        <v>0</v>
      </c>
      <c r="BN137" s="41">
        <f t="shared" si="82"/>
        <v>0</v>
      </c>
      <c r="BO137" s="44">
        <f t="shared" si="69"/>
        <v>0</v>
      </c>
      <c r="BP137" s="44">
        <f t="shared" si="70"/>
        <v>0</v>
      </c>
      <c r="BQ137" s="44" t="str">
        <f t="shared" si="83"/>
        <v/>
      </c>
      <c r="BR137" s="44" t="str">
        <f t="shared" si="71"/>
        <v/>
      </c>
      <c r="BS137" s="44">
        <f t="shared" si="72"/>
        <v>0</v>
      </c>
      <c r="BT137" s="45" t="str">
        <f t="shared" si="76"/>
        <v/>
      </c>
    </row>
    <row r="138" spans="1:72" hidden="1">
      <c r="A138" s="83" t="s">
        <v>76</v>
      </c>
      <c r="B138" s="38" t="s">
        <v>226</v>
      </c>
      <c r="C138" s="38" t="s">
        <v>77</v>
      </c>
      <c r="D138" s="39">
        <v>68008952025</v>
      </c>
      <c r="E138" s="39" t="str">
        <f t="shared" si="73"/>
        <v/>
      </c>
      <c r="F138" s="62"/>
      <c r="G138" s="38" t="s">
        <v>95</v>
      </c>
      <c r="H138" s="38" t="s">
        <v>227</v>
      </c>
      <c r="I138" s="38" t="s">
        <v>127</v>
      </c>
      <c r="J138" s="38" t="s">
        <v>81</v>
      </c>
      <c r="K138" s="38">
        <v>8</v>
      </c>
      <c r="L138" s="38">
        <f>SUMIFS(
   zonificación!$AA:$AA,
   zonificación!$A:$A,B138,
   zonificación!$K:$K, G138,
   zonificación!$I:$I,H138,
   zonificación!$W:$W, I138)</f>
        <v>212</v>
      </c>
      <c r="M138" s="48">
        <f>IF(COUNTIFS($D$2:$D138,D138)=1,SUMIFS($L:$L,D:D,D138),0)</f>
        <v>288</v>
      </c>
      <c r="N138" s="62">
        <v>3</v>
      </c>
      <c r="O138" s="38">
        <f>IF(COUNTIFS($D$2:$D138,D138)=1,SUMIFS($K:$K,D:D,D138),0)</f>
        <v>13</v>
      </c>
      <c r="P138" s="40">
        <f>IF(COUNTIFS($D$2:$D138,D138)=1,SUMIFS($M:$M,D:D,D138),0)</f>
        <v>288</v>
      </c>
      <c r="Q138" s="38" t="s">
        <v>82</v>
      </c>
      <c r="R138" s="38">
        <v>804006932</v>
      </c>
      <c r="S138" s="87" t="str">
        <f t="shared" si="77"/>
        <v/>
      </c>
      <c r="T138" s="38" t="s">
        <v>228</v>
      </c>
      <c r="U138" s="87" t="str">
        <f t="shared" si="78"/>
        <v/>
      </c>
      <c r="V138" s="38" t="s">
        <v>129</v>
      </c>
      <c r="W138" s="85">
        <v>46326</v>
      </c>
      <c r="X138" s="64">
        <v>0</v>
      </c>
      <c r="Y138" s="41">
        <f>IF(COUNTIFS($D$2:$D138,$D138)=1,SUMIFS(X:X,$D:$D,$D138),0)</f>
        <v>0</v>
      </c>
      <c r="Z138" s="64">
        <v>0</v>
      </c>
      <c r="AA138" s="63" t="s">
        <v>85</v>
      </c>
      <c r="AB138" s="64">
        <v>0</v>
      </c>
      <c r="AC138" s="41">
        <f>IF(COUNTIFS($D$2:$D138,$D138)=1,SUMIFS(AB:AB,$D:$D,$D138),0)</f>
        <v>0</v>
      </c>
      <c r="AD138" s="41">
        <f>IF(COUNTIFS($D$2:$D138,$D138)=1,SUMIFS(Z:Z,$D:$D,$D138),0)</f>
        <v>0</v>
      </c>
      <c r="AE138" s="41">
        <f t="shared" si="57"/>
        <v>0</v>
      </c>
      <c r="AF138" s="41">
        <f t="shared" si="58"/>
        <v>0</v>
      </c>
      <c r="AG138" s="41">
        <f>IF(COUNTIFS($D$2:$D138,$D138)=1,SUMIFS(AF:AF,$D:$D,$D138),0)</f>
        <v>0</v>
      </c>
      <c r="AH138" s="65">
        <f t="shared" si="79"/>
        <v>2026</v>
      </c>
      <c r="AI138" s="42">
        <f>AG138/VLOOKUP(AH138,SALARIOS!$A$1:$B$4,2,0)</f>
        <v>0</v>
      </c>
      <c r="AJ138" s="64">
        <v>0</v>
      </c>
      <c r="AK138" s="64">
        <v>0</v>
      </c>
      <c r="AL138" s="64">
        <v>0</v>
      </c>
      <c r="AM138" s="64">
        <v>0</v>
      </c>
      <c r="AN138" s="41">
        <f t="shared" si="59"/>
        <v>0</v>
      </c>
      <c r="AO138" s="41">
        <f t="shared" si="60"/>
        <v>0</v>
      </c>
      <c r="AP138" s="41">
        <f t="shared" si="61"/>
        <v>0</v>
      </c>
      <c r="AQ138" s="41">
        <f>VALUE(IF(COUNTIFS($D$2:$D138,$D138)=1,MAX(0,SUMIFS(AP:AP,$D:$D,$D138)),0))</f>
        <v>0</v>
      </c>
      <c r="AR138" s="41">
        <f t="shared" si="74"/>
        <v>0</v>
      </c>
      <c r="AS138" s="41">
        <f>IF(COUNTIFS($D$2:$D138,$D138)=1,SUMIFS(AR:AR,$D:$D,$D138),0)</f>
        <v>0</v>
      </c>
      <c r="AT138" s="41">
        <f t="shared" si="62"/>
        <v>0</v>
      </c>
      <c r="AU138" s="41">
        <f t="shared" si="63"/>
        <v>0</v>
      </c>
      <c r="AV138" s="41">
        <f>SUMIFS(Combinaciones!$K:$K,Combinaciones!$A:$A,I138,Combinaciones!$B:$B,J138,Combinaciones!$F:$F,N138)*L138</f>
        <v>262414024</v>
      </c>
      <c r="AW138" s="41">
        <f>IF(COUNTIFS($D$2:$D138,$D138)=1,SUMIFS(AV:AV,$D:$D,$D138),0)</f>
        <v>373642836</v>
      </c>
      <c r="AX138" s="64">
        <v>0</v>
      </c>
      <c r="AY138" s="63" t="s">
        <v>85</v>
      </c>
      <c r="AZ138" s="59"/>
      <c r="BA138" s="41">
        <f t="shared" si="64"/>
        <v>0</v>
      </c>
      <c r="BB138" s="64">
        <v>0</v>
      </c>
      <c r="BC138" s="43">
        <f t="shared" si="65"/>
        <v>262414024</v>
      </c>
      <c r="BD138" s="41">
        <f>IF(COUNTIFS($D$2:$D138,$D138)=1,SUMIFS(BC:BC,$D:$D,$D138),0)</f>
        <v>373642836</v>
      </c>
      <c r="BE138" s="86">
        <v>0.02</v>
      </c>
      <c r="BF138" s="41">
        <f t="shared" si="66"/>
        <v>7472856.7199999997</v>
      </c>
      <c r="BG138" s="41">
        <f>IF(COUNTIFS($D$2:$D138,$D138)=1,SUMIFS(BF:BF,$D:$D,$D138),0)</f>
        <v>7472856.7199999997</v>
      </c>
      <c r="BH138" s="41">
        <f t="shared" si="67"/>
        <v>381115692.72000003</v>
      </c>
      <c r="BI138" s="44">
        <f t="shared" si="68"/>
        <v>217.66783047623946</v>
      </c>
      <c r="BJ138" s="44">
        <f t="shared" si="80"/>
        <v>262414024</v>
      </c>
      <c r="BK138" s="44">
        <f t="shared" si="75"/>
        <v>373642836</v>
      </c>
      <c r="BL138" s="41">
        <f>IF(COUNTIF($D$3:D138,D138)=1,BK138,"")</f>
        <v>373642836</v>
      </c>
      <c r="BM138" s="41">
        <f t="shared" si="81"/>
        <v>7472856.7199999997</v>
      </c>
      <c r="BN138" s="41">
        <f t="shared" si="82"/>
        <v>381115692.72000003</v>
      </c>
      <c r="BO138" s="44">
        <f t="shared" si="69"/>
        <v>0</v>
      </c>
      <c r="BP138" s="44">
        <f t="shared" si="70"/>
        <v>217.66783047623946</v>
      </c>
      <c r="BQ138" s="44" t="str">
        <f t="shared" si="83"/>
        <v/>
      </c>
      <c r="BR138" s="44" t="str">
        <f t="shared" si="71"/>
        <v/>
      </c>
      <c r="BS138" s="44">
        <f t="shared" si="72"/>
        <v>217.66783047623946</v>
      </c>
      <c r="BT138" s="45" t="str">
        <f t="shared" si="76"/>
        <v/>
      </c>
    </row>
    <row r="139" spans="1:72" hidden="1">
      <c r="A139" s="83" t="s">
        <v>76</v>
      </c>
      <c r="B139" s="38" t="s">
        <v>226</v>
      </c>
      <c r="C139" s="38" t="s">
        <v>77</v>
      </c>
      <c r="D139" s="39">
        <v>68008952025</v>
      </c>
      <c r="E139" s="39" t="str">
        <f t="shared" si="73"/>
        <v/>
      </c>
      <c r="F139" s="62"/>
      <c r="G139" s="38" t="s">
        <v>95</v>
      </c>
      <c r="H139" s="38" t="s">
        <v>229</v>
      </c>
      <c r="I139" s="38" t="s">
        <v>156</v>
      </c>
      <c r="J139" s="38" t="s">
        <v>81</v>
      </c>
      <c r="K139" s="38">
        <v>5</v>
      </c>
      <c r="L139" s="38">
        <f>SUMIFS(
   zonificación!$AA:$AA,
   zonificación!$A:$A,B139,
   zonificación!$K:$K, G139,
   zonificación!$I:$I,H139,
   zonificación!$W:$W, I139)</f>
        <v>76</v>
      </c>
      <c r="M139" s="48">
        <f>IF(COUNTIFS($D$2:$D139,D139)=1,SUMIFS($L:$L,D:D,D139),0)</f>
        <v>0</v>
      </c>
      <c r="N139" s="62">
        <v>3</v>
      </c>
      <c r="O139" s="38">
        <f>IF(COUNTIFS($D$2:$D139,D139)=1,SUMIFS($K:$K,D:D,D139),0)</f>
        <v>0</v>
      </c>
      <c r="P139" s="40">
        <f>IF(COUNTIFS($D$2:$D139,D139)=1,SUMIFS($M:$M,D:D,D139),0)</f>
        <v>0</v>
      </c>
      <c r="Q139" s="38" t="s">
        <v>82</v>
      </c>
      <c r="R139" s="38">
        <v>804006932</v>
      </c>
      <c r="S139" s="87" t="str">
        <f t="shared" si="77"/>
        <v/>
      </c>
      <c r="T139" s="38" t="s">
        <v>228</v>
      </c>
      <c r="U139" s="87" t="str">
        <f t="shared" si="78"/>
        <v/>
      </c>
      <c r="V139" s="38" t="s">
        <v>157</v>
      </c>
      <c r="W139" s="85">
        <v>46326</v>
      </c>
      <c r="X139" s="64">
        <v>0</v>
      </c>
      <c r="Y139" s="41">
        <f>IF(COUNTIFS($D$2:$D139,$D139)=1,SUMIFS(X:X,$D:$D,$D139),0)</f>
        <v>0</v>
      </c>
      <c r="Z139" s="64">
        <v>0</v>
      </c>
      <c r="AA139" s="63" t="s">
        <v>85</v>
      </c>
      <c r="AB139" s="64">
        <v>0</v>
      </c>
      <c r="AC139" s="41">
        <f>IF(COUNTIFS($D$2:$D139,$D139)=1,SUMIFS(AB:AB,$D:$D,$D139),0)</f>
        <v>0</v>
      </c>
      <c r="AD139" s="41">
        <f>IF(COUNTIFS($D$2:$D139,$D139)=1,SUMIFS(Z:Z,$D:$D,$D139),0)</f>
        <v>0</v>
      </c>
      <c r="AE139" s="41">
        <f t="shared" si="57"/>
        <v>0</v>
      </c>
      <c r="AF139" s="41">
        <f t="shared" si="58"/>
        <v>0</v>
      </c>
      <c r="AG139" s="41">
        <f>IF(COUNTIFS($D$2:$D139,$D139)=1,SUMIFS(AF:AF,$D:$D,$D139),0)</f>
        <v>0</v>
      </c>
      <c r="AH139" s="65">
        <f t="shared" si="79"/>
        <v>2026</v>
      </c>
      <c r="AI139" s="42">
        <f>AG139/VLOOKUP(AH139,SALARIOS!$A$1:$B$4,2,0)</f>
        <v>0</v>
      </c>
      <c r="AJ139" s="64">
        <v>0</v>
      </c>
      <c r="AK139" s="64">
        <v>0</v>
      </c>
      <c r="AL139" s="64">
        <v>0</v>
      </c>
      <c r="AM139" s="64">
        <v>0</v>
      </c>
      <c r="AN139" s="41">
        <f t="shared" si="59"/>
        <v>0</v>
      </c>
      <c r="AO139" s="41">
        <f t="shared" si="60"/>
        <v>0</v>
      </c>
      <c r="AP139" s="41">
        <f t="shared" si="61"/>
        <v>0</v>
      </c>
      <c r="AQ139" s="41">
        <f>VALUE(IF(COUNTIFS($D$2:$D139,$D139)=1,MAX(0,SUMIFS(AP:AP,$D:$D,$D139)),0))</f>
        <v>0</v>
      </c>
      <c r="AR139" s="41">
        <f t="shared" si="74"/>
        <v>0</v>
      </c>
      <c r="AS139" s="41">
        <f>IF(COUNTIFS($D$2:$D139,$D139)=1,SUMIFS(AR:AR,$D:$D,$D139),0)</f>
        <v>0</v>
      </c>
      <c r="AT139" s="41">
        <f t="shared" si="62"/>
        <v>0</v>
      </c>
      <c r="AU139" s="41">
        <f t="shared" si="63"/>
        <v>0</v>
      </c>
      <c r="AV139" s="41">
        <f>SUMIFS(Combinaciones!$K:$K,Combinaciones!$A:$A,I139,Combinaciones!$B:$B,J139,Combinaciones!$F:$F,N139)*L139</f>
        <v>111228812</v>
      </c>
      <c r="AW139" s="41">
        <f>IF(COUNTIFS($D$2:$D139,$D139)=1,SUMIFS(AV:AV,$D:$D,$D139),0)</f>
        <v>0</v>
      </c>
      <c r="AX139" s="64">
        <v>0</v>
      </c>
      <c r="AY139" s="63" t="s">
        <v>85</v>
      </c>
      <c r="AZ139" s="59"/>
      <c r="BA139" s="41">
        <f t="shared" si="64"/>
        <v>0</v>
      </c>
      <c r="BB139" s="64">
        <v>0</v>
      </c>
      <c r="BC139" s="43">
        <f t="shared" si="65"/>
        <v>111228812</v>
      </c>
      <c r="BD139" s="41">
        <f>IF(COUNTIFS($D$2:$D139,$D139)=1,SUMIFS(BC:BC,$D:$D,$D139),0)</f>
        <v>0</v>
      </c>
      <c r="BE139" s="86">
        <v>0.02</v>
      </c>
      <c r="BF139" s="41">
        <f t="shared" si="66"/>
        <v>0</v>
      </c>
      <c r="BG139" s="41">
        <f>IF(COUNTIFS($D$2:$D139,$D139)=1,SUMIFS(BF:BF,$D:$D,$D139),0)</f>
        <v>0</v>
      </c>
      <c r="BH139" s="41">
        <f t="shared" si="67"/>
        <v>0</v>
      </c>
      <c r="BI139" s="44">
        <f t="shared" si="68"/>
        <v>0</v>
      </c>
      <c r="BJ139" s="44">
        <f t="shared" si="80"/>
        <v>111228812</v>
      </c>
      <c r="BK139" s="44">
        <f t="shared" si="75"/>
        <v>373642836</v>
      </c>
      <c r="BL139" s="41" t="str">
        <f>IF(COUNTIF($D$3:D139,D139)=1,BK139,"")</f>
        <v/>
      </c>
      <c r="BM139" s="41">
        <f t="shared" si="81"/>
        <v>0</v>
      </c>
      <c r="BN139" s="41">
        <f t="shared" si="82"/>
        <v>0</v>
      </c>
      <c r="BO139" s="44">
        <f t="shared" si="69"/>
        <v>0</v>
      </c>
      <c r="BP139" s="44">
        <f t="shared" si="70"/>
        <v>0</v>
      </c>
      <c r="BQ139" s="44" t="str">
        <f t="shared" si="83"/>
        <v/>
      </c>
      <c r="BR139" s="44" t="str">
        <f t="shared" si="71"/>
        <v/>
      </c>
      <c r="BS139" s="44">
        <f t="shared" si="72"/>
        <v>0</v>
      </c>
      <c r="BT139" s="45" t="str">
        <f t="shared" si="76"/>
        <v/>
      </c>
    </row>
  </sheetData>
  <sheetProtection sheet="1" objects="1" scenarios="1" autoFilter="0"/>
  <autoFilter ref="A2:BT139" xr:uid="{161D9C63-D88B-4F23-8C77-3409509F73CE}">
    <filterColumn colId="1">
      <filters>
        <filter val="1856"/>
        <filter val="1856-A"/>
        <filter val="1899"/>
      </filters>
    </filterColumn>
  </autoFilter>
  <mergeCells count="4">
    <mergeCell ref="A1:H1"/>
    <mergeCell ref="V1:W1"/>
    <mergeCell ref="X1:AN1"/>
    <mergeCell ref="AX1:BR1"/>
  </mergeCells>
  <conditionalFormatting sqref="BC1:BC139">
    <cfRule type="cellIs" dxfId="7" priority="7" operator="lessThan">
      <formula>0</formula>
    </cfRule>
    <cfRule type="cellIs" dxfId="6" priority="8" operator="lessThan">
      <formula>0</formula>
    </cfRule>
  </conditionalFormatting>
  <conditionalFormatting sqref="BD1:BD2 BD4:BD139">
    <cfRule type="cellIs" dxfId="5" priority="6" operator="lessThan">
      <formula>0</formula>
    </cfRule>
  </conditionalFormatting>
  <conditionalFormatting sqref="BQ3:BQ139">
    <cfRule type="expression" dxfId="4" priority="1">
      <formula>BR3-BS3&lt;0</formula>
    </cfRule>
    <cfRule type="expression" dxfId="3" priority="2">
      <formula>A3="SI"</formula>
    </cfRule>
  </conditionalFormatting>
  <dataValidations count="6">
    <dataValidation operator="greaterThan" allowBlank="1" showInputMessage="1" showErrorMessage="1" sqref="W3:W139" xr:uid="{E52165A2-D68E-48E1-895F-E74F4AF4780B}"/>
    <dataValidation type="decimal" operator="greaterThanOrEqual" allowBlank="1" showInputMessage="1" showErrorMessage="1" sqref="AB3:AD139" xr:uid="{55AA9A05-CC93-4FA2-99FC-2E1FEE0FAEDF}">
      <formula1>0</formula1>
    </dataValidation>
    <dataValidation type="whole" allowBlank="1" showInputMessage="1" showErrorMessage="1" sqref="AX1:AX139 BB3:BB139" xr:uid="{8DB0BD0D-8E60-43F3-96FF-1119E7DC325D}">
      <formula1>0</formula1>
      <formula2>500000000</formula2>
    </dataValidation>
    <dataValidation type="list" allowBlank="1" showInputMessage="1" showErrorMessage="1" sqref="A3:A139" xr:uid="{E11C21C1-B413-4EBE-9DCC-102FB7A9E2A4}">
      <formula1>"SI,NO"</formula1>
    </dataValidation>
    <dataValidation type="whole" allowBlank="1" showInputMessage="1" showErrorMessage="1" sqref="K3:K139" xr:uid="{660C2205-8452-46AD-ABE2-61C99BD95E3D}">
      <formula1>0</formula1>
      <formula2>9999</formula2>
    </dataValidation>
    <dataValidation type="whole" allowBlank="1" showInputMessage="1" showErrorMessage="1" sqref="O3:O139 L3:M139" xr:uid="{C4FD1240-9C9D-4D09-AFD3-ED8702A809B1}">
      <formula1>0</formula1>
      <formula2>600</formula2>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09C29-8E40-4A62-BAF5-B5BBBCFFE6CA}">
  <sheetPr codeName="Hoja5" filterMode="1"/>
  <dimension ref="A1:Q302"/>
  <sheetViews>
    <sheetView topLeftCell="C1" workbookViewId="0">
      <pane ySplit="1" topLeftCell="A5" activePane="bottomLeft" state="frozen"/>
      <selection pane="bottomLeft" activeCell="L30" sqref="L30"/>
      <selection activeCell="AV52" sqref="AV52"/>
    </sheetView>
  </sheetViews>
  <sheetFormatPr defaultColWidth="11.42578125" defaultRowHeight="14.45"/>
  <cols>
    <col min="1" max="1" width="79.140625" bestFit="1" customWidth="1"/>
    <col min="2" max="2" width="52.5703125" bestFit="1" customWidth="1"/>
    <col min="3" max="3" width="9.140625" customWidth="1"/>
    <col min="4" max="5" width="10.7109375" bestFit="1" customWidth="1"/>
    <col min="6" max="6" width="11" style="56" bestFit="1" customWidth="1"/>
    <col min="7" max="7" width="16.42578125" bestFit="1" customWidth="1"/>
    <col min="8" max="8" width="9.28515625" bestFit="1" customWidth="1"/>
    <col min="9" max="9" width="12.85546875" bestFit="1" customWidth="1"/>
    <col min="10" max="10" width="8.85546875" bestFit="1" customWidth="1"/>
    <col min="11" max="11" width="21.28515625" bestFit="1" customWidth="1"/>
    <col min="12" max="12" width="19" bestFit="1" customWidth="1"/>
    <col min="14" max="14" width="13.140625" bestFit="1" customWidth="1"/>
  </cols>
  <sheetData>
    <row r="1" spans="1:12">
      <c r="A1" s="49" t="s">
        <v>230</v>
      </c>
      <c r="B1" s="50" t="s">
        <v>231</v>
      </c>
      <c r="C1" s="50" t="s">
        <v>232</v>
      </c>
      <c r="D1" s="51" t="s">
        <v>233</v>
      </c>
      <c r="E1" s="51" t="s">
        <v>234</v>
      </c>
      <c r="F1" s="55" t="s">
        <v>235</v>
      </c>
      <c r="G1" s="52" t="s">
        <v>236</v>
      </c>
      <c r="H1" s="52" t="s">
        <v>237</v>
      </c>
      <c r="I1" s="52" t="s">
        <v>238</v>
      </c>
      <c r="J1" s="52" t="s">
        <v>239</v>
      </c>
      <c r="K1" s="52" t="s">
        <v>240</v>
      </c>
      <c r="L1" s="54" t="s">
        <v>241</v>
      </c>
    </row>
    <row r="2" spans="1:12" hidden="1">
      <c r="A2" t="s">
        <v>98</v>
      </c>
      <c r="B2" t="s">
        <v>81</v>
      </c>
      <c r="C2">
        <v>1</v>
      </c>
      <c r="D2" s="53">
        <v>46235</v>
      </c>
      <c r="E2" s="53">
        <v>46249</v>
      </c>
      <c r="F2" s="56">
        <v>0.5</v>
      </c>
      <c r="G2">
        <v>405382.99999999994</v>
      </c>
      <c r="H2">
        <v>11959.2</v>
      </c>
      <c r="I2">
        <v>145685.69999999998</v>
      </c>
      <c r="J2">
        <v>0</v>
      </c>
      <c r="K2">
        <v>563028</v>
      </c>
      <c r="L2">
        <v>563028</v>
      </c>
    </row>
    <row r="3" spans="1:12" hidden="1">
      <c r="A3" t="s">
        <v>242</v>
      </c>
      <c r="B3" t="s">
        <v>81</v>
      </c>
      <c r="C3">
        <v>1</v>
      </c>
      <c r="D3" s="53">
        <v>46235</v>
      </c>
      <c r="E3" s="53">
        <v>46249</v>
      </c>
      <c r="F3" s="56">
        <v>0.5</v>
      </c>
      <c r="G3">
        <v>476993.99999999994</v>
      </c>
      <c r="H3">
        <v>11959.2</v>
      </c>
      <c r="I3">
        <v>260690.4</v>
      </c>
      <c r="J3">
        <v>0</v>
      </c>
      <c r="K3">
        <v>749644</v>
      </c>
      <c r="L3">
        <v>749644</v>
      </c>
    </row>
    <row r="4" spans="1:12" hidden="1">
      <c r="A4" t="s">
        <v>243</v>
      </c>
      <c r="B4" t="s">
        <v>81</v>
      </c>
      <c r="C4">
        <v>1</v>
      </c>
      <c r="D4" s="53">
        <v>46235</v>
      </c>
      <c r="E4" s="53">
        <v>46249</v>
      </c>
      <c r="F4" s="56">
        <v>0.5</v>
      </c>
      <c r="G4">
        <v>508649.99999999994</v>
      </c>
      <c r="H4">
        <v>11959.2</v>
      </c>
      <c r="I4">
        <v>246200.4</v>
      </c>
      <c r="J4">
        <v>0</v>
      </c>
      <c r="K4">
        <v>766810</v>
      </c>
      <c r="L4">
        <v>766810</v>
      </c>
    </row>
    <row r="5" spans="1:12">
      <c r="A5" t="s">
        <v>138</v>
      </c>
      <c r="B5" t="s">
        <v>81</v>
      </c>
      <c r="C5">
        <v>1</v>
      </c>
      <c r="D5" s="53">
        <v>46235</v>
      </c>
      <c r="E5" s="53">
        <v>46249</v>
      </c>
      <c r="F5" s="56">
        <v>0.5</v>
      </c>
      <c r="G5">
        <v>423847.99999999994</v>
      </c>
      <c r="H5">
        <v>11959.2</v>
      </c>
      <c r="I5">
        <v>145685.69999999998</v>
      </c>
      <c r="J5">
        <v>0</v>
      </c>
      <c r="K5">
        <v>581493</v>
      </c>
      <c r="L5">
        <v>581493</v>
      </c>
    </row>
    <row r="6" spans="1:12" hidden="1">
      <c r="A6" t="s">
        <v>244</v>
      </c>
      <c r="B6" t="s">
        <v>81</v>
      </c>
      <c r="C6">
        <v>1</v>
      </c>
      <c r="D6" s="53">
        <v>46235</v>
      </c>
      <c r="E6" s="53">
        <v>46249</v>
      </c>
      <c r="F6" s="56">
        <v>0.5</v>
      </c>
      <c r="G6">
        <v>405382.99999999994</v>
      </c>
      <c r="H6">
        <v>11959.2</v>
      </c>
      <c r="I6">
        <v>145685.69999999998</v>
      </c>
      <c r="J6">
        <v>0</v>
      </c>
      <c r="K6">
        <v>563028</v>
      </c>
      <c r="L6">
        <v>563028</v>
      </c>
    </row>
    <row r="7" spans="1:12" hidden="1">
      <c r="A7" t="s">
        <v>245</v>
      </c>
      <c r="B7" t="s">
        <v>81</v>
      </c>
      <c r="C7">
        <v>1</v>
      </c>
      <c r="D7" s="53">
        <v>46235</v>
      </c>
      <c r="E7" s="53">
        <v>46249</v>
      </c>
      <c r="F7" s="56">
        <v>0.5</v>
      </c>
      <c r="G7">
        <v>669524.46666666667</v>
      </c>
      <c r="H7">
        <v>0</v>
      </c>
      <c r="I7">
        <v>0</v>
      </c>
      <c r="J7">
        <v>0</v>
      </c>
      <c r="K7">
        <v>669524</v>
      </c>
      <c r="L7">
        <v>669524</v>
      </c>
    </row>
    <row r="8" spans="1:12" hidden="1">
      <c r="A8" t="s">
        <v>156</v>
      </c>
      <c r="B8" t="s">
        <v>81</v>
      </c>
      <c r="C8">
        <v>1</v>
      </c>
      <c r="D8" s="53">
        <v>46235</v>
      </c>
      <c r="E8" s="53">
        <v>46249</v>
      </c>
      <c r="F8" s="56">
        <v>0.5</v>
      </c>
      <c r="G8">
        <v>294021</v>
      </c>
      <c r="H8">
        <v>4241.7</v>
      </c>
      <c r="I8">
        <v>189583</v>
      </c>
      <c r="J8">
        <v>0</v>
      </c>
      <c r="K8">
        <v>487846</v>
      </c>
      <c r="L8">
        <v>487846</v>
      </c>
    </row>
    <row r="9" spans="1:12" hidden="1">
      <c r="A9" t="s">
        <v>183</v>
      </c>
      <c r="B9" t="s">
        <v>81</v>
      </c>
      <c r="C9">
        <v>1</v>
      </c>
      <c r="D9" s="53">
        <v>46235</v>
      </c>
      <c r="E9" s="53">
        <v>46249</v>
      </c>
      <c r="F9" s="56">
        <v>0.5</v>
      </c>
      <c r="G9">
        <v>303422</v>
      </c>
      <c r="H9">
        <v>4241.7</v>
      </c>
      <c r="I9">
        <v>189583</v>
      </c>
      <c r="J9">
        <v>0</v>
      </c>
      <c r="K9">
        <v>497247</v>
      </c>
      <c r="L9">
        <v>497247</v>
      </c>
    </row>
    <row r="10" spans="1:12" hidden="1">
      <c r="A10" t="s">
        <v>127</v>
      </c>
      <c r="B10" t="s">
        <v>81</v>
      </c>
      <c r="C10">
        <v>1</v>
      </c>
      <c r="D10" s="53">
        <v>46235</v>
      </c>
      <c r="E10" s="53">
        <v>46249</v>
      </c>
      <c r="F10" s="56">
        <v>0.5</v>
      </c>
      <c r="G10">
        <v>211550</v>
      </c>
      <c r="H10">
        <v>4237.2</v>
      </c>
      <c r="I10">
        <v>197926</v>
      </c>
      <c r="J10">
        <v>0</v>
      </c>
      <c r="K10">
        <v>413713</v>
      </c>
      <c r="L10">
        <v>413713</v>
      </c>
    </row>
    <row r="11" spans="1:12" hidden="1">
      <c r="A11" t="s">
        <v>246</v>
      </c>
      <c r="B11" t="s">
        <v>81</v>
      </c>
      <c r="C11">
        <v>1</v>
      </c>
      <c r="D11" s="53">
        <v>46235</v>
      </c>
      <c r="E11" s="53">
        <v>46249</v>
      </c>
      <c r="F11" s="56">
        <v>0.5</v>
      </c>
      <c r="G11">
        <v>211550</v>
      </c>
      <c r="H11">
        <v>4237.2</v>
      </c>
      <c r="I11">
        <v>301464</v>
      </c>
      <c r="J11">
        <v>0</v>
      </c>
      <c r="K11">
        <v>517251</v>
      </c>
      <c r="L11">
        <v>517251</v>
      </c>
    </row>
    <row r="12" spans="1:12" hidden="1">
      <c r="A12" t="s">
        <v>247</v>
      </c>
      <c r="B12" t="s">
        <v>81</v>
      </c>
      <c r="C12">
        <v>1</v>
      </c>
      <c r="D12" s="53">
        <v>46235</v>
      </c>
      <c r="E12" s="53">
        <v>46249</v>
      </c>
      <c r="F12" s="56">
        <v>0.5</v>
      </c>
      <c r="G12">
        <v>211550</v>
      </c>
      <c r="H12">
        <v>26932.5</v>
      </c>
      <c r="I12">
        <v>293580</v>
      </c>
      <c r="J12">
        <v>0</v>
      </c>
      <c r="K12">
        <v>532063</v>
      </c>
      <c r="L12">
        <v>532063</v>
      </c>
    </row>
    <row r="13" spans="1:12" hidden="1">
      <c r="A13" t="s">
        <v>248</v>
      </c>
      <c r="B13" t="s">
        <v>81</v>
      </c>
      <c r="C13">
        <v>1</v>
      </c>
      <c r="D13" s="53">
        <v>46235</v>
      </c>
      <c r="E13" s="53">
        <v>46249</v>
      </c>
      <c r="F13" s="56">
        <v>0.5</v>
      </c>
      <c r="G13">
        <v>211550</v>
      </c>
      <c r="H13">
        <v>26932.5</v>
      </c>
      <c r="I13">
        <v>238552</v>
      </c>
      <c r="J13">
        <v>0</v>
      </c>
      <c r="K13">
        <v>477035</v>
      </c>
      <c r="L13">
        <v>477035</v>
      </c>
    </row>
    <row r="14" spans="1:12" hidden="1">
      <c r="A14" t="s">
        <v>249</v>
      </c>
      <c r="B14" t="s">
        <v>81</v>
      </c>
      <c r="C14">
        <v>1</v>
      </c>
      <c r="D14" s="53">
        <v>46235</v>
      </c>
      <c r="E14" s="53">
        <v>46249</v>
      </c>
      <c r="F14" s="56">
        <v>0.5</v>
      </c>
      <c r="G14">
        <v>377634</v>
      </c>
      <c r="H14">
        <v>9720</v>
      </c>
      <c r="I14">
        <v>149772.6</v>
      </c>
      <c r="J14">
        <v>0</v>
      </c>
      <c r="K14">
        <v>537127</v>
      </c>
      <c r="L14">
        <v>537127</v>
      </c>
    </row>
    <row r="15" spans="1:12" hidden="1">
      <c r="A15" t="s">
        <v>250</v>
      </c>
      <c r="B15" t="s">
        <v>81</v>
      </c>
      <c r="C15">
        <v>1</v>
      </c>
      <c r="D15" s="53">
        <v>46235</v>
      </c>
      <c r="E15" s="53">
        <v>46249</v>
      </c>
      <c r="F15" s="56">
        <v>0.5</v>
      </c>
      <c r="G15">
        <v>286002</v>
      </c>
      <c r="H15">
        <v>9720</v>
      </c>
      <c r="I15">
        <v>184577</v>
      </c>
      <c r="J15">
        <v>0</v>
      </c>
      <c r="K15">
        <v>480299</v>
      </c>
      <c r="L15">
        <v>480299</v>
      </c>
    </row>
    <row r="16" spans="1:12" hidden="1">
      <c r="A16" t="s">
        <v>80</v>
      </c>
      <c r="B16" t="s">
        <v>81</v>
      </c>
      <c r="C16">
        <v>1</v>
      </c>
      <c r="D16" s="53">
        <v>46235</v>
      </c>
      <c r="E16" s="53">
        <v>46249</v>
      </c>
      <c r="F16" s="56">
        <v>0.5</v>
      </c>
      <c r="G16">
        <v>405382.99999999994</v>
      </c>
      <c r="H16">
        <v>11959.2</v>
      </c>
      <c r="I16">
        <v>145685.69999999998</v>
      </c>
      <c r="J16">
        <v>0</v>
      </c>
      <c r="K16">
        <v>563028</v>
      </c>
      <c r="L16">
        <v>563028</v>
      </c>
    </row>
    <row r="17" spans="1:12" hidden="1">
      <c r="A17" t="s">
        <v>251</v>
      </c>
      <c r="B17" t="s">
        <v>81</v>
      </c>
      <c r="C17">
        <v>1</v>
      </c>
      <c r="D17" s="53">
        <v>46235</v>
      </c>
      <c r="E17" s="53">
        <v>46249</v>
      </c>
      <c r="F17" s="56">
        <v>0.5</v>
      </c>
      <c r="G17">
        <v>355720.74499999994</v>
      </c>
      <c r="H17">
        <v>11971.800000000001</v>
      </c>
      <c r="I17">
        <v>149772.6</v>
      </c>
      <c r="J17">
        <v>0</v>
      </c>
      <c r="K17">
        <v>517465</v>
      </c>
      <c r="L17">
        <v>517465</v>
      </c>
    </row>
    <row r="18" spans="1:12" hidden="1">
      <c r="A18" t="s">
        <v>252</v>
      </c>
      <c r="B18" t="s">
        <v>81</v>
      </c>
      <c r="C18">
        <v>1</v>
      </c>
      <c r="D18" s="53">
        <v>46235</v>
      </c>
      <c r="E18" s="53">
        <v>46249</v>
      </c>
      <c r="F18" s="56">
        <v>0.5</v>
      </c>
      <c r="G18">
        <v>355721.00000000006</v>
      </c>
      <c r="H18">
        <v>11971.800000000001</v>
      </c>
      <c r="I18">
        <v>260690.4</v>
      </c>
      <c r="J18">
        <v>0</v>
      </c>
      <c r="K18">
        <v>628383</v>
      </c>
      <c r="L18">
        <v>628383</v>
      </c>
    </row>
    <row r="19" spans="1:12" hidden="1">
      <c r="A19" t="s">
        <v>253</v>
      </c>
      <c r="B19" t="s">
        <v>81</v>
      </c>
      <c r="C19">
        <v>1</v>
      </c>
      <c r="D19" s="53">
        <v>46235</v>
      </c>
      <c r="E19" s="53">
        <v>46249</v>
      </c>
      <c r="F19" s="56">
        <v>0.5</v>
      </c>
      <c r="G19">
        <v>534744</v>
      </c>
      <c r="H19">
        <v>0</v>
      </c>
      <c r="I19">
        <v>0</v>
      </c>
      <c r="J19">
        <v>0</v>
      </c>
      <c r="K19">
        <v>534744</v>
      </c>
      <c r="L19">
        <v>534744</v>
      </c>
    </row>
    <row r="20" spans="1:12" hidden="1">
      <c r="A20" t="s">
        <v>254</v>
      </c>
      <c r="B20" t="s">
        <v>81</v>
      </c>
      <c r="C20">
        <v>1</v>
      </c>
      <c r="D20" s="53">
        <v>46235</v>
      </c>
      <c r="E20" s="53">
        <v>46249</v>
      </c>
      <c r="F20" s="56">
        <v>0.5</v>
      </c>
      <c r="G20">
        <v>637990.05029069772</v>
      </c>
      <c r="H20">
        <v>0</v>
      </c>
      <c r="I20">
        <v>0</v>
      </c>
      <c r="J20">
        <v>0</v>
      </c>
      <c r="K20">
        <v>637990</v>
      </c>
      <c r="L20">
        <v>637990</v>
      </c>
    </row>
    <row r="21" spans="1:12" hidden="1">
      <c r="A21" t="s">
        <v>255</v>
      </c>
      <c r="B21" t="s">
        <v>81</v>
      </c>
      <c r="C21">
        <v>1</v>
      </c>
      <c r="D21" s="53">
        <v>46235</v>
      </c>
      <c r="E21" s="53">
        <v>46249</v>
      </c>
      <c r="F21" s="56">
        <v>0.5</v>
      </c>
      <c r="G21">
        <v>445530.31834625325</v>
      </c>
      <c r="H21">
        <v>0</v>
      </c>
      <c r="I21">
        <v>0</v>
      </c>
      <c r="J21">
        <v>0</v>
      </c>
      <c r="K21">
        <v>445530</v>
      </c>
      <c r="L21">
        <v>445530</v>
      </c>
    </row>
    <row r="22" spans="1:12" hidden="1">
      <c r="A22" t="s">
        <v>256</v>
      </c>
      <c r="B22" t="s">
        <v>81</v>
      </c>
      <c r="C22">
        <v>1</v>
      </c>
      <c r="D22" s="53">
        <v>46235</v>
      </c>
      <c r="E22" s="53">
        <v>46249</v>
      </c>
      <c r="F22" s="56">
        <v>0.5</v>
      </c>
      <c r="G22">
        <v>767840</v>
      </c>
      <c r="H22">
        <v>0</v>
      </c>
      <c r="I22">
        <v>0</v>
      </c>
      <c r="J22">
        <v>0</v>
      </c>
      <c r="K22">
        <v>767840</v>
      </c>
      <c r="L22">
        <v>767840</v>
      </c>
    </row>
    <row r="23" spans="1:12" hidden="1">
      <c r="A23" t="s">
        <v>257</v>
      </c>
      <c r="B23" t="s">
        <v>81</v>
      </c>
      <c r="C23">
        <v>1</v>
      </c>
      <c r="D23" s="53">
        <v>46235</v>
      </c>
      <c r="E23" s="53">
        <v>46249</v>
      </c>
      <c r="F23" s="56">
        <v>0.5</v>
      </c>
      <c r="G23">
        <v>647461</v>
      </c>
      <c r="H23">
        <v>0</v>
      </c>
      <c r="I23">
        <v>0</v>
      </c>
      <c r="J23">
        <v>0</v>
      </c>
      <c r="K23">
        <v>647461</v>
      </c>
      <c r="L23">
        <v>647461</v>
      </c>
    </row>
    <row r="24" spans="1:12" hidden="1">
      <c r="A24" t="s">
        <v>258</v>
      </c>
      <c r="B24" t="s">
        <v>81</v>
      </c>
      <c r="C24">
        <v>1</v>
      </c>
      <c r="D24" s="53">
        <v>46235</v>
      </c>
      <c r="E24" s="53">
        <v>46249</v>
      </c>
      <c r="F24" s="56">
        <v>0.5</v>
      </c>
      <c r="G24">
        <v>759778</v>
      </c>
      <c r="H24">
        <v>0</v>
      </c>
      <c r="I24">
        <v>0</v>
      </c>
      <c r="J24">
        <v>0</v>
      </c>
      <c r="K24">
        <v>759778</v>
      </c>
      <c r="L24">
        <v>759778</v>
      </c>
    </row>
    <row r="25" spans="1:12" hidden="1">
      <c r="A25" t="s">
        <v>259</v>
      </c>
      <c r="B25" t="s">
        <v>81</v>
      </c>
      <c r="C25">
        <v>1</v>
      </c>
      <c r="D25" s="53">
        <v>46235</v>
      </c>
      <c r="E25" s="53">
        <v>46249</v>
      </c>
      <c r="F25" s="56">
        <v>0.5</v>
      </c>
      <c r="G25">
        <v>627929</v>
      </c>
      <c r="H25">
        <v>0</v>
      </c>
      <c r="I25">
        <v>0</v>
      </c>
      <c r="J25">
        <v>0</v>
      </c>
      <c r="K25">
        <v>627929</v>
      </c>
      <c r="L25">
        <v>627929</v>
      </c>
    </row>
    <row r="26" spans="1:12" hidden="1">
      <c r="A26" t="s">
        <v>260</v>
      </c>
      <c r="B26" t="s">
        <v>81</v>
      </c>
      <c r="C26">
        <v>1</v>
      </c>
      <c r="D26" s="53">
        <v>46235</v>
      </c>
      <c r="E26" s="53">
        <v>46249</v>
      </c>
      <c r="F26" s="56">
        <v>0.5</v>
      </c>
      <c r="G26">
        <v>405382.99999999994</v>
      </c>
      <c r="H26">
        <v>11959.2</v>
      </c>
      <c r="I26">
        <v>145685.69999999998</v>
      </c>
      <c r="J26">
        <v>0</v>
      </c>
      <c r="K26">
        <v>563028</v>
      </c>
      <c r="L26">
        <v>563028</v>
      </c>
    </row>
    <row r="27" spans="1:12" hidden="1">
      <c r="A27" t="s">
        <v>98</v>
      </c>
      <c r="B27" t="s">
        <v>81</v>
      </c>
      <c r="C27">
        <v>1</v>
      </c>
      <c r="D27" s="53">
        <v>46235</v>
      </c>
      <c r="E27" s="53">
        <v>46265</v>
      </c>
      <c r="F27" s="56">
        <v>1</v>
      </c>
      <c r="G27">
        <v>405382.99999999994</v>
      </c>
      <c r="H27">
        <v>11959.2</v>
      </c>
      <c r="I27">
        <v>145685.69999999998</v>
      </c>
      <c r="J27">
        <v>0</v>
      </c>
      <c r="K27">
        <v>563028</v>
      </c>
      <c r="L27">
        <v>563028</v>
      </c>
    </row>
    <row r="28" spans="1:12" hidden="1">
      <c r="A28" t="s">
        <v>242</v>
      </c>
      <c r="B28" t="s">
        <v>81</v>
      </c>
      <c r="C28">
        <v>1</v>
      </c>
      <c r="D28" s="53">
        <v>46235</v>
      </c>
      <c r="E28" s="53">
        <v>46265</v>
      </c>
      <c r="F28" s="56">
        <v>1</v>
      </c>
      <c r="G28">
        <v>476993.99999999994</v>
      </c>
      <c r="H28">
        <v>11959.2</v>
      </c>
      <c r="I28">
        <v>260690.4</v>
      </c>
      <c r="J28">
        <v>0</v>
      </c>
      <c r="K28">
        <v>749644</v>
      </c>
      <c r="L28">
        <v>749644</v>
      </c>
    </row>
    <row r="29" spans="1:12" hidden="1">
      <c r="A29" t="s">
        <v>243</v>
      </c>
      <c r="B29" t="s">
        <v>81</v>
      </c>
      <c r="C29">
        <v>1</v>
      </c>
      <c r="D29" s="53">
        <v>46235</v>
      </c>
      <c r="E29" s="53">
        <v>46265</v>
      </c>
      <c r="F29" s="56">
        <v>1</v>
      </c>
      <c r="G29">
        <v>508649.99999999994</v>
      </c>
      <c r="H29">
        <v>11959.2</v>
      </c>
      <c r="I29">
        <v>246200.4</v>
      </c>
      <c r="J29">
        <v>0</v>
      </c>
      <c r="K29">
        <v>766810</v>
      </c>
      <c r="L29">
        <v>766810</v>
      </c>
    </row>
    <row r="30" spans="1:12">
      <c r="A30" t="s">
        <v>138</v>
      </c>
      <c r="B30" t="s">
        <v>81</v>
      </c>
      <c r="C30">
        <v>1</v>
      </c>
      <c r="D30" s="53">
        <v>46235</v>
      </c>
      <c r="E30" s="53">
        <v>46265</v>
      </c>
      <c r="F30" s="56">
        <v>1</v>
      </c>
      <c r="G30">
        <v>423847.99999999994</v>
      </c>
      <c r="H30">
        <v>11959.2</v>
      </c>
      <c r="I30">
        <v>145685.69999999998</v>
      </c>
      <c r="J30">
        <v>0</v>
      </c>
      <c r="K30">
        <v>581493</v>
      </c>
      <c r="L30">
        <v>581493</v>
      </c>
    </row>
    <row r="31" spans="1:12" hidden="1">
      <c r="A31" t="s">
        <v>244</v>
      </c>
      <c r="B31" t="s">
        <v>81</v>
      </c>
      <c r="C31">
        <v>1</v>
      </c>
      <c r="D31" s="53">
        <v>46235</v>
      </c>
      <c r="E31" s="53">
        <v>46265</v>
      </c>
      <c r="F31" s="56">
        <v>1</v>
      </c>
      <c r="G31">
        <v>405382.99999999994</v>
      </c>
      <c r="H31">
        <v>11959.2</v>
      </c>
      <c r="I31">
        <v>145685.69999999998</v>
      </c>
      <c r="J31">
        <v>0</v>
      </c>
      <c r="K31">
        <v>563028</v>
      </c>
      <c r="L31">
        <v>563028</v>
      </c>
    </row>
    <row r="32" spans="1:12" hidden="1">
      <c r="A32" t="s">
        <v>245</v>
      </c>
      <c r="B32" t="s">
        <v>81</v>
      </c>
      <c r="C32">
        <v>1</v>
      </c>
      <c r="D32" s="53">
        <v>46235</v>
      </c>
      <c r="E32" s="53">
        <v>46265</v>
      </c>
      <c r="F32" s="56">
        <v>1</v>
      </c>
      <c r="G32">
        <v>669524.46666666667</v>
      </c>
      <c r="H32">
        <v>0</v>
      </c>
      <c r="I32">
        <v>0</v>
      </c>
      <c r="J32">
        <v>0</v>
      </c>
      <c r="K32">
        <v>669524</v>
      </c>
      <c r="L32">
        <v>669524</v>
      </c>
    </row>
    <row r="33" spans="1:12" hidden="1">
      <c r="A33" t="s">
        <v>156</v>
      </c>
      <c r="B33" t="s">
        <v>81</v>
      </c>
      <c r="C33">
        <v>1</v>
      </c>
      <c r="D33" s="53">
        <v>46235</v>
      </c>
      <c r="E33" s="53">
        <v>46265</v>
      </c>
      <c r="F33" s="56">
        <v>1</v>
      </c>
      <c r="G33">
        <v>294021</v>
      </c>
      <c r="H33">
        <v>4241.7</v>
      </c>
      <c r="I33">
        <v>189583</v>
      </c>
      <c r="J33">
        <v>0</v>
      </c>
      <c r="K33">
        <v>487846</v>
      </c>
      <c r="L33">
        <v>487846</v>
      </c>
    </row>
    <row r="34" spans="1:12" hidden="1">
      <c r="A34" t="s">
        <v>183</v>
      </c>
      <c r="B34" t="s">
        <v>81</v>
      </c>
      <c r="C34">
        <v>1</v>
      </c>
      <c r="D34" s="53">
        <v>46235</v>
      </c>
      <c r="E34" s="53">
        <v>46265</v>
      </c>
      <c r="F34" s="56">
        <v>1</v>
      </c>
      <c r="G34">
        <v>303422</v>
      </c>
      <c r="H34">
        <v>4241.7</v>
      </c>
      <c r="I34">
        <v>189583</v>
      </c>
      <c r="J34">
        <v>0</v>
      </c>
      <c r="K34">
        <v>497247</v>
      </c>
      <c r="L34">
        <v>497247</v>
      </c>
    </row>
    <row r="35" spans="1:12" ht="15.6" hidden="1">
      <c r="A35" s="61" t="s">
        <v>127</v>
      </c>
      <c r="B35" t="s">
        <v>81</v>
      </c>
      <c r="C35">
        <v>1</v>
      </c>
      <c r="D35" s="53">
        <v>46235</v>
      </c>
      <c r="E35" s="53">
        <v>46265</v>
      </c>
      <c r="F35" s="56">
        <v>1</v>
      </c>
      <c r="G35">
        <v>211550</v>
      </c>
      <c r="H35">
        <v>4237.2</v>
      </c>
      <c r="I35">
        <v>197926</v>
      </c>
      <c r="J35">
        <v>0</v>
      </c>
      <c r="K35">
        <v>413713</v>
      </c>
      <c r="L35">
        <v>413713</v>
      </c>
    </row>
    <row r="36" spans="1:12" hidden="1">
      <c r="A36" t="s">
        <v>246</v>
      </c>
      <c r="B36" t="s">
        <v>81</v>
      </c>
      <c r="C36">
        <v>1</v>
      </c>
      <c r="D36" s="53">
        <v>46235</v>
      </c>
      <c r="E36" s="53">
        <v>46265</v>
      </c>
      <c r="F36" s="56">
        <v>1</v>
      </c>
      <c r="G36">
        <v>211550</v>
      </c>
      <c r="H36">
        <v>4237.2</v>
      </c>
      <c r="I36">
        <v>301464</v>
      </c>
      <c r="J36">
        <v>0</v>
      </c>
      <c r="K36">
        <v>517251</v>
      </c>
      <c r="L36">
        <v>517251</v>
      </c>
    </row>
    <row r="37" spans="1:12" hidden="1">
      <c r="A37" t="s">
        <v>247</v>
      </c>
      <c r="B37" t="s">
        <v>81</v>
      </c>
      <c r="C37">
        <v>1</v>
      </c>
      <c r="D37" s="53">
        <v>46235</v>
      </c>
      <c r="E37" s="53">
        <v>46265</v>
      </c>
      <c r="F37" s="56">
        <v>1</v>
      </c>
      <c r="G37">
        <v>211550</v>
      </c>
      <c r="H37">
        <v>26932.5</v>
      </c>
      <c r="I37">
        <v>293580</v>
      </c>
      <c r="J37">
        <v>0</v>
      </c>
      <c r="K37">
        <v>532063</v>
      </c>
      <c r="L37">
        <v>532063</v>
      </c>
    </row>
    <row r="38" spans="1:12" hidden="1">
      <c r="A38" t="s">
        <v>248</v>
      </c>
      <c r="B38" t="s">
        <v>81</v>
      </c>
      <c r="C38">
        <v>1</v>
      </c>
      <c r="D38" s="53">
        <v>46235</v>
      </c>
      <c r="E38" s="53">
        <v>46265</v>
      </c>
      <c r="F38" s="56">
        <v>1</v>
      </c>
      <c r="G38">
        <v>211550</v>
      </c>
      <c r="H38">
        <v>26932.5</v>
      </c>
      <c r="I38">
        <v>238552</v>
      </c>
      <c r="J38">
        <v>0</v>
      </c>
      <c r="K38">
        <v>477035</v>
      </c>
      <c r="L38">
        <v>477035</v>
      </c>
    </row>
    <row r="39" spans="1:12" hidden="1">
      <c r="A39" t="s">
        <v>249</v>
      </c>
      <c r="B39" t="s">
        <v>81</v>
      </c>
      <c r="C39">
        <v>1</v>
      </c>
      <c r="D39" s="53">
        <v>46235</v>
      </c>
      <c r="E39" s="53">
        <v>46265</v>
      </c>
      <c r="F39" s="56">
        <v>1</v>
      </c>
      <c r="G39">
        <v>377634</v>
      </c>
      <c r="H39">
        <v>9720</v>
      </c>
      <c r="I39">
        <v>149772.6</v>
      </c>
      <c r="J39">
        <v>0</v>
      </c>
      <c r="K39">
        <v>537127</v>
      </c>
      <c r="L39">
        <v>537127</v>
      </c>
    </row>
    <row r="40" spans="1:12" hidden="1">
      <c r="A40" t="s">
        <v>250</v>
      </c>
      <c r="B40" t="s">
        <v>81</v>
      </c>
      <c r="C40">
        <v>1</v>
      </c>
      <c r="D40" s="53">
        <v>46235</v>
      </c>
      <c r="E40" s="53">
        <v>46265</v>
      </c>
      <c r="F40" s="56">
        <v>1</v>
      </c>
      <c r="G40">
        <v>286002</v>
      </c>
      <c r="H40">
        <v>9720</v>
      </c>
      <c r="I40">
        <v>184577</v>
      </c>
      <c r="J40">
        <v>0</v>
      </c>
      <c r="K40">
        <v>480299</v>
      </c>
      <c r="L40">
        <v>480299</v>
      </c>
    </row>
    <row r="41" spans="1:12" hidden="1">
      <c r="A41" t="s">
        <v>80</v>
      </c>
      <c r="B41" t="s">
        <v>81</v>
      </c>
      <c r="C41">
        <v>1</v>
      </c>
      <c r="D41" s="53">
        <v>46235</v>
      </c>
      <c r="E41" s="53">
        <v>46265</v>
      </c>
      <c r="F41" s="56">
        <v>1</v>
      </c>
      <c r="G41">
        <v>405382.99999999994</v>
      </c>
      <c r="H41">
        <v>11959.2</v>
      </c>
      <c r="I41">
        <v>145685.69999999998</v>
      </c>
      <c r="J41">
        <v>0</v>
      </c>
      <c r="K41">
        <v>563028</v>
      </c>
      <c r="L41">
        <v>563028</v>
      </c>
    </row>
    <row r="42" spans="1:12" hidden="1">
      <c r="A42" t="s">
        <v>251</v>
      </c>
      <c r="B42" t="s">
        <v>81</v>
      </c>
      <c r="C42">
        <v>1</v>
      </c>
      <c r="D42" s="53">
        <v>46235</v>
      </c>
      <c r="E42" s="53">
        <v>46265</v>
      </c>
      <c r="F42" s="56">
        <v>1</v>
      </c>
      <c r="G42">
        <v>355720.74499999994</v>
      </c>
      <c r="H42">
        <v>11971.800000000001</v>
      </c>
      <c r="I42">
        <v>149772.6</v>
      </c>
      <c r="J42">
        <v>0</v>
      </c>
      <c r="K42">
        <v>517465</v>
      </c>
      <c r="L42">
        <v>517465</v>
      </c>
    </row>
    <row r="43" spans="1:12" hidden="1">
      <c r="A43" t="s">
        <v>252</v>
      </c>
      <c r="B43" t="s">
        <v>81</v>
      </c>
      <c r="C43">
        <v>1</v>
      </c>
      <c r="D43" s="53">
        <v>46235</v>
      </c>
      <c r="E43" s="53">
        <v>46265</v>
      </c>
      <c r="F43" s="56">
        <v>1</v>
      </c>
      <c r="G43">
        <v>355721.00000000006</v>
      </c>
      <c r="H43">
        <v>11971.800000000001</v>
      </c>
      <c r="I43">
        <v>260690.4</v>
      </c>
      <c r="J43">
        <v>0</v>
      </c>
      <c r="K43">
        <v>628383</v>
      </c>
      <c r="L43">
        <v>628383</v>
      </c>
    </row>
    <row r="44" spans="1:12" hidden="1">
      <c r="A44" t="s">
        <v>253</v>
      </c>
      <c r="B44" t="s">
        <v>81</v>
      </c>
      <c r="C44">
        <v>1</v>
      </c>
      <c r="D44" s="53">
        <v>46235</v>
      </c>
      <c r="E44" s="53">
        <v>46265</v>
      </c>
      <c r="F44" s="56">
        <v>1</v>
      </c>
      <c r="G44">
        <v>534744</v>
      </c>
      <c r="H44">
        <v>0</v>
      </c>
      <c r="I44">
        <v>0</v>
      </c>
      <c r="J44">
        <v>0</v>
      </c>
      <c r="K44">
        <v>534744</v>
      </c>
      <c r="L44">
        <v>534744</v>
      </c>
    </row>
    <row r="45" spans="1:12" hidden="1">
      <c r="A45" t="s">
        <v>254</v>
      </c>
      <c r="B45" t="s">
        <v>81</v>
      </c>
      <c r="C45">
        <v>1</v>
      </c>
      <c r="D45" s="53">
        <v>46235</v>
      </c>
      <c r="E45" s="53">
        <v>46265</v>
      </c>
      <c r="F45" s="56">
        <v>1</v>
      </c>
      <c r="G45">
        <v>637990.05029069772</v>
      </c>
      <c r="H45">
        <v>0</v>
      </c>
      <c r="I45">
        <v>0</v>
      </c>
      <c r="J45">
        <v>0</v>
      </c>
      <c r="K45">
        <v>637990</v>
      </c>
      <c r="L45">
        <v>637990</v>
      </c>
    </row>
    <row r="46" spans="1:12" hidden="1">
      <c r="A46" t="s">
        <v>255</v>
      </c>
      <c r="B46" t="s">
        <v>81</v>
      </c>
      <c r="C46">
        <v>1</v>
      </c>
      <c r="D46" s="53">
        <v>46235</v>
      </c>
      <c r="E46" s="53">
        <v>46265</v>
      </c>
      <c r="F46" s="56">
        <v>1</v>
      </c>
      <c r="G46">
        <v>445530.31834625325</v>
      </c>
      <c r="H46">
        <v>0</v>
      </c>
      <c r="I46">
        <v>0</v>
      </c>
      <c r="J46">
        <v>0</v>
      </c>
      <c r="K46">
        <v>445530</v>
      </c>
      <c r="L46">
        <v>445530</v>
      </c>
    </row>
    <row r="47" spans="1:12" hidden="1">
      <c r="A47" t="s">
        <v>256</v>
      </c>
      <c r="B47" t="s">
        <v>81</v>
      </c>
      <c r="C47">
        <v>1</v>
      </c>
      <c r="D47" s="53">
        <v>46235</v>
      </c>
      <c r="E47" s="53">
        <v>46265</v>
      </c>
      <c r="F47" s="56">
        <v>1</v>
      </c>
      <c r="G47">
        <v>767840</v>
      </c>
      <c r="H47">
        <v>0</v>
      </c>
      <c r="I47">
        <v>0</v>
      </c>
      <c r="J47">
        <v>0</v>
      </c>
      <c r="K47">
        <v>767840</v>
      </c>
      <c r="L47">
        <v>767840</v>
      </c>
    </row>
    <row r="48" spans="1:12" hidden="1">
      <c r="A48" t="s">
        <v>257</v>
      </c>
      <c r="B48" t="s">
        <v>81</v>
      </c>
      <c r="C48">
        <v>1</v>
      </c>
      <c r="D48" s="53">
        <v>46235</v>
      </c>
      <c r="E48" s="53">
        <v>46265</v>
      </c>
      <c r="F48" s="56">
        <v>1</v>
      </c>
      <c r="G48">
        <v>647461</v>
      </c>
      <c r="H48">
        <v>0</v>
      </c>
      <c r="I48">
        <v>0</v>
      </c>
      <c r="J48">
        <v>0</v>
      </c>
      <c r="K48">
        <v>647461</v>
      </c>
      <c r="L48">
        <v>647461</v>
      </c>
    </row>
    <row r="49" spans="1:12" hidden="1">
      <c r="A49" t="s">
        <v>258</v>
      </c>
      <c r="B49" t="s">
        <v>81</v>
      </c>
      <c r="C49">
        <v>1</v>
      </c>
      <c r="D49" s="53">
        <v>46235</v>
      </c>
      <c r="E49" s="53">
        <v>46265</v>
      </c>
      <c r="F49" s="56">
        <v>1</v>
      </c>
      <c r="G49">
        <v>759778</v>
      </c>
      <c r="H49">
        <v>0</v>
      </c>
      <c r="I49">
        <v>0</v>
      </c>
      <c r="J49">
        <v>0</v>
      </c>
      <c r="K49">
        <v>759778</v>
      </c>
      <c r="L49">
        <v>759778</v>
      </c>
    </row>
    <row r="50" spans="1:12" hidden="1">
      <c r="A50" t="s">
        <v>259</v>
      </c>
      <c r="B50" t="s">
        <v>81</v>
      </c>
      <c r="C50">
        <v>1</v>
      </c>
      <c r="D50" s="53">
        <v>46235</v>
      </c>
      <c r="E50" s="53">
        <v>46265</v>
      </c>
      <c r="F50" s="56">
        <v>1</v>
      </c>
      <c r="G50">
        <v>627929</v>
      </c>
      <c r="H50">
        <v>0</v>
      </c>
      <c r="I50">
        <v>0</v>
      </c>
      <c r="J50">
        <v>0</v>
      </c>
      <c r="K50">
        <v>627929</v>
      </c>
      <c r="L50">
        <v>627929</v>
      </c>
    </row>
    <row r="51" spans="1:12" hidden="1">
      <c r="A51" t="s">
        <v>260</v>
      </c>
      <c r="B51" t="s">
        <v>81</v>
      </c>
      <c r="C51">
        <v>1</v>
      </c>
      <c r="D51" s="53">
        <v>46235</v>
      </c>
      <c r="E51" s="53">
        <v>46265</v>
      </c>
      <c r="F51" s="56">
        <v>1</v>
      </c>
      <c r="G51">
        <v>405382.99999999994</v>
      </c>
      <c r="H51">
        <v>11959.2</v>
      </c>
      <c r="I51">
        <v>145685.69999999998</v>
      </c>
      <c r="J51">
        <v>0</v>
      </c>
      <c r="K51">
        <v>563028</v>
      </c>
      <c r="L51">
        <v>563028</v>
      </c>
    </row>
    <row r="52" spans="1:12" hidden="1">
      <c r="A52" t="s">
        <v>98</v>
      </c>
      <c r="B52" t="s">
        <v>81</v>
      </c>
      <c r="C52">
        <v>1</v>
      </c>
      <c r="D52" s="53">
        <v>46235</v>
      </c>
      <c r="E52" s="53">
        <v>46280</v>
      </c>
      <c r="F52" s="56">
        <v>1.5</v>
      </c>
      <c r="G52">
        <v>608074.5</v>
      </c>
      <c r="H52">
        <v>18603.2</v>
      </c>
      <c r="I52">
        <v>226622.19999999998</v>
      </c>
      <c r="J52">
        <v>0</v>
      </c>
      <c r="K52">
        <v>853300</v>
      </c>
      <c r="L52">
        <v>853300</v>
      </c>
    </row>
    <row r="53" spans="1:12" hidden="1">
      <c r="A53" t="s">
        <v>242</v>
      </c>
      <c r="B53" t="s">
        <v>81</v>
      </c>
      <c r="C53">
        <v>1</v>
      </c>
      <c r="D53" s="53">
        <v>46235</v>
      </c>
      <c r="E53" s="53">
        <v>46280</v>
      </c>
      <c r="F53" s="56">
        <v>1.5</v>
      </c>
      <c r="G53">
        <v>715491.00000000012</v>
      </c>
      <c r="H53">
        <v>18603.2</v>
      </c>
      <c r="I53">
        <v>405518.4</v>
      </c>
      <c r="J53">
        <v>0</v>
      </c>
      <c r="K53">
        <v>1139613</v>
      </c>
      <c r="L53">
        <v>1139613</v>
      </c>
    </row>
    <row r="54" spans="1:12" hidden="1">
      <c r="A54" t="s">
        <v>243</v>
      </c>
      <c r="B54" t="s">
        <v>81</v>
      </c>
      <c r="C54">
        <v>1</v>
      </c>
      <c r="D54" s="53">
        <v>46235</v>
      </c>
      <c r="E54" s="53">
        <v>46280</v>
      </c>
      <c r="F54" s="56">
        <v>1.5</v>
      </c>
      <c r="G54">
        <v>762975.00000000012</v>
      </c>
      <c r="H54">
        <v>18603.2</v>
      </c>
      <c r="I54">
        <v>382978.4</v>
      </c>
      <c r="J54">
        <v>0</v>
      </c>
      <c r="K54">
        <v>1164557</v>
      </c>
      <c r="L54">
        <v>1164557</v>
      </c>
    </row>
    <row r="55" spans="1:12">
      <c r="A55" t="s">
        <v>138</v>
      </c>
      <c r="B55" t="s">
        <v>81</v>
      </c>
      <c r="C55">
        <v>1</v>
      </c>
      <c r="D55" s="53">
        <v>46235</v>
      </c>
      <c r="E55" s="53">
        <v>46280</v>
      </c>
      <c r="F55" s="56">
        <v>1.5</v>
      </c>
      <c r="G55">
        <v>635772</v>
      </c>
      <c r="H55">
        <v>18603.2</v>
      </c>
      <c r="I55">
        <v>226622.19999999998</v>
      </c>
      <c r="J55">
        <v>0</v>
      </c>
      <c r="K55">
        <v>880997</v>
      </c>
      <c r="L55">
        <v>880997</v>
      </c>
    </row>
    <row r="56" spans="1:12" hidden="1">
      <c r="A56" t="s">
        <v>244</v>
      </c>
      <c r="B56" t="s">
        <v>81</v>
      </c>
      <c r="C56">
        <v>1</v>
      </c>
      <c r="D56" s="53">
        <v>46235</v>
      </c>
      <c r="E56" s="53">
        <v>46280</v>
      </c>
      <c r="F56" s="56">
        <v>1.5</v>
      </c>
      <c r="G56">
        <v>608074.5</v>
      </c>
      <c r="H56">
        <v>18603.2</v>
      </c>
      <c r="I56">
        <v>226622.19999999998</v>
      </c>
      <c r="J56">
        <v>0</v>
      </c>
      <c r="K56">
        <v>853300</v>
      </c>
      <c r="L56">
        <v>853300</v>
      </c>
    </row>
    <row r="57" spans="1:12" hidden="1">
      <c r="A57" t="s">
        <v>245</v>
      </c>
      <c r="B57" t="s">
        <v>81</v>
      </c>
      <c r="C57">
        <v>1</v>
      </c>
      <c r="D57" s="53">
        <v>46235</v>
      </c>
      <c r="E57" s="53">
        <v>46280</v>
      </c>
      <c r="F57" s="56">
        <v>1.5</v>
      </c>
      <c r="G57">
        <v>1004286.7</v>
      </c>
      <c r="H57">
        <v>0</v>
      </c>
      <c r="I57">
        <v>0</v>
      </c>
      <c r="J57">
        <v>0</v>
      </c>
      <c r="K57">
        <v>1004287</v>
      </c>
      <c r="L57">
        <v>1004287</v>
      </c>
    </row>
    <row r="58" spans="1:12" hidden="1">
      <c r="A58" t="s">
        <v>156</v>
      </c>
      <c r="B58" t="s">
        <v>81</v>
      </c>
      <c r="C58">
        <v>1</v>
      </c>
      <c r="D58" s="53">
        <v>46235</v>
      </c>
      <c r="E58" s="53">
        <v>46280</v>
      </c>
      <c r="F58" s="56">
        <v>1.5</v>
      </c>
      <c r="G58">
        <v>441031.49999999994</v>
      </c>
      <c r="H58">
        <v>6598.2</v>
      </c>
      <c r="I58">
        <v>379166</v>
      </c>
      <c r="J58">
        <v>0</v>
      </c>
      <c r="K58">
        <v>826796</v>
      </c>
      <c r="L58">
        <v>826796</v>
      </c>
    </row>
    <row r="59" spans="1:12" hidden="1">
      <c r="A59" t="s">
        <v>183</v>
      </c>
      <c r="B59" t="s">
        <v>81</v>
      </c>
      <c r="C59">
        <v>1</v>
      </c>
      <c r="D59" s="53">
        <v>46235</v>
      </c>
      <c r="E59" s="53">
        <v>46280</v>
      </c>
      <c r="F59" s="56">
        <v>1.5</v>
      </c>
      <c r="G59">
        <v>455132.99999999994</v>
      </c>
      <c r="H59">
        <v>6598.2</v>
      </c>
      <c r="I59">
        <v>379166</v>
      </c>
      <c r="J59">
        <v>0</v>
      </c>
      <c r="K59">
        <v>840897</v>
      </c>
      <c r="L59">
        <v>840897</v>
      </c>
    </row>
    <row r="60" spans="1:12" ht="15.6" hidden="1">
      <c r="A60" s="61" t="s">
        <v>127</v>
      </c>
      <c r="B60" t="s">
        <v>81</v>
      </c>
      <c r="C60">
        <v>1</v>
      </c>
      <c r="D60" s="53">
        <v>46235</v>
      </c>
      <c r="E60" s="53">
        <v>46280</v>
      </c>
      <c r="F60" s="56">
        <v>1.5</v>
      </c>
      <c r="G60">
        <v>317324.99999999994</v>
      </c>
      <c r="H60">
        <v>6591.2</v>
      </c>
      <c r="I60">
        <v>395852</v>
      </c>
      <c r="J60">
        <v>0</v>
      </c>
      <c r="K60">
        <v>719768</v>
      </c>
      <c r="L60">
        <v>719768</v>
      </c>
    </row>
    <row r="61" spans="1:12" hidden="1">
      <c r="A61" t="s">
        <v>246</v>
      </c>
      <c r="B61" t="s">
        <v>81</v>
      </c>
      <c r="C61">
        <v>1</v>
      </c>
      <c r="D61" s="53">
        <v>46235</v>
      </c>
      <c r="E61" s="53">
        <v>46280</v>
      </c>
      <c r="F61" s="56">
        <v>1.5</v>
      </c>
      <c r="G61">
        <v>317324.99999999994</v>
      </c>
      <c r="H61">
        <v>6591.2</v>
      </c>
      <c r="I61">
        <v>602928</v>
      </c>
      <c r="J61">
        <v>0</v>
      </c>
      <c r="K61">
        <v>926844</v>
      </c>
      <c r="L61">
        <v>926844</v>
      </c>
    </row>
    <row r="62" spans="1:12" hidden="1">
      <c r="A62" t="s">
        <v>247</v>
      </c>
      <c r="B62" t="s">
        <v>81</v>
      </c>
      <c r="C62">
        <v>1</v>
      </c>
      <c r="D62" s="53">
        <v>46235</v>
      </c>
      <c r="E62" s="53">
        <v>46280</v>
      </c>
      <c r="F62" s="56">
        <v>1.5</v>
      </c>
      <c r="G62">
        <v>317325</v>
      </c>
      <c r="H62">
        <v>41895</v>
      </c>
      <c r="I62">
        <v>587160</v>
      </c>
      <c r="J62">
        <v>0</v>
      </c>
      <c r="K62">
        <v>946380</v>
      </c>
      <c r="L62">
        <v>946380</v>
      </c>
    </row>
    <row r="63" spans="1:12" hidden="1">
      <c r="A63" t="s">
        <v>248</v>
      </c>
      <c r="B63" t="s">
        <v>81</v>
      </c>
      <c r="C63">
        <v>1</v>
      </c>
      <c r="D63" s="53">
        <v>46235</v>
      </c>
      <c r="E63" s="53">
        <v>46280</v>
      </c>
      <c r="F63" s="56">
        <v>1.5</v>
      </c>
      <c r="G63">
        <v>317325</v>
      </c>
      <c r="H63">
        <v>41895</v>
      </c>
      <c r="I63">
        <v>477104</v>
      </c>
      <c r="J63">
        <v>0</v>
      </c>
      <c r="K63">
        <v>836324</v>
      </c>
      <c r="L63">
        <v>836324</v>
      </c>
    </row>
    <row r="64" spans="1:12" hidden="1">
      <c r="A64" t="s">
        <v>249</v>
      </c>
      <c r="B64" t="s">
        <v>81</v>
      </c>
      <c r="C64">
        <v>1</v>
      </c>
      <c r="D64" s="53">
        <v>46235</v>
      </c>
      <c r="E64" s="53">
        <v>46280</v>
      </c>
      <c r="F64" s="56">
        <v>1.5</v>
      </c>
      <c r="G64">
        <v>566451</v>
      </c>
      <c r="H64">
        <v>15120</v>
      </c>
      <c r="I64">
        <v>232979.6</v>
      </c>
      <c r="J64">
        <v>0</v>
      </c>
      <c r="K64">
        <v>814551</v>
      </c>
      <c r="L64">
        <v>814551</v>
      </c>
    </row>
    <row r="65" spans="1:12" hidden="1">
      <c r="A65" t="s">
        <v>250</v>
      </c>
      <c r="B65" t="s">
        <v>81</v>
      </c>
      <c r="C65">
        <v>1</v>
      </c>
      <c r="D65" s="53">
        <v>46235</v>
      </c>
      <c r="E65" s="53">
        <v>46280</v>
      </c>
      <c r="F65" s="56">
        <v>1.5</v>
      </c>
      <c r="G65">
        <v>429003</v>
      </c>
      <c r="H65">
        <v>15120</v>
      </c>
      <c r="I65">
        <v>369154</v>
      </c>
      <c r="J65">
        <v>0</v>
      </c>
      <c r="K65">
        <v>813277</v>
      </c>
      <c r="L65">
        <v>813277</v>
      </c>
    </row>
    <row r="66" spans="1:12" hidden="1">
      <c r="A66" t="s">
        <v>80</v>
      </c>
      <c r="B66" t="s">
        <v>81</v>
      </c>
      <c r="C66">
        <v>1</v>
      </c>
      <c r="D66" s="53">
        <v>46235</v>
      </c>
      <c r="E66" s="53">
        <v>46280</v>
      </c>
      <c r="F66" s="56">
        <v>1.5</v>
      </c>
      <c r="G66">
        <v>608074.5</v>
      </c>
      <c r="H66">
        <v>18603.2</v>
      </c>
      <c r="I66">
        <v>226622.19999999998</v>
      </c>
      <c r="J66">
        <v>0</v>
      </c>
      <c r="K66">
        <v>853300</v>
      </c>
      <c r="L66">
        <v>853300</v>
      </c>
    </row>
    <row r="67" spans="1:12" hidden="1">
      <c r="A67" t="s">
        <v>251</v>
      </c>
      <c r="B67" t="s">
        <v>81</v>
      </c>
      <c r="C67">
        <v>1</v>
      </c>
      <c r="D67" s="53">
        <v>46235</v>
      </c>
      <c r="E67" s="53">
        <v>46280</v>
      </c>
      <c r="F67" s="56">
        <v>1.5</v>
      </c>
      <c r="G67">
        <v>533581.11749999993</v>
      </c>
      <c r="H67">
        <v>18622.800000000003</v>
      </c>
      <c r="I67">
        <v>232979.6</v>
      </c>
      <c r="J67">
        <v>0</v>
      </c>
      <c r="K67">
        <v>785184</v>
      </c>
      <c r="L67">
        <v>785184</v>
      </c>
    </row>
    <row r="68" spans="1:12" hidden="1">
      <c r="A68" t="s">
        <v>252</v>
      </c>
      <c r="B68" t="s">
        <v>81</v>
      </c>
      <c r="C68">
        <v>1</v>
      </c>
      <c r="D68" s="53">
        <v>46235</v>
      </c>
      <c r="E68" s="53">
        <v>46280</v>
      </c>
      <c r="F68" s="56">
        <v>1.5</v>
      </c>
      <c r="G68">
        <v>533581.5</v>
      </c>
      <c r="H68">
        <v>18622.800000000003</v>
      </c>
      <c r="I68">
        <v>405518.4</v>
      </c>
      <c r="J68">
        <v>0</v>
      </c>
      <c r="K68">
        <v>957723</v>
      </c>
      <c r="L68">
        <v>957723</v>
      </c>
    </row>
    <row r="69" spans="1:12" hidden="1">
      <c r="A69" t="s">
        <v>253</v>
      </c>
      <c r="B69" t="s">
        <v>81</v>
      </c>
      <c r="C69">
        <v>1</v>
      </c>
      <c r="D69" s="53">
        <v>46235</v>
      </c>
      <c r="E69" s="53">
        <v>46280</v>
      </c>
      <c r="F69" s="56">
        <v>1.5</v>
      </c>
      <c r="G69">
        <v>802116</v>
      </c>
      <c r="H69">
        <v>0</v>
      </c>
      <c r="I69">
        <v>0</v>
      </c>
      <c r="J69">
        <v>0</v>
      </c>
      <c r="K69">
        <v>802116</v>
      </c>
      <c r="L69">
        <v>802116</v>
      </c>
    </row>
    <row r="70" spans="1:12" hidden="1">
      <c r="A70" t="s">
        <v>254</v>
      </c>
      <c r="B70" t="s">
        <v>81</v>
      </c>
      <c r="C70">
        <v>1</v>
      </c>
      <c r="D70" s="53">
        <v>46235</v>
      </c>
      <c r="E70" s="53">
        <v>46280</v>
      </c>
      <c r="F70" s="56">
        <v>1.5</v>
      </c>
      <c r="G70">
        <v>956985.07543604658</v>
      </c>
      <c r="H70">
        <v>0</v>
      </c>
      <c r="I70">
        <v>0</v>
      </c>
      <c r="J70">
        <v>0</v>
      </c>
      <c r="K70">
        <v>956985</v>
      </c>
      <c r="L70">
        <v>956985</v>
      </c>
    </row>
    <row r="71" spans="1:12" hidden="1">
      <c r="A71" t="s">
        <v>255</v>
      </c>
      <c r="B71" t="s">
        <v>81</v>
      </c>
      <c r="C71">
        <v>1</v>
      </c>
      <c r="D71" s="53">
        <v>46235</v>
      </c>
      <c r="E71" s="53">
        <v>46280</v>
      </c>
      <c r="F71" s="56">
        <v>1.5</v>
      </c>
      <c r="G71">
        <v>668295.47751937993</v>
      </c>
      <c r="H71">
        <v>0</v>
      </c>
      <c r="I71">
        <v>0</v>
      </c>
      <c r="J71">
        <v>0</v>
      </c>
      <c r="K71">
        <v>668295</v>
      </c>
      <c r="L71">
        <v>668295</v>
      </c>
    </row>
    <row r="72" spans="1:12" hidden="1">
      <c r="A72" t="s">
        <v>256</v>
      </c>
      <c r="B72" t="s">
        <v>81</v>
      </c>
      <c r="C72">
        <v>1</v>
      </c>
      <c r="D72" s="53">
        <v>46235</v>
      </c>
      <c r="E72" s="53">
        <v>46280</v>
      </c>
      <c r="F72" s="56">
        <v>1.5</v>
      </c>
      <c r="G72">
        <v>1151760</v>
      </c>
      <c r="H72">
        <v>0</v>
      </c>
      <c r="I72">
        <v>0</v>
      </c>
      <c r="J72">
        <v>0</v>
      </c>
      <c r="K72">
        <v>1151760</v>
      </c>
      <c r="L72">
        <v>1151760</v>
      </c>
    </row>
    <row r="73" spans="1:12" hidden="1">
      <c r="A73" t="s">
        <v>257</v>
      </c>
      <c r="B73" t="s">
        <v>81</v>
      </c>
      <c r="C73">
        <v>1</v>
      </c>
      <c r="D73" s="53">
        <v>46235</v>
      </c>
      <c r="E73" s="53">
        <v>46280</v>
      </c>
      <c r="F73" s="56">
        <v>1.5</v>
      </c>
      <c r="G73">
        <v>971191.5</v>
      </c>
      <c r="H73">
        <v>0</v>
      </c>
      <c r="I73">
        <v>0</v>
      </c>
      <c r="J73">
        <v>0</v>
      </c>
      <c r="K73">
        <v>971192</v>
      </c>
      <c r="L73">
        <v>971192</v>
      </c>
    </row>
    <row r="74" spans="1:12" hidden="1">
      <c r="A74" t="s">
        <v>258</v>
      </c>
      <c r="B74" t="s">
        <v>81</v>
      </c>
      <c r="C74">
        <v>1</v>
      </c>
      <c r="D74" s="53">
        <v>46235</v>
      </c>
      <c r="E74" s="53">
        <v>46280</v>
      </c>
      <c r="F74" s="56">
        <v>1.5</v>
      </c>
      <c r="G74">
        <v>1139667</v>
      </c>
      <c r="H74">
        <v>0</v>
      </c>
      <c r="I74">
        <v>0</v>
      </c>
      <c r="J74">
        <v>0</v>
      </c>
      <c r="K74">
        <v>1139667</v>
      </c>
      <c r="L74">
        <v>1139667</v>
      </c>
    </row>
    <row r="75" spans="1:12" hidden="1">
      <c r="A75" t="s">
        <v>259</v>
      </c>
      <c r="B75" t="s">
        <v>81</v>
      </c>
      <c r="C75">
        <v>1</v>
      </c>
      <c r="D75" s="53">
        <v>46235</v>
      </c>
      <c r="E75" s="53">
        <v>46280</v>
      </c>
      <c r="F75" s="56">
        <v>1.5</v>
      </c>
      <c r="G75">
        <v>941893.5</v>
      </c>
      <c r="H75">
        <v>0</v>
      </c>
      <c r="I75">
        <v>0</v>
      </c>
      <c r="J75">
        <v>0</v>
      </c>
      <c r="K75">
        <v>941894</v>
      </c>
      <c r="L75">
        <v>941894</v>
      </c>
    </row>
    <row r="76" spans="1:12" hidden="1">
      <c r="A76" t="s">
        <v>260</v>
      </c>
      <c r="B76" t="s">
        <v>81</v>
      </c>
      <c r="C76">
        <v>1</v>
      </c>
      <c r="D76" s="53">
        <v>46235</v>
      </c>
      <c r="E76" s="53">
        <v>46280</v>
      </c>
      <c r="F76" s="56">
        <v>1.5</v>
      </c>
      <c r="G76">
        <v>608074.5</v>
      </c>
      <c r="H76">
        <v>18603.2</v>
      </c>
      <c r="I76">
        <v>226622.19999999998</v>
      </c>
      <c r="J76">
        <v>0</v>
      </c>
      <c r="K76">
        <v>853300</v>
      </c>
      <c r="L76">
        <v>853300</v>
      </c>
    </row>
    <row r="77" spans="1:12" hidden="1">
      <c r="A77" t="s">
        <v>98</v>
      </c>
      <c r="B77" t="s">
        <v>81</v>
      </c>
      <c r="C77">
        <v>1</v>
      </c>
      <c r="D77" s="53">
        <v>46235</v>
      </c>
      <c r="E77" s="53">
        <v>46295</v>
      </c>
      <c r="F77" s="56">
        <v>2</v>
      </c>
      <c r="G77">
        <v>810766</v>
      </c>
      <c r="H77">
        <v>25911.600000000002</v>
      </c>
      <c r="I77">
        <v>315652.34999999998</v>
      </c>
      <c r="J77">
        <v>0</v>
      </c>
      <c r="K77">
        <v>1152330</v>
      </c>
      <c r="L77">
        <v>1152330</v>
      </c>
    </row>
    <row r="78" spans="1:12" hidden="1">
      <c r="A78" t="s">
        <v>242</v>
      </c>
      <c r="B78" t="s">
        <v>81</v>
      </c>
      <c r="C78">
        <v>1</v>
      </c>
      <c r="D78" s="53">
        <v>46235</v>
      </c>
      <c r="E78" s="53">
        <v>46295</v>
      </c>
      <c r="F78" s="56">
        <v>2</v>
      </c>
      <c r="G78">
        <v>953988.00000000012</v>
      </c>
      <c r="H78">
        <v>25911.600000000002</v>
      </c>
      <c r="I78">
        <v>564829.19999999995</v>
      </c>
      <c r="J78">
        <v>0</v>
      </c>
      <c r="K78">
        <v>1544729</v>
      </c>
      <c r="L78">
        <v>1544729</v>
      </c>
    </row>
    <row r="79" spans="1:12" hidden="1">
      <c r="A79" t="s">
        <v>243</v>
      </c>
      <c r="B79" t="s">
        <v>81</v>
      </c>
      <c r="C79">
        <v>1</v>
      </c>
      <c r="D79" s="53">
        <v>46235</v>
      </c>
      <c r="E79" s="53">
        <v>46295</v>
      </c>
      <c r="F79" s="56">
        <v>2</v>
      </c>
      <c r="G79">
        <v>1017300.0000000001</v>
      </c>
      <c r="H79">
        <v>25911.600000000002</v>
      </c>
      <c r="I79">
        <v>533434.19999999995</v>
      </c>
      <c r="J79">
        <v>0</v>
      </c>
      <c r="K79">
        <v>1576646</v>
      </c>
      <c r="L79">
        <v>1576646</v>
      </c>
    </row>
    <row r="80" spans="1:12">
      <c r="A80" t="s">
        <v>138</v>
      </c>
      <c r="B80" t="s">
        <v>81</v>
      </c>
      <c r="C80">
        <v>1</v>
      </c>
      <c r="D80" s="53">
        <v>46235</v>
      </c>
      <c r="E80" s="53">
        <v>46295</v>
      </c>
      <c r="F80" s="56">
        <v>2</v>
      </c>
      <c r="G80">
        <v>847696</v>
      </c>
      <c r="H80">
        <v>25911.600000000002</v>
      </c>
      <c r="I80">
        <v>315652.34999999998</v>
      </c>
      <c r="J80">
        <v>0</v>
      </c>
      <c r="K80">
        <v>1189260</v>
      </c>
      <c r="L80">
        <v>1189260</v>
      </c>
    </row>
    <row r="81" spans="1:12" hidden="1">
      <c r="A81" t="s">
        <v>244</v>
      </c>
      <c r="B81" t="s">
        <v>81</v>
      </c>
      <c r="C81">
        <v>1</v>
      </c>
      <c r="D81" s="53">
        <v>46235</v>
      </c>
      <c r="E81" s="53">
        <v>46295</v>
      </c>
      <c r="F81" s="56">
        <v>2</v>
      </c>
      <c r="G81">
        <v>810766</v>
      </c>
      <c r="H81">
        <v>25911.600000000002</v>
      </c>
      <c r="I81">
        <v>315652.34999999998</v>
      </c>
      <c r="J81">
        <v>0</v>
      </c>
      <c r="K81">
        <v>1152330</v>
      </c>
      <c r="L81">
        <v>1152330</v>
      </c>
    </row>
    <row r="82" spans="1:12" hidden="1">
      <c r="A82" t="s">
        <v>245</v>
      </c>
      <c r="B82" t="s">
        <v>81</v>
      </c>
      <c r="C82">
        <v>1</v>
      </c>
      <c r="D82" s="53">
        <v>46235</v>
      </c>
      <c r="E82" s="53">
        <v>46295</v>
      </c>
      <c r="F82" s="56">
        <v>2</v>
      </c>
      <c r="G82">
        <v>1339048.9333333333</v>
      </c>
      <c r="H82">
        <v>0</v>
      </c>
      <c r="I82">
        <v>0</v>
      </c>
      <c r="J82">
        <v>0</v>
      </c>
      <c r="K82">
        <v>1339049</v>
      </c>
      <c r="L82">
        <v>1339049</v>
      </c>
    </row>
    <row r="83" spans="1:12" hidden="1">
      <c r="A83" t="s">
        <v>156</v>
      </c>
      <c r="B83" t="s">
        <v>81</v>
      </c>
      <c r="C83">
        <v>1</v>
      </c>
      <c r="D83" s="53">
        <v>46235</v>
      </c>
      <c r="E83" s="53">
        <v>46295</v>
      </c>
      <c r="F83" s="56">
        <v>2</v>
      </c>
      <c r="G83">
        <v>588042.00000000012</v>
      </c>
      <c r="H83">
        <v>9190.35</v>
      </c>
      <c r="I83">
        <v>379166</v>
      </c>
      <c r="J83">
        <v>0</v>
      </c>
      <c r="K83">
        <v>976398</v>
      </c>
      <c r="L83">
        <v>976398</v>
      </c>
    </row>
    <row r="84" spans="1:12" hidden="1">
      <c r="A84" t="s">
        <v>183</v>
      </c>
      <c r="B84" t="s">
        <v>81</v>
      </c>
      <c r="C84">
        <v>1</v>
      </c>
      <c r="D84" s="53">
        <v>46235</v>
      </c>
      <c r="E84" s="53">
        <v>46295</v>
      </c>
      <c r="F84" s="56">
        <v>2</v>
      </c>
      <c r="G84">
        <v>606844.00000000012</v>
      </c>
      <c r="H84">
        <v>9190.35</v>
      </c>
      <c r="I84">
        <v>379166</v>
      </c>
      <c r="J84">
        <v>0</v>
      </c>
      <c r="K84">
        <v>995200</v>
      </c>
      <c r="L84">
        <v>995200</v>
      </c>
    </row>
    <row r="85" spans="1:12" ht="15.6" hidden="1">
      <c r="A85" s="61" t="s">
        <v>127</v>
      </c>
      <c r="B85" t="s">
        <v>81</v>
      </c>
      <c r="C85">
        <v>1</v>
      </c>
      <c r="D85" s="53">
        <v>46235</v>
      </c>
      <c r="E85" s="53">
        <v>46295</v>
      </c>
      <c r="F85" s="56">
        <v>2</v>
      </c>
      <c r="G85">
        <v>423100.00000000012</v>
      </c>
      <c r="H85">
        <v>9180.6</v>
      </c>
      <c r="I85">
        <v>395852</v>
      </c>
      <c r="J85">
        <v>0</v>
      </c>
      <c r="K85">
        <v>828133</v>
      </c>
      <c r="L85">
        <v>828133</v>
      </c>
    </row>
    <row r="86" spans="1:12" hidden="1">
      <c r="A86" t="s">
        <v>246</v>
      </c>
      <c r="B86" t="s">
        <v>81</v>
      </c>
      <c r="C86">
        <v>1</v>
      </c>
      <c r="D86" s="53">
        <v>46235</v>
      </c>
      <c r="E86" s="53">
        <v>46295</v>
      </c>
      <c r="F86" s="56">
        <v>2</v>
      </c>
      <c r="G86">
        <v>423100.00000000012</v>
      </c>
      <c r="H86">
        <v>9180.6</v>
      </c>
      <c r="I86">
        <v>602928</v>
      </c>
      <c r="J86">
        <v>0</v>
      </c>
      <c r="K86">
        <v>1035209</v>
      </c>
      <c r="L86">
        <v>1035209</v>
      </c>
    </row>
    <row r="87" spans="1:12" hidden="1">
      <c r="A87" t="s">
        <v>247</v>
      </c>
      <c r="B87" t="s">
        <v>81</v>
      </c>
      <c r="C87">
        <v>1</v>
      </c>
      <c r="D87" s="53">
        <v>46235</v>
      </c>
      <c r="E87" s="53">
        <v>46295</v>
      </c>
      <c r="F87" s="56">
        <v>2</v>
      </c>
      <c r="G87">
        <v>423100</v>
      </c>
      <c r="H87">
        <v>58353.75</v>
      </c>
      <c r="I87">
        <v>587160</v>
      </c>
      <c r="J87">
        <v>0</v>
      </c>
      <c r="K87">
        <v>1068614</v>
      </c>
      <c r="L87">
        <v>1068614</v>
      </c>
    </row>
    <row r="88" spans="1:12" hidden="1">
      <c r="A88" t="s">
        <v>248</v>
      </c>
      <c r="B88" t="s">
        <v>81</v>
      </c>
      <c r="C88">
        <v>1</v>
      </c>
      <c r="D88" s="53">
        <v>46235</v>
      </c>
      <c r="E88" s="53">
        <v>46295</v>
      </c>
      <c r="F88" s="56">
        <v>2</v>
      </c>
      <c r="G88">
        <v>423100</v>
      </c>
      <c r="H88">
        <v>58353.75</v>
      </c>
      <c r="I88">
        <v>477104</v>
      </c>
      <c r="J88">
        <v>0</v>
      </c>
      <c r="K88">
        <v>958558</v>
      </c>
      <c r="L88">
        <v>958558</v>
      </c>
    </row>
    <row r="89" spans="1:12" hidden="1">
      <c r="A89" t="s">
        <v>249</v>
      </c>
      <c r="B89" t="s">
        <v>81</v>
      </c>
      <c r="C89">
        <v>1</v>
      </c>
      <c r="D89" s="53">
        <v>46235</v>
      </c>
      <c r="E89" s="53">
        <v>46295</v>
      </c>
      <c r="F89" s="56">
        <v>2</v>
      </c>
      <c r="G89">
        <v>755267.99999999977</v>
      </c>
      <c r="H89">
        <v>21060</v>
      </c>
      <c r="I89">
        <v>324507.30000000005</v>
      </c>
      <c r="J89">
        <v>0</v>
      </c>
      <c r="K89">
        <v>1100835</v>
      </c>
      <c r="L89">
        <v>1100835</v>
      </c>
    </row>
    <row r="90" spans="1:12" hidden="1">
      <c r="A90" t="s">
        <v>250</v>
      </c>
      <c r="B90" t="s">
        <v>81</v>
      </c>
      <c r="C90">
        <v>1</v>
      </c>
      <c r="D90" s="53">
        <v>46235</v>
      </c>
      <c r="E90" s="53">
        <v>46295</v>
      </c>
      <c r="F90" s="56">
        <v>2</v>
      </c>
      <c r="G90">
        <v>572004</v>
      </c>
      <c r="H90">
        <v>21060</v>
      </c>
      <c r="I90">
        <v>369154</v>
      </c>
      <c r="J90">
        <v>0</v>
      </c>
      <c r="K90">
        <v>962218</v>
      </c>
      <c r="L90">
        <v>962218</v>
      </c>
    </row>
    <row r="91" spans="1:12" hidden="1">
      <c r="A91" t="s">
        <v>80</v>
      </c>
      <c r="B91" t="s">
        <v>81</v>
      </c>
      <c r="C91">
        <v>1</v>
      </c>
      <c r="D91" s="53">
        <v>46235</v>
      </c>
      <c r="E91" s="53">
        <v>46295</v>
      </c>
      <c r="F91" s="56">
        <v>2</v>
      </c>
      <c r="G91">
        <v>810766</v>
      </c>
      <c r="H91">
        <v>25911.600000000002</v>
      </c>
      <c r="I91">
        <v>315652.34999999998</v>
      </c>
      <c r="J91">
        <v>0</v>
      </c>
      <c r="K91">
        <v>1152330</v>
      </c>
      <c r="L91">
        <v>1152330</v>
      </c>
    </row>
    <row r="92" spans="1:12" hidden="1">
      <c r="A92" t="s">
        <v>251</v>
      </c>
      <c r="B92" t="s">
        <v>81</v>
      </c>
      <c r="C92">
        <v>1</v>
      </c>
      <c r="D92" s="53">
        <v>46235</v>
      </c>
      <c r="E92" s="53">
        <v>46295</v>
      </c>
      <c r="F92" s="56">
        <v>2</v>
      </c>
      <c r="G92">
        <v>711441.48999999987</v>
      </c>
      <c r="H92">
        <v>25938.9</v>
      </c>
      <c r="I92">
        <v>324507.30000000005</v>
      </c>
      <c r="J92">
        <v>0</v>
      </c>
      <c r="K92">
        <v>1061888</v>
      </c>
      <c r="L92">
        <v>1061888</v>
      </c>
    </row>
    <row r="93" spans="1:12" hidden="1">
      <c r="A93" t="s">
        <v>252</v>
      </c>
      <c r="B93" t="s">
        <v>81</v>
      </c>
      <c r="C93">
        <v>1</v>
      </c>
      <c r="D93" s="53">
        <v>46235</v>
      </c>
      <c r="E93" s="53">
        <v>46295</v>
      </c>
      <c r="F93" s="56">
        <v>2</v>
      </c>
      <c r="G93">
        <v>711442.00000000012</v>
      </c>
      <c r="H93">
        <v>25938.9</v>
      </c>
      <c r="I93">
        <v>564829.19999999995</v>
      </c>
      <c r="J93">
        <v>0</v>
      </c>
      <c r="K93">
        <v>1302210</v>
      </c>
      <c r="L93">
        <v>1302210</v>
      </c>
    </row>
    <row r="94" spans="1:12" hidden="1">
      <c r="A94" t="s">
        <v>253</v>
      </c>
      <c r="B94" t="s">
        <v>81</v>
      </c>
      <c r="C94">
        <v>1</v>
      </c>
      <c r="D94" s="53">
        <v>46235</v>
      </c>
      <c r="E94" s="53">
        <v>46295</v>
      </c>
      <c r="F94" s="56">
        <v>2</v>
      </c>
      <c r="G94">
        <v>1069488</v>
      </c>
      <c r="H94">
        <v>0</v>
      </c>
      <c r="I94">
        <v>0</v>
      </c>
      <c r="J94">
        <v>0</v>
      </c>
      <c r="K94">
        <v>1069488</v>
      </c>
      <c r="L94">
        <v>1069488</v>
      </c>
    </row>
    <row r="95" spans="1:12" hidden="1">
      <c r="A95" t="s">
        <v>254</v>
      </c>
      <c r="B95" t="s">
        <v>81</v>
      </c>
      <c r="C95">
        <v>1</v>
      </c>
      <c r="D95" s="53">
        <v>46235</v>
      </c>
      <c r="E95" s="53">
        <v>46295</v>
      </c>
      <c r="F95" s="56">
        <v>2</v>
      </c>
      <c r="G95">
        <v>1275980.1005813954</v>
      </c>
      <c r="H95">
        <v>0</v>
      </c>
      <c r="I95">
        <v>0</v>
      </c>
      <c r="J95">
        <v>0</v>
      </c>
      <c r="K95">
        <v>1275980</v>
      </c>
      <c r="L95">
        <v>1275980</v>
      </c>
    </row>
    <row r="96" spans="1:12" hidden="1">
      <c r="A96" t="s">
        <v>255</v>
      </c>
      <c r="B96" t="s">
        <v>81</v>
      </c>
      <c r="C96">
        <v>1</v>
      </c>
      <c r="D96" s="53">
        <v>46235</v>
      </c>
      <c r="E96" s="53">
        <v>46295</v>
      </c>
      <c r="F96" s="56">
        <v>2</v>
      </c>
      <c r="G96">
        <v>891060.63669250649</v>
      </c>
      <c r="H96">
        <v>0</v>
      </c>
      <c r="I96">
        <v>0</v>
      </c>
      <c r="J96">
        <v>0</v>
      </c>
      <c r="K96">
        <v>891061</v>
      </c>
      <c r="L96">
        <v>891061</v>
      </c>
    </row>
    <row r="97" spans="1:12" hidden="1">
      <c r="A97" t="s">
        <v>256</v>
      </c>
      <c r="B97" t="s">
        <v>81</v>
      </c>
      <c r="C97">
        <v>1</v>
      </c>
      <c r="D97" s="53">
        <v>46235</v>
      </c>
      <c r="E97" s="53">
        <v>46295</v>
      </c>
      <c r="F97" s="56">
        <v>2</v>
      </c>
      <c r="G97">
        <v>1535680</v>
      </c>
      <c r="H97">
        <v>0</v>
      </c>
      <c r="I97">
        <v>0</v>
      </c>
      <c r="J97">
        <v>0</v>
      </c>
      <c r="K97">
        <v>1535680</v>
      </c>
      <c r="L97">
        <v>1535680</v>
      </c>
    </row>
    <row r="98" spans="1:12" hidden="1">
      <c r="A98" t="s">
        <v>257</v>
      </c>
      <c r="B98" t="s">
        <v>81</v>
      </c>
      <c r="C98">
        <v>1</v>
      </c>
      <c r="D98" s="53">
        <v>46235</v>
      </c>
      <c r="E98" s="53">
        <v>46295</v>
      </c>
      <c r="F98" s="56">
        <v>2</v>
      </c>
      <c r="G98">
        <v>1294922</v>
      </c>
      <c r="H98">
        <v>0</v>
      </c>
      <c r="I98">
        <v>0</v>
      </c>
      <c r="J98">
        <v>0</v>
      </c>
      <c r="K98">
        <v>1294922</v>
      </c>
      <c r="L98">
        <v>1294922</v>
      </c>
    </row>
    <row r="99" spans="1:12" hidden="1">
      <c r="A99" t="s">
        <v>258</v>
      </c>
      <c r="B99" t="s">
        <v>81</v>
      </c>
      <c r="C99">
        <v>1</v>
      </c>
      <c r="D99" s="53">
        <v>46235</v>
      </c>
      <c r="E99" s="53">
        <v>46295</v>
      </c>
      <c r="F99" s="56">
        <v>2</v>
      </c>
      <c r="G99">
        <v>1519556</v>
      </c>
      <c r="H99">
        <v>0</v>
      </c>
      <c r="I99">
        <v>0</v>
      </c>
      <c r="J99">
        <v>0</v>
      </c>
      <c r="K99">
        <v>1519556</v>
      </c>
      <c r="L99">
        <v>1519556</v>
      </c>
    </row>
    <row r="100" spans="1:12" hidden="1">
      <c r="A100" t="s">
        <v>259</v>
      </c>
      <c r="B100" t="s">
        <v>81</v>
      </c>
      <c r="C100">
        <v>1</v>
      </c>
      <c r="D100" s="53">
        <v>46235</v>
      </c>
      <c r="E100" s="53">
        <v>46295</v>
      </c>
      <c r="F100" s="56">
        <v>2</v>
      </c>
      <c r="G100">
        <v>1255858</v>
      </c>
      <c r="H100">
        <v>0</v>
      </c>
      <c r="I100">
        <v>0</v>
      </c>
      <c r="J100">
        <v>0</v>
      </c>
      <c r="K100">
        <v>1255858</v>
      </c>
      <c r="L100">
        <v>1255858</v>
      </c>
    </row>
    <row r="101" spans="1:12" hidden="1">
      <c r="A101" t="s">
        <v>260</v>
      </c>
      <c r="B101" t="s">
        <v>81</v>
      </c>
      <c r="C101">
        <v>1</v>
      </c>
      <c r="D101" s="53">
        <v>46235</v>
      </c>
      <c r="E101" s="53">
        <v>46295</v>
      </c>
      <c r="F101" s="56">
        <v>2</v>
      </c>
      <c r="G101">
        <v>810766</v>
      </c>
      <c r="H101">
        <v>25911.600000000002</v>
      </c>
      <c r="I101">
        <v>315652.34999999998</v>
      </c>
      <c r="J101">
        <v>0</v>
      </c>
      <c r="K101">
        <v>1152330</v>
      </c>
      <c r="L101">
        <v>1152330</v>
      </c>
    </row>
    <row r="102" spans="1:12" hidden="1">
      <c r="A102" t="s">
        <v>98</v>
      </c>
      <c r="B102" t="s">
        <v>81</v>
      </c>
      <c r="C102">
        <v>1</v>
      </c>
      <c r="D102" s="53">
        <v>46235</v>
      </c>
      <c r="E102" s="53">
        <v>46310</v>
      </c>
      <c r="F102" s="56">
        <v>2.5</v>
      </c>
      <c r="G102">
        <v>1013457.5</v>
      </c>
      <c r="H102">
        <v>28569.200000000004</v>
      </c>
      <c r="I102">
        <v>348026.94999999995</v>
      </c>
      <c r="J102">
        <v>0</v>
      </c>
      <c r="K102">
        <v>1390054</v>
      </c>
      <c r="L102">
        <v>1390054</v>
      </c>
    </row>
    <row r="103" spans="1:12" hidden="1">
      <c r="A103" t="s">
        <v>242</v>
      </c>
      <c r="B103" t="s">
        <v>81</v>
      </c>
      <c r="C103">
        <v>1</v>
      </c>
      <c r="D103" s="53">
        <v>46235</v>
      </c>
      <c r="E103" s="53">
        <v>46310</v>
      </c>
      <c r="F103" s="56">
        <v>2.5</v>
      </c>
      <c r="G103">
        <v>1192485.0000000002</v>
      </c>
      <c r="H103">
        <v>28569.200000000004</v>
      </c>
      <c r="I103">
        <v>622760.39999999991</v>
      </c>
      <c r="J103">
        <v>0</v>
      </c>
      <c r="K103">
        <v>1843815</v>
      </c>
      <c r="L103">
        <v>1843815</v>
      </c>
    </row>
    <row r="104" spans="1:12" hidden="1">
      <c r="A104" t="s">
        <v>243</v>
      </c>
      <c r="B104" t="s">
        <v>81</v>
      </c>
      <c r="C104">
        <v>1</v>
      </c>
      <c r="D104" s="53">
        <v>46235</v>
      </c>
      <c r="E104" s="53">
        <v>46310</v>
      </c>
      <c r="F104" s="56">
        <v>2.5</v>
      </c>
      <c r="G104">
        <v>1271625.0000000002</v>
      </c>
      <c r="H104">
        <v>28569.200000000004</v>
      </c>
      <c r="I104">
        <v>588145.39999999991</v>
      </c>
      <c r="J104">
        <v>0</v>
      </c>
      <c r="K104">
        <v>1888340</v>
      </c>
      <c r="L104">
        <v>1888340</v>
      </c>
    </row>
    <row r="105" spans="1:12">
      <c r="A105" t="s">
        <v>138</v>
      </c>
      <c r="B105" t="s">
        <v>81</v>
      </c>
      <c r="C105">
        <v>1</v>
      </c>
      <c r="D105" s="53">
        <v>46235</v>
      </c>
      <c r="E105" s="53">
        <v>46310</v>
      </c>
      <c r="F105" s="56">
        <v>2.5</v>
      </c>
      <c r="G105">
        <v>1059620</v>
      </c>
      <c r="H105">
        <v>28569.200000000004</v>
      </c>
      <c r="I105">
        <v>348026.94999999995</v>
      </c>
      <c r="J105">
        <v>0</v>
      </c>
      <c r="K105">
        <v>1436216</v>
      </c>
      <c r="L105">
        <v>1436216</v>
      </c>
    </row>
    <row r="106" spans="1:12" hidden="1">
      <c r="A106" t="s">
        <v>244</v>
      </c>
      <c r="B106" t="s">
        <v>81</v>
      </c>
      <c r="C106">
        <v>1</v>
      </c>
      <c r="D106" s="53">
        <v>46235</v>
      </c>
      <c r="E106" s="53">
        <v>46310</v>
      </c>
      <c r="F106" s="56">
        <v>2.5</v>
      </c>
      <c r="G106">
        <v>1013457.5</v>
      </c>
      <c r="H106">
        <v>28569.200000000004</v>
      </c>
      <c r="I106">
        <v>348026.94999999995</v>
      </c>
      <c r="J106">
        <v>0</v>
      </c>
      <c r="K106">
        <v>1390054</v>
      </c>
      <c r="L106">
        <v>1390054</v>
      </c>
    </row>
    <row r="107" spans="1:12" hidden="1">
      <c r="A107" t="s">
        <v>245</v>
      </c>
      <c r="B107" t="s">
        <v>81</v>
      </c>
      <c r="C107">
        <v>1</v>
      </c>
      <c r="D107" s="53">
        <v>46235</v>
      </c>
      <c r="E107" s="53">
        <v>46310</v>
      </c>
      <c r="F107" s="56">
        <v>2.5</v>
      </c>
      <c r="G107">
        <v>1673811.1666666667</v>
      </c>
      <c r="H107">
        <v>0</v>
      </c>
      <c r="I107">
        <v>0</v>
      </c>
      <c r="J107">
        <v>0</v>
      </c>
      <c r="K107">
        <v>1673811</v>
      </c>
      <c r="L107">
        <v>1673811</v>
      </c>
    </row>
    <row r="108" spans="1:12" hidden="1">
      <c r="A108" t="s">
        <v>156</v>
      </c>
      <c r="B108" t="s">
        <v>81</v>
      </c>
      <c r="C108">
        <v>1</v>
      </c>
      <c r="D108" s="53">
        <v>46235</v>
      </c>
      <c r="E108" s="53">
        <v>46310</v>
      </c>
      <c r="F108" s="56">
        <v>2.5</v>
      </c>
      <c r="G108">
        <v>735052.50000000023</v>
      </c>
      <c r="H108">
        <v>10132.950000000001</v>
      </c>
      <c r="I108">
        <v>568749</v>
      </c>
      <c r="J108">
        <v>0</v>
      </c>
      <c r="K108">
        <v>1313934</v>
      </c>
      <c r="L108">
        <v>1313934</v>
      </c>
    </row>
    <row r="109" spans="1:12" hidden="1">
      <c r="A109" t="s">
        <v>183</v>
      </c>
      <c r="B109" t="s">
        <v>81</v>
      </c>
      <c r="C109">
        <v>1</v>
      </c>
      <c r="D109" s="53">
        <v>46235</v>
      </c>
      <c r="E109" s="53">
        <v>46310</v>
      </c>
      <c r="F109" s="56">
        <v>2.5</v>
      </c>
      <c r="G109">
        <v>758555.00000000023</v>
      </c>
      <c r="H109">
        <v>10132.950000000001</v>
      </c>
      <c r="I109">
        <v>568749</v>
      </c>
      <c r="J109">
        <v>0</v>
      </c>
      <c r="K109">
        <v>1337437</v>
      </c>
      <c r="L109">
        <v>1337437</v>
      </c>
    </row>
    <row r="110" spans="1:12" ht="15.6" hidden="1">
      <c r="A110" s="61" t="s">
        <v>127</v>
      </c>
      <c r="B110" t="s">
        <v>81</v>
      </c>
      <c r="C110">
        <v>1</v>
      </c>
      <c r="D110" s="53">
        <v>46235</v>
      </c>
      <c r="E110" s="53">
        <v>46310</v>
      </c>
      <c r="F110" s="56">
        <v>2.5</v>
      </c>
      <c r="G110">
        <v>528875.00000000023</v>
      </c>
      <c r="H110">
        <v>10122.200000000001</v>
      </c>
      <c r="I110">
        <v>590440.75</v>
      </c>
      <c r="J110">
        <v>0</v>
      </c>
      <c r="K110">
        <v>1129438</v>
      </c>
      <c r="L110">
        <v>1129438</v>
      </c>
    </row>
    <row r="111" spans="1:12" hidden="1">
      <c r="A111" t="s">
        <v>246</v>
      </c>
      <c r="B111" t="s">
        <v>81</v>
      </c>
      <c r="C111">
        <v>1</v>
      </c>
      <c r="D111" s="53">
        <v>46235</v>
      </c>
      <c r="E111" s="53">
        <v>46310</v>
      </c>
      <c r="F111" s="56">
        <v>2.5</v>
      </c>
      <c r="G111">
        <v>528875.00000000023</v>
      </c>
      <c r="H111">
        <v>10122.200000000001</v>
      </c>
      <c r="I111">
        <v>899490.25</v>
      </c>
      <c r="J111">
        <v>0</v>
      </c>
      <c r="K111">
        <v>1438487</v>
      </c>
      <c r="L111">
        <v>1438487</v>
      </c>
    </row>
    <row r="112" spans="1:12" hidden="1">
      <c r="A112" t="s">
        <v>247</v>
      </c>
      <c r="B112" t="s">
        <v>81</v>
      </c>
      <c r="C112">
        <v>1</v>
      </c>
      <c r="D112" s="53">
        <v>46235</v>
      </c>
      <c r="E112" s="53">
        <v>46310</v>
      </c>
      <c r="F112" s="56">
        <v>2.5</v>
      </c>
      <c r="G112">
        <v>528875</v>
      </c>
      <c r="H112">
        <v>64338.75</v>
      </c>
      <c r="I112">
        <v>867761.5</v>
      </c>
      <c r="J112">
        <v>0</v>
      </c>
      <c r="K112">
        <v>1460975</v>
      </c>
      <c r="L112">
        <v>1460975</v>
      </c>
    </row>
    <row r="113" spans="1:12" hidden="1">
      <c r="A113" t="s">
        <v>248</v>
      </c>
      <c r="B113" t="s">
        <v>81</v>
      </c>
      <c r="C113">
        <v>1</v>
      </c>
      <c r="D113" s="53">
        <v>46235</v>
      </c>
      <c r="E113" s="53">
        <v>46310</v>
      </c>
      <c r="F113" s="56">
        <v>2.5</v>
      </c>
      <c r="G113">
        <v>528875</v>
      </c>
      <c r="H113">
        <v>64338.75</v>
      </c>
      <c r="I113">
        <v>711217.75</v>
      </c>
      <c r="J113">
        <v>0</v>
      </c>
      <c r="K113">
        <v>1304432</v>
      </c>
      <c r="L113">
        <v>1304432</v>
      </c>
    </row>
    <row r="114" spans="1:12" hidden="1">
      <c r="A114" t="s">
        <v>249</v>
      </c>
      <c r="B114" t="s">
        <v>81</v>
      </c>
      <c r="C114">
        <v>1</v>
      </c>
      <c r="D114" s="53">
        <v>46235</v>
      </c>
      <c r="E114" s="53">
        <v>46310</v>
      </c>
      <c r="F114" s="56">
        <v>2.5</v>
      </c>
      <c r="G114">
        <v>944084.99999999977</v>
      </c>
      <c r="H114">
        <v>23220</v>
      </c>
      <c r="I114">
        <v>357790.10000000003</v>
      </c>
      <c r="J114">
        <v>0</v>
      </c>
      <c r="K114">
        <v>1325095</v>
      </c>
      <c r="L114">
        <v>1325095</v>
      </c>
    </row>
    <row r="115" spans="1:12" hidden="1">
      <c r="A115" t="s">
        <v>250</v>
      </c>
      <c r="B115" t="s">
        <v>81</v>
      </c>
      <c r="C115">
        <v>1</v>
      </c>
      <c r="D115" s="53">
        <v>46235</v>
      </c>
      <c r="E115" s="53">
        <v>46310</v>
      </c>
      <c r="F115" s="56">
        <v>2.5</v>
      </c>
      <c r="G115">
        <v>715005</v>
      </c>
      <c r="H115">
        <v>23220</v>
      </c>
      <c r="I115">
        <v>553731</v>
      </c>
      <c r="J115">
        <v>0</v>
      </c>
      <c r="K115">
        <v>1291956</v>
      </c>
      <c r="L115">
        <v>1291956</v>
      </c>
    </row>
    <row r="116" spans="1:12" hidden="1">
      <c r="A116" t="s">
        <v>80</v>
      </c>
      <c r="B116" t="s">
        <v>81</v>
      </c>
      <c r="C116">
        <v>1</v>
      </c>
      <c r="D116" s="53">
        <v>46235</v>
      </c>
      <c r="E116" s="53">
        <v>46310</v>
      </c>
      <c r="F116" s="56">
        <v>2.5</v>
      </c>
      <c r="G116">
        <v>1013457.5</v>
      </c>
      <c r="H116">
        <v>28569.200000000004</v>
      </c>
      <c r="I116">
        <v>348026.94999999995</v>
      </c>
      <c r="J116">
        <v>0</v>
      </c>
      <c r="K116">
        <v>1390054</v>
      </c>
      <c r="L116">
        <v>1390054</v>
      </c>
    </row>
    <row r="117" spans="1:12" hidden="1">
      <c r="A117" t="s">
        <v>251</v>
      </c>
      <c r="B117" t="s">
        <v>81</v>
      </c>
      <c r="C117">
        <v>1</v>
      </c>
      <c r="D117" s="53">
        <v>46235</v>
      </c>
      <c r="E117" s="53">
        <v>46310</v>
      </c>
      <c r="F117" s="56">
        <v>2.5</v>
      </c>
      <c r="G117">
        <v>889301.86249999981</v>
      </c>
      <c r="H117">
        <v>28599.300000000003</v>
      </c>
      <c r="I117">
        <v>357790.10000000003</v>
      </c>
      <c r="J117">
        <v>0</v>
      </c>
      <c r="K117">
        <v>1275691</v>
      </c>
      <c r="L117">
        <v>1275691</v>
      </c>
    </row>
    <row r="118" spans="1:12" hidden="1">
      <c r="A118" t="s">
        <v>252</v>
      </c>
      <c r="B118" t="s">
        <v>81</v>
      </c>
      <c r="C118">
        <v>1</v>
      </c>
      <c r="D118" s="53">
        <v>46235</v>
      </c>
      <c r="E118" s="53">
        <v>46310</v>
      </c>
      <c r="F118" s="56">
        <v>2.5</v>
      </c>
      <c r="G118">
        <v>889302.50000000023</v>
      </c>
      <c r="H118">
        <v>28599.300000000003</v>
      </c>
      <c r="I118">
        <v>622760.39999999991</v>
      </c>
      <c r="J118">
        <v>0</v>
      </c>
      <c r="K118">
        <v>1540662</v>
      </c>
      <c r="L118">
        <v>1540662</v>
      </c>
    </row>
    <row r="119" spans="1:12" hidden="1">
      <c r="A119" t="s">
        <v>253</v>
      </c>
      <c r="B119" t="s">
        <v>81</v>
      </c>
      <c r="C119">
        <v>1</v>
      </c>
      <c r="D119" s="53">
        <v>46235</v>
      </c>
      <c r="E119" s="53">
        <v>46310</v>
      </c>
      <c r="F119" s="56">
        <v>2.5</v>
      </c>
      <c r="G119">
        <v>1336860</v>
      </c>
      <c r="H119">
        <v>0</v>
      </c>
      <c r="I119">
        <v>0</v>
      </c>
      <c r="J119">
        <v>0</v>
      </c>
      <c r="K119">
        <v>1336860</v>
      </c>
      <c r="L119">
        <v>1336860</v>
      </c>
    </row>
    <row r="120" spans="1:12" hidden="1">
      <c r="A120" t="s">
        <v>254</v>
      </c>
      <c r="B120" t="s">
        <v>81</v>
      </c>
      <c r="C120">
        <v>1</v>
      </c>
      <c r="D120" s="53">
        <v>46235</v>
      </c>
      <c r="E120" s="53">
        <v>46310</v>
      </c>
      <c r="F120" s="56">
        <v>2.5</v>
      </c>
      <c r="G120">
        <v>1594975.1257267443</v>
      </c>
      <c r="H120">
        <v>0</v>
      </c>
      <c r="I120">
        <v>0</v>
      </c>
      <c r="J120">
        <v>0</v>
      </c>
      <c r="K120">
        <v>1594975</v>
      </c>
      <c r="L120">
        <v>1594975</v>
      </c>
    </row>
    <row r="121" spans="1:12" hidden="1">
      <c r="A121" t="s">
        <v>255</v>
      </c>
      <c r="B121" t="s">
        <v>81</v>
      </c>
      <c r="C121">
        <v>1</v>
      </c>
      <c r="D121" s="53">
        <v>46235</v>
      </c>
      <c r="E121" s="53">
        <v>46310</v>
      </c>
      <c r="F121" s="56">
        <v>2.5</v>
      </c>
      <c r="G121">
        <v>1113825.7958656331</v>
      </c>
      <c r="H121">
        <v>0</v>
      </c>
      <c r="I121">
        <v>0</v>
      </c>
      <c r="J121">
        <v>0</v>
      </c>
      <c r="K121">
        <v>1113826</v>
      </c>
      <c r="L121">
        <v>1113826</v>
      </c>
    </row>
    <row r="122" spans="1:12" hidden="1">
      <c r="A122" t="s">
        <v>256</v>
      </c>
      <c r="B122" t="s">
        <v>81</v>
      </c>
      <c r="C122">
        <v>1</v>
      </c>
      <c r="D122" s="53">
        <v>46235</v>
      </c>
      <c r="E122" s="53">
        <v>46310</v>
      </c>
      <c r="F122" s="56">
        <v>2.5</v>
      </c>
      <c r="G122">
        <v>1919600</v>
      </c>
      <c r="H122">
        <v>0</v>
      </c>
      <c r="I122">
        <v>0</v>
      </c>
      <c r="J122">
        <v>0</v>
      </c>
      <c r="K122">
        <v>1919600</v>
      </c>
      <c r="L122">
        <v>1919600</v>
      </c>
    </row>
    <row r="123" spans="1:12" hidden="1">
      <c r="A123" t="s">
        <v>257</v>
      </c>
      <c r="B123" t="s">
        <v>81</v>
      </c>
      <c r="C123">
        <v>1</v>
      </c>
      <c r="D123" s="53">
        <v>46235</v>
      </c>
      <c r="E123" s="53">
        <v>46310</v>
      </c>
      <c r="F123" s="56">
        <v>2.5</v>
      </c>
      <c r="G123">
        <v>1618652.5</v>
      </c>
      <c r="H123">
        <v>0</v>
      </c>
      <c r="I123">
        <v>0</v>
      </c>
      <c r="J123">
        <v>0</v>
      </c>
      <c r="K123">
        <v>1618653</v>
      </c>
      <c r="L123">
        <v>1618653</v>
      </c>
    </row>
    <row r="124" spans="1:12" hidden="1">
      <c r="A124" t="s">
        <v>258</v>
      </c>
      <c r="B124" t="s">
        <v>81</v>
      </c>
      <c r="C124">
        <v>1</v>
      </c>
      <c r="D124" s="53">
        <v>46235</v>
      </c>
      <c r="E124" s="53">
        <v>46310</v>
      </c>
      <c r="F124" s="56">
        <v>2.5</v>
      </c>
      <c r="G124">
        <v>1899445</v>
      </c>
      <c r="H124">
        <v>0</v>
      </c>
      <c r="I124">
        <v>0</v>
      </c>
      <c r="J124">
        <v>0</v>
      </c>
      <c r="K124">
        <v>1899445</v>
      </c>
      <c r="L124">
        <v>1899445</v>
      </c>
    </row>
    <row r="125" spans="1:12" hidden="1">
      <c r="A125" t="s">
        <v>259</v>
      </c>
      <c r="B125" t="s">
        <v>81</v>
      </c>
      <c r="C125">
        <v>1</v>
      </c>
      <c r="D125" s="53">
        <v>46235</v>
      </c>
      <c r="E125" s="53">
        <v>46310</v>
      </c>
      <c r="F125" s="56">
        <v>2.5</v>
      </c>
      <c r="G125">
        <v>1569822.5</v>
      </c>
      <c r="H125">
        <v>0</v>
      </c>
      <c r="I125">
        <v>0</v>
      </c>
      <c r="J125">
        <v>0</v>
      </c>
      <c r="K125">
        <v>1569823</v>
      </c>
      <c r="L125">
        <v>1569823</v>
      </c>
    </row>
    <row r="126" spans="1:12" hidden="1">
      <c r="A126" t="s">
        <v>260</v>
      </c>
      <c r="B126" t="s">
        <v>81</v>
      </c>
      <c r="C126">
        <v>1</v>
      </c>
      <c r="D126" s="53">
        <v>46235</v>
      </c>
      <c r="E126" s="53">
        <v>46310</v>
      </c>
      <c r="F126" s="56">
        <v>2.5</v>
      </c>
      <c r="G126">
        <v>1013457.5</v>
      </c>
      <c r="H126">
        <v>28569.200000000004</v>
      </c>
      <c r="I126">
        <v>348026.94999999995</v>
      </c>
      <c r="J126">
        <v>0</v>
      </c>
      <c r="K126">
        <v>1390054</v>
      </c>
      <c r="L126">
        <v>1390054</v>
      </c>
    </row>
    <row r="127" spans="1:12" hidden="1">
      <c r="A127" t="s">
        <v>98</v>
      </c>
      <c r="B127" t="s">
        <v>81</v>
      </c>
      <c r="C127">
        <v>1</v>
      </c>
      <c r="D127" s="53">
        <v>46235</v>
      </c>
      <c r="E127" s="53">
        <v>46326</v>
      </c>
      <c r="F127" s="56">
        <v>3</v>
      </c>
      <c r="G127">
        <v>1216149</v>
      </c>
      <c r="H127">
        <v>35877.600000000006</v>
      </c>
      <c r="I127">
        <v>437057.1</v>
      </c>
      <c r="J127">
        <v>0</v>
      </c>
      <c r="K127" s="47">
        <v>1689084</v>
      </c>
      <c r="L127">
        <v>1689084</v>
      </c>
    </row>
    <row r="128" spans="1:12" hidden="1">
      <c r="A128" t="s">
        <v>242</v>
      </c>
      <c r="B128" t="s">
        <v>81</v>
      </c>
      <c r="C128">
        <v>1</v>
      </c>
      <c r="D128" s="53">
        <v>46235</v>
      </c>
      <c r="E128" s="53">
        <v>46326</v>
      </c>
      <c r="F128" s="56">
        <v>3</v>
      </c>
      <c r="G128">
        <v>1430981.9999999998</v>
      </c>
      <c r="H128">
        <v>35877.600000000006</v>
      </c>
      <c r="I128">
        <v>782071.2</v>
      </c>
      <c r="J128">
        <v>0</v>
      </c>
      <c r="K128">
        <v>2248931</v>
      </c>
      <c r="L128">
        <v>2248931</v>
      </c>
    </row>
    <row r="129" spans="1:12" hidden="1">
      <c r="A129" t="s">
        <v>243</v>
      </c>
      <c r="B129" t="s">
        <v>81</v>
      </c>
      <c r="C129">
        <v>1</v>
      </c>
      <c r="D129" s="53">
        <v>46235</v>
      </c>
      <c r="E129" s="53">
        <v>46326</v>
      </c>
      <c r="F129" s="56">
        <v>3</v>
      </c>
      <c r="G129">
        <v>1525949.9999999998</v>
      </c>
      <c r="H129">
        <v>35877.600000000006</v>
      </c>
      <c r="I129">
        <v>738601.2</v>
      </c>
      <c r="J129">
        <v>0</v>
      </c>
      <c r="K129">
        <v>2300429</v>
      </c>
      <c r="L129">
        <v>2300429</v>
      </c>
    </row>
    <row r="130" spans="1:12">
      <c r="A130" t="s">
        <v>138</v>
      </c>
      <c r="B130" t="s">
        <v>81</v>
      </c>
      <c r="C130">
        <v>1</v>
      </c>
      <c r="D130" s="53">
        <v>46235</v>
      </c>
      <c r="E130" s="53">
        <v>46326</v>
      </c>
      <c r="F130" s="56">
        <v>3</v>
      </c>
      <c r="G130">
        <v>1271544</v>
      </c>
      <c r="H130">
        <v>35877.600000000006</v>
      </c>
      <c r="I130">
        <v>437057.1</v>
      </c>
      <c r="J130">
        <v>0</v>
      </c>
      <c r="K130">
        <v>1744479</v>
      </c>
      <c r="L130">
        <v>1744479</v>
      </c>
    </row>
    <row r="131" spans="1:12" hidden="1">
      <c r="A131" t="s">
        <v>244</v>
      </c>
      <c r="B131" t="s">
        <v>81</v>
      </c>
      <c r="C131">
        <v>1</v>
      </c>
      <c r="D131" s="53">
        <v>46235</v>
      </c>
      <c r="E131" s="53">
        <v>46326</v>
      </c>
      <c r="F131" s="56">
        <v>3</v>
      </c>
      <c r="G131">
        <v>1216149</v>
      </c>
      <c r="H131">
        <v>35877.600000000006</v>
      </c>
      <c r="I131">
        <v>437057.1</v>
      </c>
      <c r="J131">
        <v>0</v>
      </c>
      <c r="K131">
        <v>1689084</v>
      </c>
      <c r="L131">
        <v>1689084</v>
      </c>
    </row>
    <row r="132" spans="1:12" hidden="1">
      <c r="A132" t="s">
        <v>245</v>
      </c>
      <c r="B132" t="s">
        <v>81</v>
      </c>
      <c r="C132">
        <v>1</v>
      </c>
      <c r="D132" s="53">
        <v>46235</v>
      </c>
      <c r="E132" s="53">
        <v>46326</v>
      </c>
      <c r="F132" s="56">
        <v>3</v>
      </c>
      <c r="G132">
        <v>2008573.4</v>
      </c>
      <c r="H132">
        <v>0</v>
      </c>
      <c r="I132">
        <v>0</v>
      </c>
      <c r="J132">
        <v>0</v>
      </c>
      <c r="K132">
        <v>2008573</v>
      </c>
      <c r="L132">
        <v>2008573</v>
      </c>
    </row>
    <row r="133" spans="1:12" hidden="1">
      <c r="A133" t="s">
        <v>156</v>
      </c>
      <c r="B133" t="s">
        <v>81</v>
      </c>
      <c r="C133">
        <v>1</v>
      </c>
      <c r="D133" s="53">
        <v>46235</v>
      </c>
      <c r="E133" s="53">
        <v>46326</v>
      </c>
      <c r="F133" s="56">
        <v>3</v>
      </c>
      <c r="G133">
        <v>882063.00000000012</v>
      </c>
      <c r="H133">
        <v>12725.1</v>
      </c>
      <c r="I133">
        <v>568749</v>
      </c>
      <c r="J133">
        <v>0</v>
      </c>
      <c r="K133">
        <v>1463537</v>
      </c>
      <c r="L133">
        <v>1463537</v>
      </c>
    </row>
    <row r="134" spans="1:12" hidden="1">
      <c r="A134" t="s">
        <v>183</v>
      </c>
      <c r="B134" t="s">
        <v>81</v>
      </c>
      <c r="C134">
        <v>1</v>
      </c>
      <c r="D134" s="53">
        <v>46235</v>
      </c>
      <c r="E134" s="53">
        <v>46326</v>
      </c>
      <c r="F134" s="56">
        <v>3</v>
      </c>
      <c r="G134">
        <v>910266.00000000012</v>
      </c>
      <c r="H134">
        <v>12725.1</v>
      </c>
      <c r="I134">
        <v>568749</v>
      </c>
      <c r="J134">
        <v>0</v>
      </c>
      <c r="K134">
        <v>1491740</v>
      </c>
      <c r="L134">
        <v>1491740</v>
      </c>
    </row>
    <row r="135" spans="1:12" ht="15.6" hidden="1">
      <c r="A135" s="61" t="s">
        <v>127</v>
      </c>
      <c r="B135" t="s">
        <v>81</v>
      </c>
      <c r="C135">
        <v>1</v>
      </c>
      <c r="D135" s="53">
        <v>46235</v>
      </c>
      <c r="E135" s="53">
        <v>46326</v>
      </c>
      <c r="F135" s="56">
        <v>3</v>
      </c>
      <c r="G135">
        <v>634650.00000000012</v>
      </c>
      <c r="H135">
        <v>12711.6</v>
      </c>
      <c r="I135">
        <v>590440.75</v>
      </c>
      <c r="J135">
        <v>0</v>
      </c>
      <c r="K135">
        <v>1237802</v>
      </c>
      <c r="L135">
        <v>1237802</v>
      </c>
    </row>
    <row r="136" spans="1:12" hidden="1">
      <c r="A136" t="s">
        <v>246</v>
      </c>
      <c r="B136" t="s">
        <v>81</v>
      </c>
      <c r="C136">
        <v>1</v>
      </c>
      <c r="D136" s="53">
        <v>46235</v>
      </c>
      <c r="E136" s="53">
        <v>46326</v>
      </c>
      <c r="F136" s="56">
        <v>3</v>
      </c>
      <c r="G136">
        <v>634650.00000000012</v>
      </c>
      <c r="H136">
        <v>12711.6</v>
      </c>
      <c r="I136">
        <v>899490.25</v>
      </c>
      <c r="J136">
        <v>0</v>
      </c>
      <c r="K136">
        <v>1546852</v>
      </c>
      <c r="L136">
        <v>1546852</v>
      </c>
    </row>
    <row r="137" spans="1:12" hidden="1">
      <c r="A137" t="s">
        <v>247</v>
      </c>
      <c r="B137" t="s">
        <v>81</v>
      </c>
      <c r="C137">
        <v>1</v>
      </c>
      <c r="D137" s="53">
        <v>46235</v>
      </c>
      <c r="E137" s="53">
        <v>46326</v>
      </c>
      <c r="F137" s="56">
        <v>3</v>
      </c>
      <c r="G137">
        <v>634650</v>
      </c>
      <c r="H137">
        <v>80797.5</v>
      </c>
      <c r="I137">
        <v>867761.5</v>
      </c>
      <c r="J137">
        <v>0</v>
      </c>
      <c r="K137">
        <v>1583209</v>
      </c>
      <c r="L137">
        <v>1583209</v>
      </c>
    </row>
    <row r="138" spans="1:12" hidden="1">
      <c r="A138" t="s">
        <v>248</v>
      </c>
      <c r="B138" t="s">
        <v>81</v>
      </c>
      <c r="C138">
        <v>1</v>
      </c>
      <c r="D138" s="53">
        <v>46235</v>
      </c>
      <c r="E138" s="53">
        <v>46326</v>
      </c>
      <c r="F138" s="56">
        <v>3</v>
      </c>
      <c r="G138">
        <v>634650</v>
      </c>
      <c r="H138">
        <v>80797.5</v>
      </c>
      <c r="I138">
        <v>711217.75</v>
      </c>
      <c r="J138">
        <v>0</v>
      </c>
      <c r="K138">
        <v>1426665</v>
      </c>
      <c r="L138">
        <v>1426665</v>
      </c>
    </row>
    <row r="139" spans="1:12" hidden="1">
      <c r="A139" t="s">
        <v>249</v>
      </c>
      <c r="B139" t="s">
        <v>81</v>
      </c>
      <c r="C139">
        <v>1</v>
      </c>
      <c r="D139" s="53">
        <v>46235</v>
      </c>
      <c r="E139" s="53">
        <v>46326</v>
      </c>
      <c r="F139" s="56">
        <v>3</v>
      </c>
      <c r="G139">
        <v>1132901.9999999998</v>
      </c>
      <c r="H139">
        <v>29160</v>
      </c>
      <c r="I139">
        <v>449317.80000000005</v>
      </c>
      <c r="J139">
        <v>0</v>
      </c>
      <c r="K139">
        <v>1611380</v>
      </c>
      <c r="L139">
        <v>1611380</v>
      </c>
    </row>
    <row r="140" spans="1:12" hidden="1">
      <c r="A140" t="s">
        <v>250</v>
      </c>
      <c r="B140" t="s">
        <v>81</v>
      </c>
      <c r="C140">
        <v>1</v>
      </c>
      <c r="D140" s="53">
        <v>46235</v>
      </c>
      <c r="E140" s="53">
        <v>46326</v>
      </c>
      <c r="F140" s="56">
        <v>3</v>
      </c>
      <c r="G140">
        <v>858006</v>
      </c>
      <c r="H140">
        <v>29160</v>
      </c>
      <c r="I140">
        <v>553731</v>
      </c>
      <c r="J140">
        <v>0</v>
      </c>
      <c r="K140">
        <v>1440897</v>
      </c>
      <c r="L140">
        <v>1440897</v>
      </c>
    </row>
    <row r="141" spans="1:12" hidden="1">
      <c r="A141" t="s">
        <v>80</v>
      </c>
      <c r="B141" t="s">
        <v>81</v>
      </c>
      <c r="C141">
        <v>1</v>
      </c>
      <c r="D141" s="53">
        <v>46235</v>
      </c>
      <c r="E141" s="53">
        <v>46326</v>
      </c>
      <c r="F141" s="56">
        <v>3</v>
      </c>
      <c r="G141">
        <v>1216149</v>
      </c>
      <c r="H141">
        <v>35877.600000000006</v>
      </c>
      <c r="I141">
        <v>437057.1</v>
      </c>
      <c r="J141">
        <v>0</v>
      </c>
      <c r="K141">
        <v>1689084</v>
      </c>
      <c r="L141">
        <v>1689084</v>
      </c>
    </row>
    <row r="142" spans="1:12" hidden="1">
      <c r="A142" t="s">
        <v>251</v>
      </c>
      <c r="B142" t="s">
        <v>81</v>
      </c>
      <c r="C142">
        <v>1</v>
      </c>
      <c r="D142" s="53">
        <v>46235</v>
      </c>
      <c r="E142" s="53">
        <v>46326</v>
      </c>
      <c r="F142" s="56">
        <v>3</v>
      </c>
      <c r="G142">
        <v>1067162.2350000001</v>
      </c>
      <c r="H142">
        <v>35915.4</v>
      </c>
      <c r="I142">
        <v>449317.80000000005</v>
      </c>
      <c r="J142">
        <v>0</v>
      </c>
      <c r="K142">
        <v>1552395</v>
      </c>
      <c r="L142">
        <v>1552395</v>
      </c>
    </row>
    <row r="143" spans="1:12" hidden="1">
      <c r="A143" t="s">
        <v>252</v>
      </c>
      <c r="B143" t="s">
        <v>81</v>
      </c>
      <c r="C143">
        <v>1</v>
      </c>
      <c r="D143" s="53">
        <v>46235</v>
      </c>
      <c r="E143" s="53">
        <v>46326</v>
      </c>
      <c r="F143" s="56">
        <v>3</v>
      </c>
      <c r="G143">
        <v>1067163.0000000002</v>
      </c>
      <c r="H143">
        <v>35915.4</v>
      </c>
      <c r="I143">
        <v>782071.2</v>
      </c>
      <c r="J143">
        <v>0</v>
      </c>
      <c r="K143">
        <v>1885150</v>
      </c>
      <c r="L143">
        <v>1885150</v>
      </c>
    </row>
    <row r="144" spans="1:12" hidden="1">
      <c r="A144" t="s">
        <v>253</v>
      </c>
      <c r="B144" t="s">
        <v>81</v>
      </c>
      <c r="C144">
        <v>1</v>
      </c>
      <c r="D144" s="53">
        <v>46235</v>
      </c>
      <c r="E144" s="53">
        <v>46326</v>
      </c>
      <c r="F144" s="56">
        <v>3</v>
      </c>
      <c r="G144">
        <v>1604232</v>
      </c>
      <c r="H144">
        <v>0</v>
      </c>
      <c r="I144">
        <v>0</v>
      </c>
      <c r="J144">
        <v>0</v>
      </c>
      <c r="K144">
        <v>1604232</v>
      </c>
      <c r="L144">
        <v>1604232</v>
      </c>
    </row>
    <row r="145" spans="1:12" hidden="1">
      <c r="A145" t="s">
        <v>254</v>
      </c>
      <c r="B145" t="s">
        <v>81</v>
      </c>
      <c r="C145">
        <v>1</v>
      </c>
      <c r="D145" s="53">
        <v>46235</v>
      </c>
      <c r="E145" s="53">
        <v>46326</v>
      </c>
      <c r="F145" s="56">
        <v>3</v>
      </c>
      <c r="G145">
        <v>1913970.1508720932</v>
      </c>
      <c r="H145">
        <v>0</v>
      </c>
      <c r="I145">
        <v>0</v>
      </c>
      <c r="J145">
        <v>0</v>
      </c>
      <c r="K145">
        <v>1913970</v>
      </c>
      <c r="L145">
        <v>1913970</v>
      </c>
    </row>
    <row r="146" spans="1:12" hidden="1">
      <c r="A146" t="s">
        <v>255</v>
      </c>
      <c r="B146" t="s">
        <v>81</v>
      </c>
      <c r="C146">
        <v>1</v>
      </c>
      <c r="D146" s="53">
        <v>46235</v>
      </c>
      <c r="E146" s="53">
        <v>46326</v>
      </c>
      <c r="F146" s="56">
        <v>3</v>
      </c>
      <c r="G146">
        <v>1336590.9550387599</v>
      </c>
      <c r="H146">
        <v>0</v>
      </c>
      <c r="I146">
        <v>0</v>
      </c>
      <c r="J146">
        <v>0</v>
      </c>
      <c r="K146">
        <v>1336591</v>
      </c>
      <c r="L146">
        <v>1336591</v>
      </c>
    </row>
    <row r="147" spans="1:12" hidden="1">
      <c r="A147" t="s">
        <v>256</v>
      </c>
      <c r="B147" t="s">
        <v>81</v>
      </c>
      <c r="C147">
        <v>1</v>
      </c>
      <c r="D147" s="53">
        <v>46235</v>
      </c>
      <c r="E147" s="53">
        <v>46326</v>
      </c>
      <c r="F147" s="56">
        <v>3</v>
      </c>
      <c r="G147">
        <v>2303520</v>
      </c>
      <c r="H147">
        <v>0</v>
      </c>
      <c r="I147">
        <v>0</v>
      </c>
      <c r="J147">
        <v>0</v>
      </c>
      <c r="K147">
        <v>2303520</v>
      </c>
      <c r="L147">
        <v>2303520</v>
      </c>
    </row>
    <row r="148" spans="1:12" hidden="1">
      <c r="A148" t="s">
        <v>257</v>
      </c>
      <c r="B148" t="s">
        <v>81</v>
      </c>
      <c r="C148">
        <v>1</v>
      </c>
      <c r="D148" s="53">
        <v>46235</v>
      </c>
      <c r="E148" s="53">
        <v>46326</v>
      </c>
      <c r="F148" s="56">
        <v>3</v>
      </c>
      <c r="G148">
        <v>1942383</v>
      </c>
      <c r="H148">
        <v>0</v>
      </c>
      <c r="I148">
        <v>0</v>
      </c>
      <c r="J148">
        <v>0</v>
      </c>
      <c r="K148">
        <v>1942383</v>
      </c>
      <c r="L148">
        <v>1942383</v>
      </c>
    </row>
    <row r="149" spans="1:12" hidden="1">
      <c r="A149" t="s">
        <v>258</v>
      </c>
      <c r="B149" t="s">
        <v>81</v>
      </c>
      <c r="C149">
        <v>1</v>
      </c>
      <c r="D149" s="53">
        <v>46235</v>
      </c>
      <c r="E149" s="53">
        <v>46326</v>
      </c>
      <c r="F149" s="56">
        <v>3</v>
      </c>
      <c r="G149">
        <v>2279334</v>
      </c>
      <c r="H149">
        <v>0</v>
      </c>
      <c r="I149">
        <v>0</v>
      </c>
      <c r="J149">
        <v>0</v>
      </c>
      <c r="K149">
        <v>2279334</v>
      </c>
      <c r="L149">
        <v>2279334</v>
      </c>
    </row>
    <row r="150" spans="1:12" hidden="1">
      <c r="A150" t="s">
        <v>259</v>
      </c>
      <c r="B150" t="s">
        <v>81</v>
      </c>
      <c r="C150">
        <v>1</v>
      </c>
      <c r="D150" s="53">
        <v>46235</v>
      </c>
      <c r="E150" s="53">
        <v>46326</v>
      </c>
      <c r="F150" s="56">
        <v>3</v>
      </c>
      <c r="G150">
        <v>1883787</v>
      </c>
      <c r="H150">
        <v>0</v>
      </c>
      <c r="I150">
        <v>0</v>
      </c>
      <c r="J150">
        <v>0</v>
      </c>
      <c r="K150">
        <v>1883787</v>
      </c>
      <c r="L150">
        <v>1883787</v>
      </c>
    </row>
    <row r="151" spans="1:12" hidden="1">
      <c r="A151" t="s">
        <v>260</v>
      </c>
      <c r="B151" t="s">
        <v>81</v>
      </c>
      <c r="C151">
        <v>1</v>
      </c>
      <c r="D151" s="53">
        <v>46235</v>
      </c>
      <c r="E151" s="53">
        <v>46326</v>
      </c>
      <c r="F151" s="56">
        <v>3</v>
      </c>
      <c r="G151">
        <v>1216149</v>
      </c>
      <c r="H151">
        <v>35877.600000000006</v>
      </c>
      <c r="I151">
        <v>437057.1</v>
      </c>
      <c r="J151">
        <v>0</v>
      </c>
      <c r="K151">
        <v>1689084</v>
      </c>
      <c r="L151">
        <v>1689084</v>
      </c>
    </row>
    <row r="152" spans="1:12" hidden="1">
      <c r="A152" t="s">
        <v>98</v>
      </c>
      <c r="B152" t="s">
        <v>140</v>
      </c>
      <c r="C152">
        <v>1</v>
      </c>
      <c r="D152" s="53">
        <v>46235</v>
      </c>
      <c r="E152" s="53">
        <v>46249</v>
      </c>
      <c r="F152" s="56">
        <v>0.5</v>
      </c>
      <c r="G152">
        <v>405382.99999999994</v>
      </c>
      <c r="H152">
        <v>11959.2</v>
      </c>
      <c r="I152">
        <v>0</v>
      </c>
      <c r="J152">
        <v>0</v>
      </c>
      <c r="K152">
        <v>417342</v>
      </c>
      <c r="L152">
        <v>417342</v>
      </c>
    </row>
    <row r="153" spans="1:12" hidden="1">
      <c r="A153" t="s">
        <v>242</v>
      </c>
      <c r="B153" t="s">
        <v>140</v>
      </c>
      <c r="C153">
        <v>1</v>
      </c>
      <c r="D153" s="53">
        <v>46235</v>
      </c>
      <c r="E153" s="53">
        <v>46249</v>
      </c>
      <c r="F153" s="56">
        <v>0.5</v>
      </c>
      <c r="G153">
        <v>476993.99999999994</v>
      </c>
      <c r="H153">
        <v>11959.2</v>
      </c>
      <c r="I153">
        <v>0</v>
      </c>
      <c r="J153">
        <v>0</v>
      </c>
      <c r="K153">
        <v>488953</v>
      </c>
      <c r="L153">
        <v>488953</v>
      </c>
    </row>
    <row r="154" spans="1:12" hidden="1">
      <c r="A154" t="s">
        <v>243</v>
      </c>
      <c r="B154" t="s">
        <v>140</v>
      </c>
      <c r="C154">
        <v>1</v>
      </c>
      <c r="D154" s="53">
        <v>46235</v>
      </c>
      <c r="E154" s="53">
        <v>46249</v>
      </c>
      <c r="F154" s="56">
        <v>0.5</v>
      </c>
      <c r="G154">
        <v>508649.99999999994</v>
      </c>
      <c r="H154">
        <v>11959.2</v>
      </c>
      <c r="I154">
        <v>0</v>
      </c>
      <c r="J154">
        <v>0</v>
      </c>
      <c r="K154">
        <v>520609</v>
      </c>
      <c r="L154">
        <v>520609</v>
      </c>
    </row>
    <row r="155" spans="1:12">
      <c r="A155" t="s">
        <v>138</v>
      </c>
      <c r="B155" t="s">
        <v>140</v>
      </c>
      <c r="C155">
        <v>1</v>
      </c>
      <c r="D155" s="53">
        <v>46235</v>
      </c>
      <c r="E155" s="53">
        <v>46249</v>
      </c>
      <c r="F155" s="56">
        <v>0.5</v>
      </c>
      <c r="G155">
        <v>423847.99999999994</v>
      </c>
      <c r="H155">
        <v>11959.2</v>
      </c>
      <c r="I155">
        <v>0</v>
      </c>
      <c r="J155">
        <v>0</v>
      </c>
      <c r="K155">
        <v>435807</v>
      </c>
      <c r="L155">
        <v>435807</v>
      </c>
    </row>
    <row r="156" spans="1:12" hidden="1">
      <c r="A156" t="s">
        <v>244</v>
      </c>
      <c r="B156" t="s">
        <v>140</v>
      </c>
      <c r="C156">
        <v>1</v>
      </c>
      <c r="D156" s="53">
        <v>46235</v>
      </c>
      <c r="E156" s="53">
        <v>46249</v>
      </c>
      <c r="F156" s="56">
        <v>0.5</v>
      </c>
      <c r="G156">
        <v>405382.99999999994</v>
      </c>
      <c r="H156">
        <v>11959.2</v>
      </c>
      <c r="I156">
        <v>0</v>
      </c>
      <c r="J156">
        <v>0</v>
      </c>
      <c r="K156">
        <v>417342</v>
      </c>
      <c r="L156">
        <v>417342</v>
      </c>
    </row>
    <row r="157" spans="1:12" hidden="1">
      <c r="A157" t="s">
        <v>245</v>
      </c>
      <c r="B157" t="s">
        <v>140</v>
      </c>
      <c r="C157">
        <v>1</v>
      </c>
      <c r="D157" s="53">
        <v>46235</v>
      </c>
      <c r="E157" s="53">
        <v>46249</v>
      </c>
      <c r="F157" s="56">
        <v>0.5</v>
      </c>
      <c r="G157">
        <v>669524.46666666667</v>
      </c>
      <c r="H157">
        <v>0</v>
      </c>
      <c r="I157">
        <v>0</v>
      </c>
      <c r="J157">
        <v>0</v>
      </c>
      <c r="K157">
        <v>669524</v>
      </c>
      <c r="L157">
        <v>669524</v>
      </c>
    </row>
    <row r="158" spans="1:12" hidden="1">
      <c r="A158" t="s">
        <v>156</v>
      </c>
      <c r="B158" t="s">
        <v>140</v>
      </c>
      <c r="C158">
        <v>1</v>
      </c>
      <c r="D158" s="53">
        <v>46235</v>
      </c>
      <c r="E158" s="53">
        <v>46249</v>
      </c>
      <c r="F158" s="56">
        <v>0.5</v>
      </c>
      <c r="G158">
        <v>294021</v>
      </c>
      <c r="H158">
        <v>4241.7</v>
      </c>
      <c r="I158">
        <v>0</v>
      </c>
      <c r="J158">
        <v>0</v>
      </c>
      <c r="K158">
        <v>298263</v>
      </c>
      <c r="L158">
        <v>298263</v>
      </c>
    </row>
    <row r="159" spans="1:12" hidden="1">
      <c r="A159" t="s">
        <v>183</v>
      </c>
      <c r="B159" t="s">
        <v>140</v>
      </c>
      <c r="C159">
        <v>1</v>
      </c>
      <c r="D159" s="53">
        <v>46235</v>
      </c>
      <c r="E159" s="53">
        <v>46249</v>
      </c>
      <c r="F159" s="56">
        <v>0.5</v>
      </c>
      <c r="G159">
        <v>303422</v>
      </c>
      <c r="H159">
        <v>4241.7</v>
      </c>
      <c r="I159">
        <v>0</v>
      </c>
      <c r="J159">
        <v>0</v>
      </c>
      <c r="K159">
        <v>307664</v>
      </c>
      <c r="L159">
        <v>307664</v>
      </c>
    </row>
    <row r="160" spans="1:12" hidden="1">
      <c r="A160" t="s">
        <v>127</v>
      </c>
      <c r="B160" t="s">
        <v>140</v>
      </c>
      <c r="C160">
        <v>1</v>
      </c>
      <c r="D160" s="53">
        <v>46235</v>
      </c>
      <c r="E160" s="53">
        <v>46249</v>
      </c>
      <c r="F160" s="56">
        <v>0.5</v>
      </c>
      <c r="G160">
        <v>211550</v>
      </c>
      <c r="H160">
        <v>4237.2</v>
      </c>
      <c r="I160">
        <v>0</v>
      </c>
      <c r="J160">
        <v>0</v>
      </c>
      <c r="K160">
        <v>215787</v>
      </c>
      <c r="L160">
        <v>215787</v>
      </c>
    </row>
    <row r="161" spans="1:12" hidden="1">
      <c r="A161" t="s">
        <v>246</v>
      </c>
      <c r="B161" t="s">
        <v>140</v>
      </c>
      <c r="C161">
        <v>1</v>
      </c>
      <c r="D161" s="53">
        <v>46235</v>
      </c>
      <c r="E161" s="53">
        <v>46249</v>
      </c>
      <c r="F161" s="56">
        <v>0.5</v>
      </c>
      <c r="G161">
        <v>211550</v>
      </c>
      <c r="H161">
        <v>4237.2</v>
      </c>
      <c r="I161">
        <v>0</v>
      </c>
      <c r="J161">
        <v>0</v>
      </c>
      <c r="K161">
        <v>215787</v>
      </c>
      <c r="L161">
        <v>215787</v>
      </c>
    </row>
    <row r="162" spans="1:12" hidden="1">
      <c r="A162" t="s">
        <v>247</v>
      </c>
      <c r="B162" t="s">
        <v>140</v>
      </c>
      <c r="C162">
        <v>1</v>
      </c>
      <c r="D162" s="53">
        <v>46235</v>
      </c>
      <c r="E162" s="53">
        <v>46249</v>
      </c>
      <c r="F162" s="56">
        <v>0.5</v>
      </c>
      <c r="G162">
        <v>211550</v>
      </c>
      <c r="H162">
        <v>26932.5</v>
      </c>
      <c r="I162">
        <v>0</v>
      </c>
      <c r="J162">
        <v>0</v>
      </c>
      <c r="K162">
        <v>238483</v>
      </c>
      <c r="L162">
        <v>238483</v>
      </c>
    </row>
    <row r="163" spans="1:12" hidden="1">
      <c r="A163" t="s">
        <v>248</v>
      </c>
      <c r="B163" t="s">
        <v>140</v>
      </c>
      <c r="C163">
        <v>1</v>
      </c>
      <c r="D163" s="53">
        <v>46235</v>
      </c>
      <c r="E163" s="53">
        <v>46249</v>
      </c>
      <c r="F163" s="56">
        <v>0.5</v>
      </c>
      <c r="G163">
        <v>211550</v>
      </c>
      <c r="H163">
        <v>26932.5</v>
      </c>
      <c r="I163">
        <v>0</v>
      </c>
      <c r="J163">
        <v>0</v>
      </c>
      <c r="K163">
        <v>238483</v>
      </c>
      <c r="L163">
        <v>238483</v>
      </c>
    </row>
    <row r="164" spans="1:12" hidden="1">
      <c r="A164" t="s">
        <v>249</v>
      </c>
      <c r="B164" t="s">
        <v>140</v>
      </c>
      <c r="C164">
        <v>1</v>
      </c>
      <c r="D164" s="53">
        <v>46235</v>
      </c>
      <c r="E164" s="53">
        <v>46249</v>
      </c>
      <c r="F164" s="56">
        <v>0.5</v>
      </c>
      <c r="G164">
        <v>377634</v>
      </c>
      <c r="H164">
        <v>9720</v>
      </c>
      <c r="I164">
        <v>0</v>
      </c>
      <c r="J164">
        <v>0</v>
      </c>
      <c r="K164">
        <v>387354</v>
      </c>
      <c r="L164">
        <v>387354</v>
      </c>
    </row>
    <row r="165" spans="1:12" hidden="1">
      <c r="A165" t="s">
        <v>250</v>
      </c>
      <c r="B165" t="s">
        <v>140</v>
      </c>
      <c r="C165">
        <v>1</v>
      </c>
      <c r="D165" s="53">
        <v>46235</v>
      </c>
      <c r="E165" s="53">
        <v>46249</v>
      </c>
      <c r="F165" s="56">
        <v>0.5</v>
      </c>
      <c r="G165">
        <v>286002</v>
      </c>
      <c r="H165">
        <v>9720</v>
      </c>
      <c r="I165">
        <v>0</v>
      </c>
      <c r="J165">
        <v>0</v>
      </c>
      <c r="K165">
        <v>295722</v>
      </c>
      <c r="L165">
        <v>295722</v>
      </c>
    </row>
    <row r="166" spans="1:12" hidden="1">
      <c r="A166" t="s">
        <v>80</v>
      </c>
      <c r="B166" t="s">
        <v>140</v>
      </c>
      <c r="C166">
        <v>1</v>
      </c>
      <c r="D166" s="53">
        <v>46235</v>
      </c>
      <c r="E166" s="53">
        <v>46249</v>
      </c>
      <c r="F166" s="56">
        <v>0.5</v>
      </c>
      <c r="G166">
        <v>405382.99999999994</v>
      </c>
      <c r="H166">
        <v>11959.2</v>
      </c>
      <c r="I166">
        <v>0</v>
      </c>
      <c r="J166">
        <v>0</v>
      </c>
      <c r="K166">
        <v>417342</v>
      </c>
      <c r="L166">
        <v>417342</v>
      </c>
    </row>
    <row r="167" spans="1:12" hidden="1">
      <c r="A167" t="s">
        <v>251</v>
      </c>
      <c r="B167" t="s">
        <v>140</v>
      </c>
      <c r="C167">
        <v>1</v>
      </c>
      <c r="D167" s="53">
        <v>46235</v>
      </c>
      <c r="E167" s="53">
        <v>46249</v>
      </c>
      <c r="F167" s="56">
        <v>0.5</v>
      </c>
      <c r="G167">
        <v>355720.74499999994</v>
      </c>
      <c r="H167">
        <v>11971.800000000001</v>
      </c>
      <c r="I167">
        <v>0</v>
      </c>
      <c r="J167">
        <v>0</v>
      </c>
      <c r="K167">
        <v>367693</v>
      </c>
      <c r="L167">
        <v>367693</v>
      </c>
    </row>
    <row r="168" spans="1:12" hidden="1">
      <c r="A168" t="s">
        <v>252</v>
      </c>
      <c r="B168" t="s">
        <v>140</v>
      </c>
      <c r="C168">
        <v>1</v>
      </c>
      <c r="D168" s="53">
        <v>46235</v>
      </c>
      <c r="E168" s="53">
        <v>46249</v>
      </c>
      <c r="F168" s="56">
        <v>0.5</v>
      </c>
      <c r="G168">
        <v>355721.00000000006</v>
      </c>
      <c r="H168">
        <v>11971.800000000001</v>
      </c>
      <c r="I168">
        <v>0</v>
      </c>
      <c r="J168">
        <v>0</v>
      </c>
      <c r="K168">
        <v>367693</v>
      </c>
      <c r="L168">
        <v>367693</v>
      </c>
    </row>
    <row r="169" spans="1:12" hidden="1">
      <c r="A169" t="s">
        <v>253</v>
      </c>
      <c r="B169" t="s">
        <v>140</v>
      </c>
      <c r="C169">
        <v>1</v>
      </c>
      <c r="D169" s="53">
        <v>46235</v>
      </c>
      <c r="E169" s="53">
        <v>46249</v>
      </c>
      <c r="F169" s="56">
        <v>0.5</v>
      </c>
      <c r="G169">
        <v>534744</v>
      </c>
      <c r="H169">
        <v>0</v>
      </c>
      <c r="I169">
        <v>0</v>
      </c>
      <c r="J169">
        <v>0</v>
      </c>
      <c r="K169">
        <v>534744</v>
      </c>
      <c r="L169">
        <v>534744</v>
      </c>
    </row>
    <row r="170" spans="1:12" hidden="1">
      <c r="A170" t="s">
        <v>254</v>
      </c>
      <c r="B170" t="s">
        <v>140</v>
      </c>
      <c r="C170">
        <v>1</v>
      </c>
      <c r="D170" s="53">
        <v>46235</v>
      </c>
      <c r="E170" s="53">
        <v>46249</v>
      </c>
      <c r="F170" s="56">
        <v>0.5</v>
      </c>
      <c r="G170">
        <v>637990.05029069772</v>
      </c>
      <c r="H170">
        <v>0</v>
      </c>
      <c r="I170">
        <v>0</v>
      </c>
      <c r="J170">
        <v>0</v>
      </c>
      <c r="K170">
        <v>637990</v>
      </c>
      <c r="L170">
        <v>637990</v>
      </c>
    </row>
    <row r="171" spans="1:12" hidden="1">
      <c r="A171" t="s">
        <v>255</v>
      </c>
      <c r="B171" t="s">
        <v>140</v>
      </c>
      <c r="C171">
        <v>1</v>
      </c>
      <c r="D171" s="53">
        <v>46235</v>
      </c>
      <c r="E171" s="53">
        <v>46249</v>
      </c>
      <c r="F171" s="56">
        <v>0.5</v>
      </c>
      <c r="G171">
        <v>445530.31834625325</v>
      </c>
      <c r="H171">
        <v>0</v>
      </c>
      <c r="I171">
        <v>0</v>
      </c>
      <c r="J171">
        <v>0</v>
      </c>
      <c r="K171">
        <v>445530</v>
      </c>
      <c r="L171">
        <v>445530</v>
      </c>
    </row>
    <row r="172" spans="1:12" hidden="1">
      <c r="A172" t="s">
        <v>256</v>
      </c>
      <c r="B172" t="s">
        <v>140</v>
      </c>
      <c r="C172">
        <v>1</v>
      </c>
      <c r="D172" s="53">
        <v>46235</v>
      </c>
      <c r="E172" s="53">
        <v>46249</v>
      </c>
      <c r="F172" s="56">
        <v>0.5</v>
      </c>
      <c r="G172">
        <v>767840</v>
      </c>
      <c r="H172">
        <v>0</v>
      </c>
      <c r="I172">
        <v>0</v>
      </c>
      <c r="J172">
        <v>0</v>
      </c>
      <c r="K172">
        <v>767840</v>
      </c>
      <c r="L172">
        <v>767840</v>
      </c>
    </row>
    <row r="173" spans="1:12" hidden="1">
      <c r="A173" t="s">
        <v>257</v>
      </c>
      <c r="B173" t="s">
        <v>140</v>
      </c>
      <c r="C173">
        <v>1</v>
      </c>
      <c r="D173" s="53">
        <v>46235</v>
      </c>
      <c r="E173" s="53">
        <v>46249</v>
      </c>
      <c r="F173" s="56">
        <v>0.5</v>
      </c>
      <c r="G173">
        <v>647461</v>
      </c>
      <c r="H173">
        <v>0</v>
      </c>
      <c r="I173">
        <v>0</v>
      </c>
      <c r="J173">
        <v>0</v>
      </c>
      <c r="K173">
        <v>647461</v>
      </c>
      <c r="L173">
        <v>647461</v>
      </c>
    </row>
    <row r="174" spans="1:12" hidden="1">
      <c r="A174" t="s">
        <v>258</v>
      </c>
      <c r="B174" t="s">
        <v>140</v>
      </c>
      <c r="C174">
        <v>1</v>
      </c>
      <c r="D174" s="53">
        <v>46235</v>
      </c>
      <c r="E174" s="53">
        <v>46249</v>
      </c>
      <c r="F174" s="56">
        <v>0.5</v>
      </c>
      <c r="G174">
        <v>759778</v>
      </c>
      <c r="H174">
        <v>0</v>
      </c>
      <c r="I174">
        <v>0</v>
      </c>
      <c r="J174">
        <v>0</v>
      </c>
      <c r="K174">
        <v>759778</v>
      </c>
      <c r="L174">
        <v>759778</v>
      </c>
    </row>
    <row r="175" spans="1:12" hidden="1">
      <c r="A175" t="s">
        <v>259</v>
      </c>
      <c r="B175" t="s">
        <v>140</v>
      </c>
      <c r="C175">
        <v>1</v>
      </c>
      <c r="D175" s="53">
        <v>46235</v>
      </c>
      <c r="E175" s="53">
        <v>46249</v>
      </c>
      <c r="F175" s="56">
        <v>0.5</v>
      </c>
      <c r="G175">
        <v>627929</v>
      </c>
      <c r="H175">
        <v>0</v>
      </c>
      <c r="I175">
        <v>0</v>
      </c>
      <c r="J175">
        <v>0</v>
      </c>
      <c r="K175">
        <v>627929</v>
      </c>
      <c r="L175">
        <v>627929</v>
      </c>
    </row>
    <row r="176" spans="1:12" hidden="1">
      <c r="A176" t="s">
        <v>260</v>
      </c>
      <c r="B176" t="s">
        <v>140</v>
      </c>
      <c r="C176">
        <v>1</v>
      </c>
      <c r="D176" s="53">
        <v>46235</v>
      </c>
      <c r="E176" s="53">
        <v>46249</v>
      </c>
      <c r="F176" s="56">
        <v>0.5</v>
      </c>
      <c r="G176">
        <v>405382.99999999994</v>
      </c>
      <c r="H176">
        <v>11959.2</v>
      </c>
      <c r="I176">
        <v>0</v>
      </c>
      <c r="J176">
        <v>0</v>
      </c>
      <c r="K176">
        <v>417342</v>
      </c>
      <c r="L176">
        <v>417342</v>
      </c>
    </row>
    <row r="177" spans="1:12" hidden="1">
      <c r="A177" t="s">
        <v>98</v>
      </c>
      <c r="B177" t="s">
        <v>140</v>
      </c>
      <c r="C177">
        <v>1</v>
      </c>
      <c r="D177" s="53">
        <v>46235</v>
      </c>
      <c r="E177" s="53">
        <v>46265</v>
      </c>
      <c r="F177" s="56">
        <v>1</v>
      </c>
      <c r="G177">
        <v>405382.99999999994</v>
      </c>
      <c r="H177">
        <v>11959.2</v>
      </c>
      <c r="I177">
        <v>0</v>
      </c>
      <c r="J177">
        <v>0</v>
      </c>
      <c r="K177">
        <v>417342</v>
      </c>
      <c r="L177">
        <v>417342</v>
      </c>
    </row>
    <row r="178" spans="1:12" hidden="1">
      <c r="A178" t="s">
        <v>242</v>
      </c>
      <c r="B178" t="s">
        <v>140</v>
      </c>
      <c r="C178">
        <v>1</v>
      </c>
      <c r="D178" s="53">
        <v>46235</v>
      </c>
      <c r="E178" s="53">
        <v>46265</v>
      </c>
      <c r="F178" s="56">
        <v>1</v>
      </c>
      <c r="G178">
        <v>476993.99999999994</v>
      </c>
      <c r="H178">
        <v>11959.2</v>
      </c>
      <c r="I178">
        <v>0</v>
      </c>
      <c r="J178">
        <v>0</v>
      </c>
      <c r="K178">
        <v>488953</v>
      </c>
      <c r="L178">
        <v>488953</v>
      </c>
    </row>
    <row r="179" spans="1:12" hidden="1">
      <c r="A179" t="s">
        <v>243</v>
      </c>
      <c r="B179" t="s">
        <v>140</v>
      </c>
      <c r="C179">
        <v>1</v>
      </c>
      <c r="D179" s="53">
        <v>46235</v>
      </c>
      <c r="E179" s="53">
        <v>46265</v>
      </c>
      <c r="F179" s="56">
        <v>1</v>
      </c>
      <c r="G179">
        <v>508649.99999999994</v>
      </c>
      <c r="H179">
        <v>11959.2</v>
      </c>
      <c r="I179">
        <v>0</v>
      </c>
      <c r="J179">
        <v>0</v>
      </c>
      <c r="K179">
        <v>520609</v>
      </c>
      <c r="L179">
        <v>520609</v>
      </c>
    </row>
    <row r="180" spans="1:12">
      <c r="A180" t="s">
        <v>138</v>
      </c>
      <c r="B180" t="s">
        <v>140</v>
      </c>
      <c r="C180">
        <v>1</v>
      </c>
      <c r="D180" s="53">
        <v>46235</v>
      </c>
      <c r="E180" s="53">
        <v>46265</v>
      </c>
      <c r="F180" s="56">
        <v>1</v>
      </c>
      <c r="G180">
        <v>423847.99999999994</v>
      </c>
      <c r="H180">
        <v>11959.2</v>
      </c>
      <c r="I180">
        <v>0</v>
      </c>
      <c r="J180">
        <v>0</v>
      </c>
      <c r="K180">
        <v>435807</v>
      </c>
      <c r="L180">
        <v>435807</v>
      </c>
    </row>
    <row r="181" spans="1:12" hidden="1">
      <c r="A181" t="s">
        <v>244</v>
      </c>
      <c r="B181" t="s">
        <v>140</v>
      </c>
      <c r="C181">
        <v>1</v>
      </c>
      <c r="D181" s="53">
        <v>46235</v>
      </c>
      <c r="E181" s="53">
        <v>46265</v>
      </c>
      <c r="F181" s="56">
        <v>1</v>
      </c>
      <c r="G181">
        <v>405382.99999999994</v>
      </c>
      <c r="H181">
        <v>11959.2</v>
      </c>
      <c r="I181">
        <v>0</v>
      </c>
      <c r="J181">
        <v>0</v>
      </c>
      <c r="K181">
        <v>417342</v>
      </c>
      <c r="L181">
        <v>417342</v>
      </c>
    </row>
    <row r="182" spans="1:12" hidden="1">
      <c r="A182" t="s">
        <v>245</v>
      </c>
      <c r="B182" t="s">
        <v>140</v>
      </c>
      <c r="C182">
        <v>1</v>
      </c>
      <c r="D182" s="53">
        <v>46235</v>
      </c>
      <c r="E182" s="53">
        <v>46265</v>
      </c>
      <c r="F182" s="56">
        <v>1</v>
      </c>
      <c r="G182">
        <v>669524.46666666667</v>
      </c>
      <c r="H182">
        <v>0</v>
      </c>
      <c r="I182">
        <v>0</v>
      </c>
      <c r="J182">
        <v>0</v>
      </c>
      <c r="K182">
        <v>669524</v>
      </c>
      <c r="L182">
        <v>669524</v>
      </c>
    </row>
    <row r="183" spans="1:12" hidden="1">
      <c r="A183" t="s">
        <v>156</v>
      </c>
      <c r="B183" t="s">
        <v>140</v>
      </c>
      <c r="C183">
        <v>1</v>
      </c>
      <c r="D183" s="53">
        <v>46235</v>
      </c>
      <c r="E183" s="53">
        <v>46265</v>
      </c>
      <c r="F183" s="56">
        <v>1</v>
      </c>
      <c r="G183">
        <v>294021</v>
      </c>
      <c r="H183">
        <v>4241.7</v>
      </c>
      <c r="I183">
        <v>0</v>
      </c>
      <c r="J183">
        <v>0</v>
      </c>
      <c r="K183">
        <v>298263</v>
      </c>
      <c r="L183">
        <v>298263</v>
      </c>
    </row>
    <row r="184" spans="1:12" hidden="1">
      <c r="A184" t="s">
        <v>183</v>
      </c>
      <c r="B184" t="s">
        <v>140</v>
      </c>
      <c r="C184">
        <v>1</v>
      </c>
      <c r="D184" s="53">
        <v>46235</v>
      </c>
      <c r="E184" s="53">
        <v>46265</v>
      </c>
      <c r="F184" s="56">
        <v>1</v>
      </c>
      <c r="G184">
        <v>303422</v>
      </c>
      <c r="H184">
        <v>4241.7</v>
      </c>
      <c r="I184">
        <v>0</v>
      </c>
      <c r="J184">
        <v>0</v>
      </c>
      <c r="K184">
        <v>307664</v>
      </c>
      <c r="L184">
        <v>307664</v>
      </c>
    </row>
    <row r="185" spans="1:12" ht="15.6" hidden="1">
      <c r="A185" s="61" t="s">
        <v>127</v>
      </c>
      <c r="B185" t="s">
        <v>140</v>
      </c>
      <c r="C185">
        <v>1</v>
      </c>
      <c r="D185" s="53">
        <v>46235</v>
      </c>
      <c r="E185" s="53">
        <v>46265</v>
      </c>
      <c r="F185" s="56">
        <v>1</v>
      </c>
      <c r="G185">
        <v>211550</v>
      </c>
      <c r="H185">
        <v>4237.2</v>
      </c>
      <c r="I185">
        <v>0</v>
      </c>
      <c r="J185">
        <v>0</v>
      </c>
      <c r="K185">
        <v>215787</v>
      </c>
      <c r="L185">
        <v>215787</v>
      </c>
    </row>
    <row r="186" spans="1:12" hidden="1">
      <c r="A186" t="s">
        <v>246</v>
      </c>
      <c r="B186" t="s">
        <v>140</v>
      </c>
      <c r="C186">
        <v>1</v>
      </c>
      <c r="D186" s="53">
        <v>46235</v>
      </c>
      <c r="E186" s="53">
        <v>46265</v>
      </c>
      <c r="F186" s="56">
        <v>1</v>
      </c>
      <c r="G186">
        <v>211550</v>
      </c>
      <c r="H186">
        <v>4237.2</v>
      </c>
      <c r="I186">
        <v>0</v>
      </c>
      <c r="J186">
        <v>0</v>
      </c>
      <c r="K186">
        <v>215787</v>
      </c>
      <c r="L186">
        <v>215787</v>
      </c>
    </row>
    <row r="187" spans="1:12" hidden="1">
      <c r="A187" t="s">
        <v>247</v>
      </c>
      <c r="B187" t="s">
        <v>140</v>
      </c>
      <c r="C187">
        <v>1</v>
      </c>
      <c r="D187" s="53">
        <v>46235</v>
      </c>
      <c r="E187" s="53">
        <v>46265</v>
      </c>
      <c r="F187" s="56">
        <v>1</v>
      </c>
      <c r="G187">
        <v>211550</v>
      </c>
      <c r="H187">
        <v>26932.5</v>
      </c>
      <c r="I187">
        <v>0</v>
      </c>
      <c r="J187">
        <v>0</v>
      </c>
      <c r="K187">
        <v>238483</v>
      </c>
      <c r="L187">
        <v>238483</v>
      </c>
    </row>
    <row r="188" spans="1:12" hidden="1">
      <c r="A188" t="s">
        <v>248</v>
      </c>
      <c r="B188" t="s">
        <v>140</v>
      </c>
      <c r="C188">
        <v>1</v>
      </c>
      <c r="D188" s="53">
        <v>46235</v>
      </c>
      <c r="E188" s="53">
        <v>46265</v>
      </c>
      <c r="F188" s="56">
        <v>1</v>
      </c>
      <c r="G188">
        <v>211550</v>
      </c>
      <c r="H188">
        <v>26932.5</v>
      </c>
      <c r="I188">
        <v>0</v>
      </c>
      <c r="J188">
        <v>0</v>
      </c>
      <c r="K188">
        <v>238483</v>
      </c>
      <c r="L188">
        <v>238483</v>
      </c>
    </row>
    <row r="189" spans="1:12" hidden="1">
      <c r="A189" t="s">
        <v>249</v>
      </c>
      <c r="B189" t="s">
        <v>140</v>
      </c>
      <c r="C189">
        <v>1</v>
      </c>
      <c r="D189" s="53">
        <v>46235</v>
      </c>
      <c r="E189" s="53">
        <v>46265</v>
      </c>
      <c r="F189" s="56">
        <v>1</v>
      </c>
      <c r="G189">
        <v>377634</v>
      </c>
      <c r="H189">
        <v>9720</v>
      </c>
      <c r="I189">
        <v>0</v>
      </c>
      <c r="J189">
        <v>0</v>
      </c>
      <c r="K189">
        <v>387354</v>
      </c>
      <c r="L189">
        <v>387354</v>
      </c>
    </row>
    <row r="190" spans="1:12" hidden="1">
      <c r="A190" t="s">
        <v>250</v>
      </c>
      <c r="B190" t="s">
        <v>140</v>
      </c>
      <c r="C190">
        <v>1</v>
      </c>
      <c r="D190" s="53">
        <v>46235</v>
      </c>
      <c r="E190" s="53">
        <v>46265</v>
      </c>
      <c r="F190" s="56">
        <v>1</v>
      </c>
      <c r="G190">
        <v>286002</v>
      </c>
      <c r="H190">
        <v>9720</v>
      </c>
      <c r="I190">
        <v>0</v>
      </c>
      <c r="J190">
        <v>0</v>
      </c>
      <c r="K190">
        <v>295722</v>
      </c>
      <c r="L190">
        <v>295722</v>
      </c>
    </row>
    <row r="191" spans="1:12" hidden="1">
      <c r="A191" t="s">
        <v>80</v>
      </c>
      <c r="B191" t="s">
        <v>140</v>
      </c>
      <c r="C191">
        <v>1</v>
      </c>
      <c r="D191" s="53">
        <v>46235</v>
      </c>
      <c r="E191" s="53">
        <v>46265</v>
      </c>
      <c r="F191" s="56">
        <v>1</v>
      </c>
      <c r="G191">
        <v>405382.99999999994</v>
      </c>
      <c r="H191">
        <v>11959.2</v>
      </c>
      <c r="I191">
        <v>0</v>
      </c>
      <c r="J191">
        <v>0</v>
      </c>
      <c r="K191">
        <v>417342</v>
      </c>
      <c r="L191">
        <v>417342</v>
      </c>
    </row>
    <row r="192" spans="1:12" hidden="1">
      <c r="A192" t="s">
        <v>251</v>
      </c>
      <c r="B192" t="s">
        <v>140</v>
      </c>
      <c r="C192">
        <v>1</v>
      </c>
      <c r="D192" s="53">
        <v>46235</v>
      </c>
      <c r="E192" s="53">
        <v>46265</v>
      </c>
      <c r="F192" s="56">
        <v>1</v>
      </c>
      <c r="G192">
        <v>355720.74499999994</v>
      </c>
      <c r="H192">
        <v>11971.800000000001</v>
      </c>
      <c r="I192">
        <v>0</v>
      </c>
      <c r="J192">
        <v>0</v>
      </c>
      <c r="K192">
        <v>367693</v>
      </c>
      <c r="L192">
        <v>367693</v>
      </c>
    </row>
    <row r="193" spans="1:12" hidden="1">
      <c r="A193" t="s">
        <v>252</v>
      </c>
      <c r="B193" t="s">
        <v>140</v>
      </c>
      <c r="C193">
        <v>1</v>
      </c>
      <c r="D193" s="53">
        <v>46235</v>
      </c>
      <c r="E193" s="53">
        <v>46265</v>
      </c>
      <c r="F193" s="56">
        <v>1</v>
      </c>
      <c r="G193">
        <v>355721.00000000006</v>
      </c>
      <c r="H193">
        <v>11971.800000000001</v>
      </c>
      <c r="I193">
        <v>0</v>
      </c>
      <c r="J193">
        <v>0</v>
      </c>
      <c r="K193">
        <v>367693</v>
      </c>
      <c r="L193">
        <v>367693</v>
      </c>
    </row>
    <row r="194" spans="1:12" hidden="1">
      <c r="A194" t="s">
        <v>253</v>
      </c>
      <c r="B194" t="s">
        <v>140</v>
      </c>
      <c r="C194">
        <v>1</v>
      </c>
      <c r="D194" s="53">
        <v>46235</v>
      </c>
      <c r="E194" s="53">
        <v>46265</v>
      </c>
      <c r="F194" s="56">
        <v>1</v>
      </c>
      <c r="G194">
        <v>534744</v>
      </c>
      <c r="H194">
        <v>0</v>
      </c>
      <c r="I194">
        <v>0</v>
      </c>
      <c r="J194">
        <v>0</v>
      </c>
      <c r="K194">
        <v>534744</v>
      </c>
      <c r="L194">
        <v>534744</v>
      </c>
    </row>
    <row r="195" spans="1:12" hidden="1">
      <c r="A195" t="s">
        <v>254</v>
      </c>
      <c r="B195" t="s">
        <v>140</v>
      </c>
      <c r="C195">
        <v>1</v>
      </c>
      <c r="D195" s="53">
        <v>46235</v>
      </c>
      <c r="E195" s="53">
        <v>46265</v>
      </c>
      <c r="F195" s="56">
        <v>1</v>
      </c>
      <c r="G195">
        <v>637990.05029069772</v>
      </c>
      <c r="H195">
        <v>0</v>
      </c>
      <c r="I195">
        <v>0</v>
      </c>
      <c r="J195">
        <v>0</v>
      </c>
      <c r="K195">
        <v>637990</v>
      </c>
      <c r="L195">
        <v>637990</v>
      </c>
    </row>
    <row r="196" spans="1:12" hidden="1">
      <c r="A196" t="s">
        <v>255</v>
      </c>
      <c r="B196" t="s">
        <v>140</v>
      </c>
      <c r="C196">
        <v>1</v>
      </c>
      <c r="D196" s="53">
        <v>46235</v>
      </c>
      <c r="E196" s="53">
        <v>46265</v>
      </c>
      <c r="F196" s="56">
        <v>1</v>
      </c>
      <c r="G196">
        <v>445530.31834625325</v>
      </c>
      <c r="H196">
        <v>0</v>
      </c>
      <c r="I196">
        <v>0</v>
      </c>
      <c r="J196">
        <v>0</v>
      </c>
      <c r="K196">
        <v>445530</v>
      </c>
      <c r="L196">
        <v>445530</v>
      </c>
    </row>
    <row r="197" spans="1:12" hidden="1">
      <c r="A197" t="s">
        <v>256</v>
      </c>
      <c r="B197" t="s">
        <v>140</v>
      </c>
      <c r="C197">
        <v>1</v>
      </c>
      <c r="D197" s="53">
        <v>46235</v>
      </c>
      <c r="E197" s="53">
        <v>46265</v>
      </c>
      <c r="F197" s="56">
        <v>1</v>
      </c>
      <c r="G197">
        <v>767840</v>
      </c>
      <c r="H197">
        <v>0</v>
      </c>
      <c r="I197">
        <v>0</v>
      </c>
      <c r="J197">
        <v>0</v>
      </c>
      <c r="K197">
        <v>767840</v>
      </c>
      <c r="L197">
        <v>767840</v>
      </c>
    </row>
    <row r="198" spans="1:12" hidden="1">
      <c r="A198" t="s">
        <v>257</v>
      </c>
      <c r="B198" t="s">
        <v>140</v>
      </c>
      <c r="C198">
        <v>1</v>
      </c>
      <c r="D198" s="53">
        <v>46235</v>
      </c>
      <c r="E198" s="53">
        <v>46265</v>
      </c>
      <c r="F198" s="56">
        <v>1</v>
      </c>
      <c r="G198">
        <v>647461</v>
      </c>
      <c r="H198">
        <v>0</v>
      </c>
      <c r="I198">
        <v>0</v>
      </c>
      <c r="J198">
        <v>0</v>
      </c>
      <c r="K198">
        <v>647461</v>
      </c>
      <c r="L198">
        <v>647461</v>
      </c>
    </row>
    <row r="199" spans="1:12" hidden="1">
      <c r="A199" t="s">
        <v>258</v>
      </c>
      <c r="B199" t="s">
        <v>140</v>
      </c>
      <c r="C199">
        <v>1</v>
      </c>
      <c r="D199" s="53">
        <v>46235</v>
      </c>
      <c r="E199" s="53">
        <v>46265</v>
      </c>
      <c r="F199" s="56">
        <v>1</v>
      </c>
      <c r="G199">
        <v>759778</v>
      </c>
      <c r="H199">
        <v>0</v>
      </c>
      <c r="I199">
        <v>0</v>
      </c>
      <c r="J199">
        <v>0</v>
      </c>
      <c r="K199">
        <v>759778</v>
      </c>
      <c r="L199">
        <v>759778</v>
      </c>
    </row>
    <row r="200" spans="1:12" hidden="1">
      <c r="A200" t="s">
        <v>259</v>
      </c>
      <c r="B200" t="s">
        <v>140</v>
      </c>
      <c r="C200">
        <v>1</v>
      </c>
      <c r="D200" s="53">
        <v>46235</v>
      </c>
      <c r="E200" s="53">
        <v>46265</v>
      </c>
      <c r="F200" s="56">
        <v>1</v>
      </c>
      <c r="G200">
        <v>627929</v>
      </c>
      <c r="H200">
        <v>0</v>
      </c>
      <c r="I200">
        <v>0</v>
      </c>
      <c r="J200">
        <v>0</v>
      </c>
      <c r="K200">
        <v>627929</v>
      </c>
      <c r="L200">
        <v>627929</v>
      </c>
    </row>
    <row r="201" spans="1:12" hidden="1">
      <c r="A201" t="s">
        <v>260</v>
      </c>
      <c r="B201" t="s">
        <v>140</v>
      </c>
      <c r="C201">
        <v>1</v>
      </c>
      <c r="D201" s="53">
        <v>46235</v>
      </c>
      <c r="E201" s="53">
        <v>46265</v>
      </c>
      <c r="F201" s="56">
        <v>1</v>
      </c>
      <c r="G201">
        <v>405382.99999999994</v>
      </c>
      <c r="H201">
        <v>11959.2</v>
      </c>
      <c r="I201">
        <v>0</v>
      </c>
      <c r="J201">
        <v>0</v>
      </c>
      <c r="K201">
        <v>417342</v>
      </c>
      <c r="L201">
        <v>417342</v>
      </c>
    </row>
    <row r="202" spans="1:12" hidden="1">
      <c r="A202" t="s">
        <v>98</v>
      </c>
      <c r="B202" t="s">
        <v>140</v>
      </c>
      <c r="C202">
        <v>1</v>
      </c>
      <c r="D202" s="53">
        <v>46235</v>
      </c>
      <c r="E202" s="53">
        <v>46280</v>
      </c>
      <c r="F202" s="56">
        <v>1.5</v>
      </c>
      <c r="G202">
        <v>608074.5</v>
      </c>
      <c r="H202">
        <v>18603.2</v>
      </c>
      <c r="I202">
        <v>0</v>
      </c>
      <c r="J202">
        <v>0</v>
      </c>
      <c r="K202">
        <v>626678</v>
      </c>
      <c r="L202">
        <v>626678</v>
      </c>
    </row>
    <row r="203" spans="1:12" hidden="1">
      <c r="A203" t="s">
        <v>242</v>
      </c>
      <c r="B203" t="s">
        <v>140</v>
      </c>
      <c r="C203">
        <v>1</v>
      </c>
      <c r="D203" s="53">
        <v>46235</v>
      </c>
      <c r="E203" s="53">
        <v>46280</v>
      </c>
      <c r="F203" s="56">
        <v>1.5</v>
      </c>
      <c r="G203">
        <v>715491.00000000012</v>
      </c>
      <c r="H203">
        <v>18603.2</v>
      </c>
      <c r="I203">
        <v>0</v>
      </c>
      <c r="J203">
        <v>0</v>
      </c>
      <c r="K203">
        <v>734094</v>
      </c>
      <c r="L203">
        <v>734094</v>
      </c>
    </row>
    <row r="204" spans="1:12" hidden="1">
      <c r="A204" t="s">
        <v>243</v>
      </c>
      <c r="B204" t="s">
        <v>140</v>
      </c>
      <c r="C204">
        <v>1</v>
      </c>
      <c r="D204" s="53">
        <v>46235</v>
      </c>
      <c r="E204" s="53">
        <v>46280</v>
      </c>
      <c r="F204" s="56">
        <v>1.5</v>
      </c>
      <c r="G204">
        <v>762975.00000000012</v>
      </c>
      <c r="H204">
        <v>18603.2</v>
      </c>
      <c r="I204">
        <v>0</v>
      </c>
      <c r="J204">
        <v>0</v>
      </c>
      <c r="K204">
        <v>781578</v>
      </c>
      <c r="L204">
        <v>781578</v>
      </c>
    </row>
    <row r="205" spans="1:12">
      <c r="A205" t="s">
        <v>138</v>
      </c>
      <c r="B205" t="s">
        <v>140</v>
      </c>
      <c r="C205">
        <v>1</v>
      </c>
      <c r="D205" s="53">
        <v>46235</v>
      </c>
      <c r="E205" s="53">
        <v>46280</v>
      </c>
      <c r="F205" s="56">
        <v>1.5</v>
      </c>
      <c r="G205">
        <v>635772</v>
      </c>
      <c r="H205">
        <v>18603.2</v>
      </c>
      <c r="I205">
        <v>0</v>
      </c>
      <c r="J205">
        <v>0</v>
      </c>
      <c r="K205">
        <v>654375</v>
      </c>
      <c r="L205">
        <v>654375</v>
      </c>
    </row>
    <row r="206" spans="1:12" hidden="1">
      <c r="A206" t="s">
        <v>244</v>
      </c>
      <c r="B206" t="s">
        <v>140</v>
      </c>
      <c r="C206">
        <v>1</v>
      </c>
      <c r="D206" s="53">
        <v>46235</v>
      </c>
      <c r="E206" s="53">
        <v>46280</v>
      </c>
      <c r="F206" s="56">
        <v>1.5</v>
      </c>
      <c r="G206">
        <v>608074.5</v>
      </c>
      <c r="H206">
        <v>18603.2</v>
      </c>
      <c r="I206">
        <v>0</v>
      </c>
      <c r="J206">
        <v>0</v>
      </c>
      <c r="K206">
        <v>626678</v>
      </c>
      <c r="L206">
        <v>626678</v>
      </c>
    </row>
    <row r="207" spans="1:12" hidden="1">
      <c r="A207" t="s">
        <v>245</v>
      </c>
      <c r="B207" t="s">
        <v>140</v>
      </c>
      <c r="C207">
        <v>1</v>
      </c>
      <c r="D207" s="53">
        <v>46235</v>
      </c>
      <c r="E207" s="53">
        <v>46280</v>
      </c>
      <c r="F207" s="56">
        <v>1.5</v>
      </c>
      <c r="G207">
        <v>1004286.7</v>
      </c>
      <c r="H207">
        <v>0</v>
      </c>
      <c r="I207">
        <v>0</v>
      </c>
      <c r="J207">
        <v>0</v>
      </c>
      <c r="K207">
        <v>1004287</v>
      </c>
      <c r="L207">
        <v>1004287</v>
      </c>
    </row>
    <row r="208" spans="1:12" hidden="1">
      <c r="A208" t="s">
        <v>156</v>
      </c>
      <c r="B208" t="s">
        <v>140</v>
      </c>
      <c r="C208">
        <v>1</v>
      </c>
      <c r="D208" s="53">
        <v>46235</v>
      </c>
      <c r="E208" s="53">
        <v>46280</v>
      </c>
      <c r="F208" s="56">
        <v>1.5</v>
      </c>
      <c r="G208">
        <v>441031.49999999994</v>
      </c>
      <c r="H208">
        <v>6598.2</v>
      </c>
      <c r="I208">
        <v>0</v>
      </c>
      <c r="J208">
        <v>0</v>
      </c>
      <c r="K208">
        <v>447630</v>
      </c>
      <c r="L208">
        <v>447630</v>
      </c>
    </row>
    <row r="209" spans="1:12" hidden="1">
      <c r="A209" t="s">
        <v>183</v>
      </c>
      <c r="B209" t="s">
        <v>140</v>
      </c>
      <c r="C209">
        <v>1</v>
      </c>
      <c r="D209" s="53">
        <v>46235</v>
      </c>
      <c r="E209" s="53">
        <v>46280</v>
      </c>
      <c r="F209" s="56">
        <v>1.5</v>
      </c>
      <c r="G209">
        <v>455132.99999999994</v>
      </c>
      <c r="H209">
        <v>6598.2</v>
      </c>
      <c r="I209">
        <v>0</v>
      </c>
      <c r="J209">
        <v>0</v>
      </c>
      <c r="K209">
        <v>461731</v>
      </c>
      <c r="L209">
        <v>461731</v>
      </c>
    </row>
    <row r="210" spans="1:12" ht="15.6" hidden="1">
      <c r="A210" s="61" t="s">
        <v>127</v>
      </c>
      <c r="B210" t="s">
        <v>140</v>
      </c>
      <c r="C210">
        <v>1</v>
      </c>
      <c r="D210" s="53">
        <v>46235</v>
      </c>
      <c r="E210" s="53">
        <v>46280</v>
      </c>
      <c r="F210" s="56">
        <v>1.5</v>
      </c>
      <c r="G210">
        <v>317324.99999999994</v>
      </c>
      <c r="H210">
        <v>6591.2</v>
      </c>
      <c r="I210">
        <v>0</v>
      </c>
      <c r="J210">
        <v>0</v>
      </c>
      <c r="K210">
        <v>323916</v>
      </c>
      <c r="L210">
        <v>323916</v>
      </c>
    </row>
    <row r="211" spans="1:12" hidden="1">
      <c r="A211" t="s">
        <v>246</v>
      </c>
      <c r="B211" t="s">
        <v>140</v>
      </c>
      <c r="C211">
        <v>1</v>
      </c>
      <c r="D211" s="53">
        <v>46235</v>
      </c>
      <c r="E211" s="53">
        <v>46280</v>
      </c>
      <c r="F211" s="56">
        <v>1.5</v>
      </c>
      <c r="G211">
        <v>317324.99999999994</v>
      </c>
      <c r="H211">
        <v>6591.2</v>
      </c>
      <c r="I211">
        <v>0</v>
      </c>
      <c r="J211">
        <v>0</v>
      </c>
      <c r="K211">
        <v>323916</v>
      </c>
      <c r="L211">
        <v>323916</v>
      </c>
    </row>
    <row r="212" spans="1:12" hidden="1">
      <c r="A212" t="s">
        <v>247</v>
      </c>
      <c r="B212" t="s">
        <v>140</v>
      </c>
      <c r="C212">
        <v>1</v>
      </c>
      <c r="D212" s="53">
        <v>46235</v>
      </c>
      <c r="E212" s="53">
        <v>46280</v>
      </c>
      <c r="F212" s="56">
        <v>1.5</v>
      </c>
      <c r="G212">
        <v>317325</v>
      </c>
      <c r="H212">
        <v>41895</v>
      </c>
      <c r="I212">
        <v>0</v>
      </c>
      <c r="J212">
        <v>0</v>
      </c>
      <c r="K212">
        <v>359220</v>
      </c>
      <c r="L212">
        <v>359220</v>
      </c>
    </row>
    <row r="213" spans="1:12" hidden="1">
      <c r="A213" t="s">
        <v>248</v>
      </c>
      <c r="B213" t="s">
        <v>140</v>
      </c>
      <c r="C213">
        <v>1</v>
      </c>
      <c r="D213" s="53">
        <v>46235</v>
      </c>
      <c r="E213" s="53">
        <v>46280</v>
      </c>
      <c r="F213" s="56">
        <v>1.5</v>
      </c>
      <c r="G213">
        <v>317325</v>
      </c>
      <c r="H213">
        <v>41895</v>
      </c>
      <c r="I213">
        <v>0</v>
      </c>
      <c r="J213">
        <v>0</v>
      </c>
      <c r="K213">
        <v>359220</v>
      </c>
      <c r="L213">
        <v>359220</v>
      </c>
    </row>
    <row r="214" spans="1:12" hidden="1">
      <c r="A214" t="s">
        <v>249</v>
      </c>
      <c r="B214" t="s">
        <v>140</v>
      </c>
      <c r="C214">
        <v>1</v>
      </c>
      <c r="D214" s="53">
        <v>46235</v>
      </c>
      <c r="E214" s="53">
        <v>46280</v>
      </c>
      <c r="F214" s="56">
        <v>1.5</v>
      </c>
      <c r="G214">
        <v>566451</v>
      </c>
      <c r="H214">
        <v>15120</v>
      </c>
      <c r="I214">
        <v>0</v>
      </c>
      <c r="J214">
        <v>0</v>
      </c>
      <c r="K214">
        <v>581571</v>
      </c>
      <c r="L214">
        <v>581571</v>
      </c>
    </row>
    <row r="215" spans="1:12" hidden="1">
      <c r="A215" t="s">
        <v>250</v>
      </c>
      <c r="B215" t="s">
        <v>140</v>
      </c>
      <c r="C215">
        <v>1</v>
      </c>
      <c r="D215" s="53">
        <v>46235</v>
      </c>
      <c r="E215" s="53">
        <v>46280</v>
      </c>
      <c r="F215" s="56">
        <v>1.5</v>
      </c>
      <c r="G215">
        <v>429003</v>
      </c>
      <c r="H215">
        <v>15120</v>
      </c>
      <c r="I215">
        <v>0</v>
      </c>
      <c r="J215">
        <v>0</v>
      </c>
      <c r="K215">
        <v>444123</v>
      </c>
      <c r="L215">
        <v>444123</v>
      </c>
    </row>
    <row r="216" spans="1:12" hidden="1">
      <c r="A216" t="s">
        <v>80</v>
      </c>
      <c r="B216" t="s">
        <v>140</v>
      </c>
      <c r="C216">
        <v>1</v>
      </c>
      <c r="D216" s="53">
        <v>46235</v>
      </c>
      <c r="E216" s="53">
        <v>46280</v>
      </c>
      <c r="F216" s="56">
        <v>1.5</v>
      </c>
      <c r="G216">
        <v>608074.5</v>
      </c>
      <c r="H216">
        <v>18603.2</v>
      </c>
      <c r="I216">
        <v>0</v>
      </c>
      <c r="J216">
        <v>0</v>
      </c>
      <c r="K216">
        <v>626678</v>
      </c>
      <c r="L216">
        <v>626678</v>
      </c>
    </row>
    <row r="217" spans="1:12" hidden="1">
      <c r="A217" t="s">
        <v>251</v>
      </c>
      <c r="B217" t="s">
        <v>140</v>
      </c>
      <c r="C217">
        <v>1</v>
      </c>
      <c r="D217" s="53">
        <v>46235</v>
      </c>
      <c r="E217" s="53">
        <v>46280</v>
      </c>
      <c r="F217" s="56">
        <v>1.5</v>
      </c>
      <c r="G217">
        <v>533581.11749999993</v>
      </c>
      <c r="H217">
        <v>18622.800000000003</v>
      </c>
      <c r="I217">
        <v>0</v>
      </c>
      <c r="J217">
        <v>0</v>
      </c>
      <c r="K217">
        <v>552204</v>
      </c>
      <c r="L217">
        <v>552204</v>
      </c>
    </row>
    <row r="218" spans="1:12" hidden="1">
      <c r="A218" t="s">
        <v>252</v>
      </c>
      <c r="B218" t="s">
        <v>140</v>
      </c>
      <c r="C218">
        <v>1</v>
      </c>
      <c r="D218" s="53">
        <v>46235</v>
      </c>
      <c r="E218" s="53">
        <v>46280</v>
      </c>
      <c r="F218" s="56">
        <v>1.5</v>
      </c>
      <c r="G218">
        <v>533581.5</v>
      </c>
      <c r="H218">
        <v>18622.800000000003</v>
      </c>
      <c r="I218">
        <v>0</v>
      </c>
      <c r="J218">
        <v>0</v>
      </c>
      <c r="K218">
        <v>552204</v>
      </c>
      <c r="L218">
        <v>552204</v>
      </c>
    </row>
    <row r="219" spans="1:12" hidden="1">
      <c r="A219" t="s">
        <v>253</v>
      </c>
      <c r="B219" t="s">
        <v>140</v>
      </c>
      <c r="C219">
        <v>1</v>
      </c>
      <c r="D219" s="53">
        <v>46235</v>
      </c>
      <c r="E219" s="53">
        <v>46280</v>
      </c>
      <c r="F219" s="56">
        <v>1.5</v>
      </c>
      <c r="G219">
        <v>802116</v>
      </c>
      <c r="H219">
        <v>0</v>
      </c>
      <c r="I219">
        <v>0</v>
      </c>
      <c r="J219">
        <v>0</v>
      </c>
      <c r="K219">
        <v>802116</v>
      </c>
      <c r="L219">
        <v>802116</v>
      </c>
    </row>
    <row r="220" spans="1:12" hidden="1">
      <c r="A220" t="s">
        <v>254</v>
      </c>
      <c r="B220" t="s">
        <v>140</v>
      </c>
      <c r="C220">
        <v>1</v>
      </c>
      <c r="D220" s="53">
        <v>46235</v>
      </c>
      <c r="E220" s="53">
        <v>46280</v>
      </c>
      <c r="F220" s="56">
        <v>1.5</v>
      </c>
      <c r="G220">
        <v>956985.07543604658</v>
      </c>
      <c r="H220">
        <v>0</v>
      </c>
      <c r="I220">
        <v>0</v>
      </c>
      <c r="J220">
        <v>0</v>
      </c>
      <c r="K220">
        <v>956985</v>
      </c>
      <c r="L220">
        <v>956985</v>
      </c>
    </row>
    <row r="221" spans="1:12" hidden="1">
      <c r="A221" t="s">
        <v>255</v>
      </c>
      <c r="B221" t="s">
        <v>140</v>
      </c>
      <c r="C221">
        <v>1</v>
      </c>
      <c r="D221" s="53">
        <v>46235</v>
      </c>
      <c r="E221" s="53">
        <v>46280</v>
      </c>
      <c r="F221" s="56">
        <v>1.5</v>
      </c>
      <c r="G221">
        <v>668295.47751937993</v>
      </c>
      <c r="H221">
        <v>0</v>
      </c>
      <c r="I221">
        <v>0</v>
      </c>
      <c r="J221">
        <v>0</v>
      </c>
      <c r="K221">
        <v>668295</v>
      </c>
      <c r="L221">
        <v>668295</v>
      </c>
    </row>
    <row r="222" spans="1:12" hidden="1">
      <c r="A222" t="s">
        <v>256</v>
      </c>
      <c r="B222" t="s">
        <v>140</v>
      </c>
      <c r="C222">
        <v>1</v>
      </c>
      <c r="D222" s="53">
        <v>46235</v>
      </c>
      <c r="E222" s="53">
        <v>46280</v>
      </c>
      <c r="F222" s="56">
        <v>1.5</v>
      </c>
      <c r="G222">
        <v>1151760</v>
      </c>
      <c r="H222">
        <v>0</v>
      </c>
      <c r="I222">
        <v>0</v>
      </c>
      <c r="J222">
        <v>0</v>
      </c>
      <c r="K222">
        <v>1151760</v>
      </c>
      <c r="L222">
        <v>1151760</v>
      </c>
    </row>
    <row r="223" spans="1:12" hidden="1">
      <c r="A223" t="s">
        <v>257</v>
      </c>
      <c r="B223" t="s">
        <v>140</v>
      </c>
      <c r="C223">
        <v>1</v>
      </c>
      <c r="D223" s="53">
        <v>46235</v>
      </c>
      <c r="E223" s="53">
        <v>46280</v>
      </c>
      <c r="F223" s="56">
        <v>1.5</v>
      </c>
      <c r="G223">
        <v>971191.5</v>
      </c>
      <c r="H223">
        <v>0</v>
      </c>
      <c r="I223">
        <v>0</v>
      </c>
      <c r="J223">
        <v>0</v>
      </c>
      <c r="K223">
        <v>971192</v>
      </c>
      <c r="L223">
        <v>971192</v>
      </c>
    </row>
    <row r="224" spans="1:12" hidden="1">
      <c r="A224" t="s">
        <v>258</v>
      </c>
      <c r="B224" t="s">
        <v>140</v>
      </c>
      <c r="C224">
        <v>1</v>
      </c>
      <c r="D224" s="53">
        <v>46235</v>
      </c>
      <c r="E224" s="53">
        <v>46280</v>
      </c>
      <c r="F224" s="56">
        <v>1.5</v>
      </c>
      <c r="G224">
        <v>1139667</v>
      </c>
      <c r="H224">
        <v>0</v>
      </c>
      <c r="I224">
        <v>0</v>
      </c>
      <c r="J224">
        <v>0</v>
      </c>
      <c r="K224">
        <v>1139667</v>
      </c>
      <c r="L224">
        <v>1139667</v>
      </c>
    </row>
    <row r="225" spans="1:12" hidden="1">
      <c r="A225" t="s">
        <v>259</v>
      </c>
      <c r="B225" t="s">
        <v>140</v>
      </c>
      <c r="C225">
        <v>1</v>
      </c>
      <c r="D225" s="53">
        <v>46235</v>
      </c>
      <c r="E225" s="53">
        <v>46280</v>
      </c>
      <c r="F225" s="56">
        <v>1.5</v>
      </c>
      <c r="G225">
        <v>941893.5</v>
      </c>
      <c r="H225">
        <v>0</v>
      </c>
      <c r="I225">
        <v>0</v>
      </c>
      <c r="J225">
        <v>0</v>
      </c>
      <c r="K225">
        <v>941894</v>
      </c>
      <c r="L225">
        <v>941894</v>
      </c>
    </row>
    <row r="226" spans="1:12" hidden="1">
      <c r="A226" t="s">
        <v>260</v>
      </c>
      <c r="B226" t="s">
        <v>140</v>
      </c>
      <c r="C226">
        <v>1</v>
      </c>
      <c r="D226" s="53">
        <v>46235</v>
      </c>
      <c r="E226" s="53">
        <v>46280</v>
      </c>
      <c r="F226" s="56">
        <v>1.5</v>
      </c>
      <c r="G226">
        <v>608074.5</v>
      </c>
      <c r="H226">
        <v>18603.2</v>
      </c>
      <c r="I226">
        <v>0</v>
      </c>
      <c r="J226">
        <v>0</v>
      </c>
      <c r="K226">
        <v>626678</v>
      </c>
      <c r="L226">
        <v>626678</v>
      </c>
    </row>
    <row r="227" spans="1:12" hidden="1">
      <c r="A227" t="s">
        <v>98</v>
      </c>
      <c r="B227" t="s">
        <v>140</v>
      </c>
      <c r="C227">
        <v>1</v>
      </c>
      <c r="D227" s="53">
        <v>46235</v>
      </c>
      <c r="E227" s="53">
        <v>46295</v>
      </c>
      <c r="F227" s="56">
        <v>2</v>
      </c>
      <c r="G227">
        <v>810766</v>
      </c>
      <c r="H227">
        <v>25911.600000000002</v>
      </c>
      <c r="I227">
        <v>0</v>
      </c>
      <c r="J227">
        <v>0</v>
      </c>
      <c r="K227">
        <v>836678</v>
      </c>
      <c r="L227">
        <v>836678</v>
      </c>
    </row>
    <row r="228" spans="1:12" hidden="1">
      <c r="A228" t="s">
        <v>242</v>
      </c>
      <c r="B228" t="s">
        <v>140</v>
      </c>
      <c r="C228">
        <v>1</v>
      </c>
      <c r="D228" s="53">
        <v>46235</v>
      </c>
      <c r="E228" s="53">
        <v>46295</v>
      </c>
      <c r="F228" s="56">
        <v>2</v>
      </c>
      <c r="G228">
        <v>953988.00000000012</v>
      </c>
      <c r="H228">
        <v>25911.600000000002</v>
      </c>
      <c r="I228">
        <v>0</v>
      </c>
      <c r="J228">
        <v>0</v>
      </c>
      <c r="K228">
        <v>979900</v>
      </c>
      <c r="L228">
        <v>979900</v>
      </c>
    </row>
    <row r="229" spans="1:12" hidden="1">
      <c r="A229" t="s">
        <v>243</v>
      </c>
      <c r="B229" t="s">
        <v>140</v>
      </c>
      <c r="C229">
        <v>1</v>
      </c>
      <c r="D229" s="53">
        <v>46235</v>
      </c>
      <c r="E229" s="53">
        <v>46295</v>
      </c>
      <c r="F229" s="56">
        <v>2</v>
      </c>
      <c r="G229">
        <v>1017300.0000000001</v>
      </c>
      <c r="H229">
        <v>25911.600000000002</v>
      </c>
      <c r="I229">
        <v>0</v>
      </c>
      <c r="J229">
        <v>0</v>
      </c>
      <c r="K229">
        <v>1043212</v>
      </c>
      <c r="L229">
        <v>1043212</v>
      </c>
    </row>
    <row r="230" spans="1:12">
      <c r="A230" t="s">
        <v>138</v>
      </c>
      <c r="B230" t="s">
        <v>140</v>
      </c>
      <c r="C230">
        <v>1</v>
      </c>
      <c r="D230" s="53">
        <v>46235</v>
      </c>
      <c r="E230" s="53">
        <v>46295</v>
      </c>
      <c r="F230" s="56">
        <v>2</v>
      </c>
      <c r="G230">
        <v>847696</v>
      </c>
      <c r="H230">
        <v>25911.600000000002</v>
      </c>
      <c r="I230">
        <v>0</v>
      </c>
      <c r="J230">
        <v>0</v>
      </c>
      <c r="K230">
        <v>873608</v>
      </c>
      <c r="L230">
        <v>873608</v>
      </c>
    </row>
    <row r="231" spans="1:12" hidden="1">
      <c r="A231" t="s">
        <v>244</v>
      </c>
      <c r="B231" t="s">
        <v>140</v>
      </c>
      <c r="C231">
        <v>1</v>
      </c>
      <c r="D231" s="53">
        <v>46235</v>
      </c>
      <c r="E231" s="53">
        <v>46295</v>
      </c>
      <c r="F231" s="56">
        <v>2</v>
      </c>
      <c r="G231">
        <v>810766</v>
      </c>
      <c r="H231">
        <v>25911.600000000002</v>
      </c>
      <c r="I231">
        <v>0</v>
      </c>
      <c r="J231">
        <v>0</v>
      </c>
      <c r="K231">
        <v>836678</v>
      </c>
      <c r="L231">
        <v>836678</v>
      </c>
    </row>
    <row r="232" spans="1:12" hidden="1">
      <c r="A232" t="s">
        <v>245</v>
      </c>
      <c r="B232" t="s">
        <v>140</v>
      </c>
      <c r="C232">
        <v>1</v>
      </c>
      <c r="D232" s="53">
        <v>46235</v>
      </c>
      <c r="E232" s="53">
        <v>46295</v>
      </c>
      <c r="F232" s="56">
        <v>2</v>
      </c>
      <c r="G232">
        <v>1339048.9333333333</v>
      </c>
      <c r="H232">
        <v>0</v>
      </c>
      <c r="I232">
        <v>0</v>
      </c>
      <c r="J232">
        <v>0</v>
      </c>
      <c r="K232">
        <v>1339049</v>
      </c>
      <c r="L232">
        <v>1339049</v>
      </c>
    </row>
    <row r="233" spans="1:12" hidden="1">
      <c r="A233" t="s">
        <v>156</v>
      </c>
      <c r="B233" t="s">
        <v>140</v>
      </c>
      <c r="C233">
        <v>1</v>
      </c>
      <c r="D233" s="53">
        <v>46235</v>
      </c>
      <c r="E233" s="53">
        <v>46295</v>
      </c>
      <c r="F233" s="56">
        <v>2</v>
      </c>
      <c r="G233">
        <v>588042.00000000012</v>
      </c>
      <c r="H233">
        <v>9190.35</v>
      </c>
      <c r="I233">
        <v>0</v>
      </c>
      <c r="J233">
        <v>0</v>
      </c>
      <c r="K233">
        <v>597232</v>
      </c>
      <c r="L233">
        <v>597232</v>
      </c>
    </row>
    <row r="234" spans="1:12" hidden="1">
      <c r="A234" t="s">
        <v>183</v>
      </c>
      <c r="B234" t="s">
        <v>140</v>
      </c>
      <c r="C234">
        <v>1</v>
      </c>
      <c r="D234" s="53">
        <v>46235</v>
      </c>
      <c r="E234" s="53">
        <v>46295</v>
      </c>
      <c r="F234" s="56">
        <v>2</v>
      </c>
      <c r="G234">
        <v>606844.00000000012</v>
      </c>
      <c r="H234">
        <v>9190.35</v>
      </c>
      <c r="I234">
        <v>0</v>
      </c>
      <c r="J234">
        <v>0</v>
      </c>
      <c r="K234">
        <v>616034</v>
      </c>
      <c r="L234">
        <v>616034</v>
      </c>
    </row>
    <row r="235" spans="1:12" ht="15.6" hidden="1">
      <c r="A235" s="61" t="s">
        <v>127</v>
      </c>
      <c r="B235" t="s">
        <v>140</v>
      </c>
      <c r="C235">
        <v>1</v>
      </c>
      <c r="D235" s="53">
        <v>46235</v>
      </c>
      <c r="E235" s="53">
        <v>46295</v>
      </c>
      <c r="F235" s="56">
        <v>2</v>
      </c>
      <c r="G235">
        <v>423100.00000000012</v>
      </c>
      <c r="H235">
        <v>9180.6</v>
      </c>
      <c r="I235">
        <v>0</v>
      </c>
      <c r="J235">
        <v>0</v>
      </c>
      <c r="K235">
        <v>432281</v>
      </c>
      <c r="L235">
        <v>432281</v>
      </c>
    </row>
    <row r="236" spans="1:12" hidden="1">
      <c r="A236" t="s">
        <v>246</v>
      </c>
      <c r="B236" t="s">
        <v>140</v>
      </c>
      <c r="C236">
        <v>1</v>
      </c>
      <c r="D236" s="53">
        <v>46235</v>
      </c>
      <c r="E236" s="53">
        <v>46295</v>
      </c>
      <c r="F236" s="56">
        <v>2</v>
      </c>
      <c r="G236">
        <v>423100.00000000012</v>
      </c>
      <c r="H236">
        <v>9180.6</v>
      </c>
      <c r="I236">
        <v>0</v>
      </c>
      <c r="J236">
        <v>0</v>
      </c>
      <c r="K236">
        <v>432281</v>
      </c>
      <c r="L236">
        <v>432281</v>
      </c>
    </row>
    <row r="237" spans="1:12" hidden="1">
      <c r="A237" t="s">
        <v>247</v>
      </c>
      <c r="B237" t="s">
        <v>140</v>
      </c>
      <c r="C237">
        <v>1</v>
      </c>
      <c r="D237" s="53">
        <v>46235</v>
      </c>
      <c r="E237" s="53">
        <v>46295</v>
      </c>
      <c r="F237" s="56">
        <v>2</v>
      </c>
      <c r="G237">
        <v>423100</v>
      </c>
      <c r="H237">
        <v>58353.75</v>
      </c>
      <c r="I237">
        <v>0</v>
      </c>
      <c r="J237">
        <v>0</v>
      </c>
      <c r="K237">
        <v>481454</v>
      </c>
      <c r="L237">
        <v>481454</v>
      </c>
    </row>
    <row r="238" spans="1:12" hidden="1">
      <c r="A238" t="s">
        <v>248</v>
      </c>
      <c r="B238" t="s">
        <v>140</v>
      </c>
      <c r="C238">
        <v>1</v>
      </c>
      <c r="D238" s="53">
        <v>46235</v>
      </c>
      <c r="E238" s="53">
        <v>46295</v>
      </c>
      <c r="F238" s="56">
        <v>2</v>
      </c>
      <c r="G238">
        <v>423100</v>
      </c>
      <c r="H238">
        <v>58353.75</v>
      </c>
      <c r="I238">
        <v>0</v>
      </c>
      <c r="J238">
        <v>0</v>
      </c>
      <c r="K238">
        <v>481454</v>
      </c>
      <c r="L238">
        <v>481454</v>
      </c>
    </row>
    <row r="239" spans="1:12" hidden="1">
      <c r="A239" t="s">
        <v>249</v>
      </c>
      <c r="B239" t="s">
        <v>140</v>
      </c>
      <c r="C239">
        <v>1</v>
      </c>
      <c r="D239" s="53">
        <v>46235</v>
      </c>
      <c r="E239" s="53">
        <v>46295</v>
      </c>
      <c r="F239" s="56">
        <v>2</v>
      </c>
      <c r="G239">
        <v>755267.99999999977</v>
      </c>
      <c r="H239">
        <v>21060</v>
      </c>
      <c r="I239">
        <v>0</v>
      </c>
      <c r="J239">
        <v>0</v>
      </c>
      <c r="K239">
        <v>776328</v>
      </c>
      <c r="L239">
        <v>776328</v>
      </c>
    </row>
    <row r="240" spans="1:12" hidden="1">
      <c r="A240" t="s">
        <v>250</v>
      </c>
      <c r="B240" t="s">
        <v>140</v>
      </c>
      <c r="C240">
        <v>1</v>
      </c>
      <c r="D240" s="53">
        <v>46235</v>
      </c>
      <c r="E240" s="53">
        <v>46295</v>
      </c>
      <c r="F240" s="56">
        <v>2</v>
      </c>
      <c r="G240">
        <v>572004</v>
      </c>
      <c r="H240">
        <v>21060</v>
      </c>
      <c r="I240">
        <v>0</v>
      </c>
      <c r="J240">
        <v>0</v>
      </c>
      <c r="K240">
        <v>593064</v>
      </c>
      <c r="L240">
        <v>593064</v>
      </c>
    </row>
    <row r="241" spans="1:12" hidden="1">
      <c r="A241" t="s">
        <v>80</v>
      </c>
      <c r="B241" t="s">
        <v>140</v>
      </c>
      <c r="C241">
        <v>1</v>
      </c>
      <c r="D241" s="53">
        <v>46235</v>
      </c>
      <c r="E241" s="53">
        <v>46295</v>
      </c>
      <c r="F241" s="56">
        <v>2</v>
      </c>
      <c r="G241">
        <v>810766</v>
      </c>
      <c r="H241">
        <v>25911.600000000002</v>
      </c>
      <c r="I241">
        <v>0</v>
      </c>
      <c r="J241">
        <v>0</v>
      </c>
      <c r="K241">
        <v>836678</v>
      </c>
      <c r="L241">
        <v>836678</v>
      </c>
    </row>
    <row r="242" spans="1:12" hidden="1">
      <c r="A242" t="s">
        <v>251</v>
      </c>
      <c r="B242" t="s">
        <v>140</v>
      </c>
      <c r="C242">
        <v>1</v>
      </c>
      <c r="D242" s="53">
        <v>46235</v>
      </c>
      <c r="E242" s="53">
        <v>46295</v>
      </c>
      <c r="F242" s="56">
        <v>2</v>
      </c>
      <c r="G242">
        <v>711441.48999999987</v>
      </c>
      <c r="H242">
        <v>25938.9</v>
      </c>
      <c r="I242">
        <v>0</v>
      </c>
      <c r="J242">
        <v>0</v>
      </c>
      <c r="K242">
        <v>737380</v>
      </c>
      <c r="L242">
        <v>737380</v>
      </c>
    </row>
    <row r="243" spans="1:12" hidden="1">
      <c r="A243" t="s">
        <v>252</v>
      </c>
      <c r="B243" t="s">
        <v>140</v>
      </c>
      <c r="C243">
        <v>1</v>
      </c>
      <c r="D243" s="53">
        <v>46235</v>
      </c>
      <c r="E243" s="53">
        <v>46295</v>
      </c>
      <c r="F243" s="56">
        <v>2</v>
      </c>
      <c r="G243">
        <v>711442.00000000012</v>
      </c>
      <c r="H243">
        <v>25938.9</v>
      </c>
      <c r="I243">
        <v>0</v>
      </c>
      <c r="J243">
        <v>0</v>
      </c>
      <c r="K243">
        <v>737381</v>
      </c>
      <c r="L243">
        <v>737381</v>
      </c>
    </row>
    <row r="244" spans="1:12" hidden="1">
      <c r="A244" t="s">
        <v>253</v>
      </c>
      <c r="B244" t="s">
        <v>140</v>
      </c>
      <c r="C244">
        <v>1</v>
      </c>
      <c r="D244" s="53">
        <v>46235</v>
      </c>
      <c r="E244" s="53">
        <v>46295</v>
      </c>
      <c r="F244" s="56">
        <v>2</v>
      </c>
      <c r="G244">
        <v>1069488</v>
      </c>
      <c r="H244">
        <v>0</v>
      </c>
      <c r="I244">
        <v>0</v>
      </c>
      <c r="J244">
        <v>0</v>
      </c>
      <c r="K244">
        <v>1069488</v>
      </c>
      <c r="L244">
        <v>1069488</v>
      </c>
    </row>
    <row r="245" spans="1:12" hidden="1">
      <c r="A245" t="s">
        <v>254</v>
      </c>
      <c r="B245" t="s">
        <v>140</v>
      </c>
      <c r="C245">
        <v>1</v>
      </c>
      <c r="D245" s="53">
        <v>46235</v>
      </c>
      <c r="E245" s="53">
        <v>46295</v>
      </c>
      <c r="F245" s="56">
        <v>2</v>
      </c>
      <c r="G245">
        <v>1275980.1005813954</v>
      </c>
      <c r="H245">
        <v>0</v>
      </c>
      <c r="I245">
        <v>0</v>
      </c>
      <c r="J245">
        <v>0</v>
      </c>
      <c r="K245">
        <v>1275980</v>
      </c>
      <c r="L245">
        <v>1275980</v>
      </c>
    </row>
    <row r="246" spans="1:12" hidden="1">
      <c r="A246" t="s">
        <v>255</v>
      </c>
      <c r="B246" t="s">
        <v>140</v>
      </c>
      <c r="C246">
        <v>1</v>
      </c>
      <c r="D246" s="53">
        <v>46235</v>
      </c>
      <c r="E246" s="53">
        <v>46295</v>
      </c>
      <c r="F246" s="56">
        <v>2</v>
      </c>
      <c r="G246">
        <v>891060.63669250649</v>
      </c>
      <c r="H246">
        <v>0</v>
      </c>
      <c r="I246">
        <v>0</v>
      </c>
      <c r="J246">
        <v>0</v>
      </c>
      <c r="K246">
        <v>891061</v>
      </c>
      <c r="L246">
        <v>891061</v>
      </c>
    </row>
    <row r="247" spans="1:12" hidden="1">
      <c r="A247" t="s">
        <v>256</v>
      </c>
      <c r="B247" t="s">
        <v>140</v>
      </c>
      <c r="C247">
        <v>1</v>
      </c>
      <c r="D247" s="53">
        <v>46235</v>
      </c>
      <c r="E247" s="53">
        <v>46295</v>
      </c>
      <c r="F247" s="56">
        <v>2</v>
      </c>
      <c r="G247">
        <v>1535680</v>
      </c>
      <c r="H247">
        <v>0</v>
      </c>
      <c r="I247">
        <v>0</v>
      </c>
      <c r="J247">
        <v>0</v>
      </c>
      <c r="K247">
        <v>1535680</v>
      </c>
      <c r="L247">
        <v>1535680</v>
      </c>
    </row>
    <row r="248" spans="1:12" hidden="1">
      <c r="A248" t="s">
        <v>257</v>
      </c>
      <c r="B248" t="s">
        <v>140</v>
      </c>
      <c r="C248">
        <v>1</v>
      </c>
      <c r="D248" s="53">
        <v>46235</v>
      </c>
      <c r="E248" s="53">
        <v>46295</v>
      </c>
      <c r="F248" s="56">
        <v>2</v>
      </c>
      <c r="G248">
        <v>1294922</v>
      </c>
      <c r="H248">
        <v>0</v>
      </c>
      <c r="I248">
        <v>0</v>
      </c>
      <c r="J248">
        <v>0</v>
      </c>
      <c r="K248">
        <v>1294922</v>
      </c>
      <c r="L248">
        <v>1294922</v>
      </c>
    </row>
    <row r="249" spans="1:12" hidden="1">
      <c r="A249" t="s">
        <v>258</v>
      </c>
      <c r="B249" t="s">
        <v>140</v>
      </c>
      <c r="C249">
        <v>1</v>
      </c>
      <c r="D249" s="53">
        <v>46235</v>
      </c>
      <c r="E249" s="53">
        <v>46295</v>
      </c>
      <c r="F249" s="56">
        <v>2</v>
      </c>
      <c r="G249">
        <v>1519556</v>
      </c>
      <c r="H249">
        <v>0</v>
      </c>
      <c r="I249">
        <v>0</v>
      </c>
      <c r="J249">
        <v>0</v>
      </c>
      <c r="K249">
        <v>1519556</v>
      </c>
      <c r="L249">
        <v>1519556</v>
      </c>
    </row>
    <row r="250" spans="1:12" hidden="1">
      <c r="A250" t="s">
        <v>259</v>
      </c>
      <c r="B250" t="s">
        <v>140</v>
      </c>
      <c r="C250">
        <v>1</v>
      </c>
      <c r="D250" s="53">
        <v>46235</v>
      </c>
      <c r="E250" s="53">
        <v>46295</v>
      </c>
      <c r="F250" s="56">
        <v>2</v>
      </c>
      <c r="G250">
        <v>1255858</v>
      </c>
      <c r="H250">
        <v>0</v>
      </c>
      <c r="I250">
        <v>0</v>
      </c>
      <c r="J250">
        <v>0</v>
      </c>
      <c r="K250">
        <v>1255858</v>
      </c>
      <c r="L250">
        <v>1255858</v>
      </c>
    </row>
    <row r="251" spans="1:12" hidden="1">
      <c r="A251" t="s">
        <v>260</v>
      </c>
      <c r="B251" t="s">
        <v>140</v>
      </c>
      <c r="C251">
        <v>1</v>
      </c>
      <c r="D251" s="53">
        <v>46235</v>
      </c>
      <c r="E251" s="53">
        <v>46295</v>
      </c>
      <c r="F251" s="56">
        <v>2</v>
      </c>
      <c r="G251">
        <v>810766</v>
      </c>
      <c r="H251">
        <v>25911.600000000002</v>
      </c>
      <c r="I251">
        <v>0</v>
      </c>
      <c r="J251">
        <v>0</v>
      </c>
      <c r="K251">
        <v>836678</v>
      </c>
      <c r="L251">
        <v>836678</v>
      </c>
    </row>
    <row r="252" spans="1:12" hidden="1">
      <c r="A252" t="s">
        <v>98</v>
      </c>
      <c r="B252" t="s">
        <v>140</v>
      </c>
      <c r="C252">
        <v>1</v>
      </c>
      <c r="D252" s="53">
        <v>46235</v>
      </c>
      <c r="E252" s="53">
        <v>46310</v>
      </c>
      <c r="F252" s="56">
        <v>2.5</v>
      </c>
      <c r="G252">
        <v>1013457.5</v>
      </c>
      <c r="H252">
        <v>28569.200000000004</v>
      </c>
      <c r="I252">
        <v>0</v>
      </c>
      <c r="J252">
        <v>0</v>
      </c>
      <c r="K252">
        <v>1042027</v>
      </c>
      <c r="L252">
        <v>1042027</v>
      </c>
    </row>
    <row r="253" spans="1:12" hidden="1">
      <c r="A253" t="s">
        <v>242</v>
      </c>
      <c r="B253" t="s">
        <v>140</v>
      </c>
      <c r="C253">
        <v>1</v>
      </c>
      <c r="D253" s="53">
        <v>46235</v>
      </c>
      <c r="E253" s="53">
        <v>46310</v>
      </c>
      <c r="F253" s="56">
        <v>2.5</v>
      </c>
      <c r="G253">
        <v>1192485.0000000002</v>
      </c>
      <c r="H253">
        <v>28569.200000000004</v>
      </c>
      <c r="I253">
        <v>0</v>
      </c>
      <c r="J253">
        <v>0</v>
      </c>
      <c r="K253">
        <v>1221054</v>
      </c>
      <c r="L253">
        <v>1221054</v>
      </c>
    </row>
    <row r="254" spans="1:12" hidden="1">
      <c r="A254" t="s">
        <v>243</v>
      </c>
      <c r="B254" t="s">
        <v>140</v>
      </c>
      <c r="C254">
        <v>1</v>
      </c>
      <c r="D254" s="53">
        <v>46235</v>
      </c>
      <c r="E254" s="53">
        <v>46310</v>
      </c>
      <c r="F254" s="56">
        <v>2.5</v>
      </c>
      <c r="G254">
        <v>1271625.0000000002</v>
      </c>
      <c r="H254">
        <v>28569.200000000004</v>
      </c>
      <c r="I254">
        <v>0</v>
      </c>
      <c r="J254">
        <v>0</v>
      </c>
      <c r="K254">
        <v>1300194</v>
      </c>
      <c r="L254">
        <v>1300194</v>
      </c>
    </row>
    <row r="255" spans="1:12">
      <c r="A255" t="s">
        <v>138</v>
      </c>
      <c r="B255" t="s">
        <v>140</v>
      </c>
      <c r="C255">
        <v>1</v>
      </c>
      <c r="D255" s="53">
        <v>46235</v>
      </c>
      <c r="E255" s="53">
        <v>46310</v>
      </c>
      <c r="F255" s="56">
        <v>2.5</v>
      </c>
      <c r="G255">
        <v>1059620</v>
      </c>
      <c r="H255">
        <v>28569.200000000004</v>
      </c>
      <c r="I255">
        <v>0</v>
      </c>
      <c r="J255">
        <v>0</v>
      </c>
      <c r="K255">
        <v>1088189</v>
      </c>
      <c r="L255">
        <v>1088189</v>
      </c>
    </row>
    <row r="256" spans="1:12" hidden="1">
      <c r="A256" t="s">
        <v>244</v>
      </c>
      <c r="B256" t="s">
        <v>140</v>
      </c>
      <c r="C256">
        <v>1</v>
      </c>
      <c r="D256" s="53">
        <v>46235</v>
      </c>
      <c r="E256" s="53">
        <v>46310</v>
      </c>
      <c r="F256" s="56">
        <v>2.5</v>
      </c>
      <c r="G256">
        <v>1013457.5</v>
      </c>
      <c r="H256">
        <v>28569.200000000004</v>
      </c>
      <c r="I256">
        <v>0</v>
      </c>
      <c r="J256">
        <v>0</v>
      </c>
      <c r="K256">
        <v>1042027</v>
      </c>
      <c r="L256">
        <v>1042027</v>
      </c>
    </row>
    <row r="257" spans="1:12" hidden="1">
      <c r="A257" t="s">
        <v>245</v>
      </c>
      <c r="B257" t="s">
        <v>140</v>
      </c>
      <c r="C257">
        <v>1</v>
      </c>
      <c r="D257" s="53">
        <v>46235</v>
      </c>
      <c r="E257" s="53">
        <v>46310</v>
      </c>
      <c r="F257" s="56">
        <v>2.5</v>
      </c>
      <c r="G257">
        <v>1673811.1666666667</v>
      </c>
      <c r="H257">
        <v>0</v>
      </c>
      <c r="I257">
        <v>0</v>
      </c>
      <c r="J257">
        <v>0</v>
      </c>
      <c r="K257">
        <v>1673811</v>
      </c>
      <c r="L257">
        <v>1673811</v>
      </c>
    </row>
    <row r="258" spans="1:12" hidden="1">
      <c r="A258" t="s">
        <v>156</v>
      </c>
      <c r="B258" t="s">
        <v>140</v>
      </c>
      <c r="C258">
        <v>1</v>
      </c>
      <c r="D258" s="53">
        <v>46235</v>
      </c>
      <c r="E258" s="53">
        <v>46310</v>
      </c>
      <c r="F258" s="56">
        <v>2.5</v>
      </c>
      <c r="G258">
        <v>735052.50000000023</v>
      </c>
      <c r="H258">
        <v>10132.950000000001</v>
      </c>
      <c r="I258">
        <v>0</v>
      </c>
      <c r="J258">
        <v>0</v>
      </c>
      <c r="K258">
        <v>745185</v>
      </c>
      <c r="L258">
        <v>745185</v>
      </c>
    </row>
    <row r="259" spans="1:12" hidden="1">
      <c r="A259" t="s">
        <v>183</v>
      </c>
      <c r="B259" t="s">
        <v>140</v>
      </c>
      <c r="C259">
        <v>1</v>
      </c>
      <c r="D259" s="53">
        <v>46235</v>
      </c>
      <c r="E259" s="53">
        <v>46310</v>
      </c>
      <c r="F259" s="56">
        <v>2.5</v>
      </c>
      <c r="G259">
        <v>758555.00000000023</v>
      </c>
      <c r="H259">
        <v>10132.950000000001</v>
      </c>
      <c r="I259">
        <v>0</v>
      </c>
      <c r="J259">
        <v>0</v>
      </c>
      <c r="K259">
        <v>768688</v>
      </c>
      <c r="L259">
        <v>768688</v>
      </c>
    </row>
    <row r="260" spans="1:12" ht="15.6" hidden="1">
      <c r="A260" s="61" t="s">
        <v>127</v>
      </c>
      <c r="B260" t="s">
        <v>140</v>
      </c>
      <c r="C260">
        <v>1</v>
      </c>
      <c r="D260" s="53">
        <v>46235</v>
      </c>
      <c r="E260" s="53">
        <v>46310</v>
      </c>
      <c r="F260" s="56">
        <v>2.5</v>
      </c>
      <c r="G260">
        <v>528875.00000000023</v>
      </c>
      <c r="H260">
        <v>10122.200000000001</v>
      </c>
      <c r="I260">
        <v>0</v>
      </c>
      <c r="J260">
        <v>0</v>
      </c>
      <c r="K260">
        <v>538997</v>
      </c>
      <c r="L260">
        <v>538997</v>
      </c>
    </row>
    <row r="261" spans="1:12" hidden="1">
      <c r="A261" t="s">
        <v>246</v>
      </c>
      <c r="B261" t="s">
        <v>140</v>
      </c>
      <c r="C261">
        <v>1</v>
      </c>
      <c r="D261" s="53">
        <v>46235</v>
      </c>
      <c r="E261" s="53">
        <v>46310</v>
      </c>
      <c r="F261" s="56">
        <v>2.5</v>
      </c>
      <c r="G261">
        <v>528875.00000000023</v>
      </c>
      <c r="H261">
        <v>10122.200000000001</v>
      </c>
      <c r="I261">
        <v>0</v>
      </c>
      <c r="J261">
        <v>0</v>
      </c>
      <c r="K261">
        <v>538997</v>
      </c>
      <c r="L261">
        <v>538997</v>
      </c>
    </row>
    <row r="262" spans="1:12" hidden="1">
      <c r="A262" t="s">
        <v>247</v>
      </c>
      <c r="B262" t="s">
        <v>140</v>
      </c>
      <c r="C262">
        <v>1</v>
      </c>
      <c r="D262" s="53">
        <v>46235</v>
      </c>
      <c r="E262" s="53">
        <v>46310</v>
      </c>
      <c r="F262" s="56">
        <v>2.5</v>
      </c>
      <c r="G262">
        <v>528875</v>
      </c>
      <c r="H262">
        <v>64338.75</v>
      </c>
      <c r="I262">
        <v>0</v>
      </c>
      <c r="J262">
        <v>0</v>
      </c>
      <c r="K262">
        <v>593214</v>
      </c>
      <c r="L262">
        <v>593214</v>
      </c>
    </row>
    <row r="263" spans="1:12" hidden="1">
      <c r="A263" t="s">
        <v>248</v>
      </c>
      <c r="B263" t="s">
        <v>140</v>
      </c>
      <c r="C263">
        <v>1</v>
      </c>
      <c r="D263" s="53">
        <v>46235</v>
      </c>
      <c r="E263" s="53">
        <v>46310</v>
      </c>
      <c r="F263" s="56">
        <v>2.5</v>
      </c>
      <c r="G263">
        <v>528875</v>
      </c>
      <c r="H263">
        <v>64338.75</v>
      </c>
      <c r="I263">
        <v>0</v>
      </c>
      <c r="J263">
        <v>0</v>
      </c>
      <c r="K263">
        <v>593214</v>
      </c>
      <c r="L263">
        <v>593214</v>
      </c>
    </row>
    <row r="264" spans="1:12" hidden="1">
      <c r="A264" t="s">
        <v>249</v>
      </c>
      <c r="B264" t="s">
        <v>140</v>
      </c>
      <c r="C264">
        <v>1</v>
      </c>
      <c r="D264" s="53">
        <v>46235</v>
      </c>
      <c r="E264" s="53">
        <v>46310</v>
      </c>
      <c r="F264" s="56">
        <v>2.5</v>
      </c>
      <c r="G264">
        <v>944084.99999999977</v>
      </c>
      <c r="H264">
        <v>23220</v>
      </c>
      <c r="I264">
        <v>0</v>
      </c>
      <c r="J264">
        <v>0</v>
      </c>
      <c r="K264">
        <v>967305</v>
      </c>
      <c r="L264">
        <v>967305</v>
      </c>
    </row>
    <row r="265" spans="1:12" hidden="1">
      <c r="A265" t="s">
        <v>250</v>
      </c>
      <c r="B265" t="s">
        <v>140</v>
      </c>
      <c r="C265">
        <v>1</v>
      </c>
      <c r="D265" s="53">
        <v>46235</v>
      </c>
      <c r="E265" s="53">
        <v>46310</v>
      </c>
      <c r="F265" s="56">
        <v>2.5</v>
      </c>
      <c r="G265">
        <v>715005</v>
      </c>
      <c r="H265">
        <v>23220</v>
      </c>
      <c r="I265">
        <v>0</v>
      </c>
      <c r="J265">
        <v>0</v>
      </c>
      <c r="K265">
        <v>738225</v>
      </c>
      <c r="L265">
        <v>738225</v>
      </c>
    </row>
    <row r="266" spans="1:12" hidden="1">
      <c r="A266" t="s">
        <v>80</v>
      </c>
      <c r="B266" t="s">
        <v>140</v>
      </c>
      <c r="C266">
        <v>1</v>
      </c>
      <c r="D266" s="53">
        <v>46235</v>
      </c>
      <c r="E266" s="53">
        <v>46310</v>
      </c>
      <c r="F266" s="56">
        <v>2.5</v>
      </c>
      <c r="G266">
        <v>1013457.5</v>
      </c>
      <c r="H266">
        <v>28569.200000000004</v>
      </c>
      <c r="I266">
        <v>0</v>
      </c>
      <c r="J266">
        <v>0</v>
      </c>
      <c r="K266">
        <v>1042027</v>
      </c>
      <c r="L266">
        <v>1042027</v>
      </c>
    </row>
    <row r="267" spans="1:12" hidden="1">
      <c r="A267" t="s">
        <v>251</v>
      </c>
      <c r="B267" t="s">
        <v>140</v>
      </c>
      <c r="C267">
        <v>1</v>
      </c>
      <c r="D267" s="53">
        <v>46235</v>
      </c>
      <c r="E267" s="53">
        <v>46310</v>
      </c>
      <c r="F267" s="56">
        <v>2.5</v>
      </c>
      <c r="G267">
        <v>889301.86249999981</v>
      </c>
      <c r="H267">
        <v>28599.300000000003</v>
      </c>
      <c r="I267">
        <v>0</v>
      </c>
      <c r="J267">
        <v>0</v>
      </c>
      <c r="K267">
        <v>917901</v>
      </c>
      <c r="L267">
        <v>917901</v>
      </c>
    </row>
    <row r="268" spans="1:12" hidden="1">
      <c r="A268" t="s">
        <v>252</v>
      </c>
      <c r="B268" t="s">
        <v>140</v>
      </c>
      <c r="C268">
        <v>1</v>
      </c>
      <c r="D268" s="53">
        <v>46235</v>
      </c>
      <c r="E268" s="53">
        <v>46310</v>
      </c>
      <c r="F268" s="56">
        <v>2.5</v>
      </c>
      <c r="G268">
        <v>889302.50000000023</v>
      </c>
      <c r="H268">
        <v>28599.300000000003</v>
      </c>
      <c r="I268">
        <v>0</v>
      </c>
      <c r="J268">
        <v>0</v>
      </c>
      <c r="K268">
        <v>917902</v>
      </c>
      <c r="L268">
        <v>917902</v>
      </c>
    </row>
    <row r="269" spans="1:12" hidden="1">
      <c r="A269" t="s">
        <v>253</v>
      </c>
      <c r="B269" t="s">
        <v>140</v>
      </c>
      <c r="C269">
        <v>1</v>
      </c>
      <c r="D269" s="53">
        <v>46235</v>
      </c>
      <c r="E269" s="53">
        <v>46310</v>
      </c>
      <c r="F269" s="56">
        <v>2.5</v>
      </c>
      <c r="G269">
        <v>1336860</v>
      </c>
      <c r="H269">
        <v>0</v>
      </c>
      <c r="I269">
        <v>0</v>
      </c>
      <c r="J269">
        <v>0</v>
      </c>
      <c r="K269">
        <v>1336860</v>
      </c>
      <c r="L269">
        <v>1336860</v>
      </c>
    </row>
    <row r="270" spans="1:12" hidden="1">
      <c r="A270" t="s">
        <v>254</v>
      </c>
      <c r="B270" t="s">
        <v>140</v>
      </c>
      <c r="C270">
        <v>1</v>
      </c>
      <c r="D270" s="53">
        <v>46235</v>
      </c>
      <c r="E270" s="53">
        <v>46310</v>
      </c>
      <c r="F270" s="56">
        <v>2.5</v>
      </c>
      <c r="G270">
        <v>1594975.1257267443</v>
      </c>
      <c r="H270">
        <v>0</v>
      </c>
      <c r="I270">
        <v>0</v>
      </c>
      <c r="J270">
        <v>0</v>
      </c>
      <c r="K270">
        <v>1594975</v>
      </c>
      <c r="L270">
        <v>1594975</v>
      </c>
    </row>
    <row r="271" spans="1:12" hidden="1">
      <c r="A271" t="s">
        <v>255</v>
      </c>
      <c r="B271" t="s">
        <v>140</v>
      </c>
      <c r="C271">
        <v>1</v>
      </c>
      <c r="D271" s="53">
        <v>46235</v>
      </c>
      <c r="E271" s="53">
        <v>46310</v>
      </c>
      <c r="F271" s="56">
        <v>2.5</v>
      </c>
      <c r="G271">
        <v>1113825.7958656331</v>
      </c>
      <c r="H271">
        <v>0</v>
      </c>
      <c r="I271">
        <v>0</v>
      </c>
      <c r="J271">
        <v>0</v>
      </c>
      <c r="K271">
        <v>1113826</v>
      </c>
      <c r="L271">
        <v>1113826</v>
      </c>
    </row>
    <row r="272" spans="1:12" hidden="1">
      <c r="A272" t="s">
        <v>256</v>
      </c>
      <c r="B272" t="s">
        <v>140</v>
      </c>
      <c r="C272">
        <v>1</v>
      </c>
      <c r="D272" s="53">
        <v>46235</v>
      </c>
      <c r="E272" s="53">
        <v>46310</v>
      </c>
      <c r="F272" s="56">
        <v>2.5</v>
      </c>
      <c r="G272">
        <v>1919600</v>
      </c>
      <c r="H272">
        <v>0</v>
      </c>
      <c r="I272">
        <v>0</v>
      </c>
      <c r="J272">
        <v>0</v>
      </c>
      <c r="K272">
        <v>1919600</v>
      </c>
      <c r="L272">
        <v>1919600</v>
      </c>
    </row>
    <row r="273" spans="1:17" hidden="1">
      <c r="A273" t="s">
        <v>257</v>
      </c>
      <c r="B273" t="s">
        <v>140</v>
      </c>
      <c r="C273">
        <v>1</v>
      </c>
      <c r="D273" s="53">
        <v>46235</v>
      </c>
      <c r="E273" s="53">
        <v>46310</v>
      </c>
      <c r="F273" s="56">
        <v>2.5</v>
      </c>
      <c r="G273">
        <v>1618652.5</v>
      </c>
      <c r="H273">
        <v>0</v>
      </c>
      <c r="I273">
        <v>0</v>
      </c>
      <c r="J273">
        <v>0</v>
      </c>
      <c r="K273">
        <v>1618653</v>
      </c>
      <c r="L273">
        <v>1618653</v>
      </c>
    </row>
    <row r="274" spans="1:17" hidden="1">
      <c r="A274" t="s">
        <v>258</v>
      </c>
      <c r="B274" t="s">
        <v>140</v>
      </c>
      <c r="C274">
        <v>1</v>
      </c>
      <c r="D274" s="53">
        <v>46235</v>
      </c>
      <c r="E274" s="53">
        <v>46310</v>
      </c>
      <c r="F274" s="56">
        <v>2.5</v>
      </c>
      <c r="G274">
        <v>1899445</v>
      </c>
      <c r="H274">
        <v>0</v>
      </c>
      <c r="I274">
        <v>0</v>
      </c>
      <c r="J274">
        <v>0</v>
      </c>
      <c r="K274">
        <v>1899445</v>
      </c>
      <c r="L274">
        <v>1899445</v>
      </c>
    </row>
    <row r="275" spans="1:17" hidden="1">
      <c r="A275" t="s">
        <v>259</v>
      </c>
      <c r="B275" t="s">
        <v>140</v>
      </c>
      <c r="C275">
        <v>1</v>
      </c>
      <c r="D275" s="53">
        <v>46235</v>
      </c>
      <c r="E275" s="53">
        <v>46310</v>
      </c>
      <c r="F275" s="56">
        <v>2.5</v>
      </c>
      <c r="G275">
        <v>1569822.5</v>
      </c>
      <c r="H275">
        <v>0</v>
      </c>
      <c r="I275">
        <v>0</v>
      </c>
      <c r="J275">
        <v>0</v>
      </c>
      <c r="K275">
        <v>1569823</v>
      </c>
      <c r="L275">
        <v>1569823</v>
      </c>
    </row>
    <row r="276" spans="1:17" hidden="1">
      <c r="A276" t="s">
        <v>260</v>
      </c>
      <c r="B276" t="s">
        <v>140</v>
      </c>
      <c r="C276">
        <v>1</v>
      </c>
      <c r="D276" s="53">
        <v>46235</v>
      </c>
      <c r="E276" s="53">
        <v>46310</v>
      </c>
      <c r="F276" s="56">
        <v>2.5</v>
      </c>
      <c r="G276">
        <v>1013457.5</v>
      </c>
      <c r="H276">
        <v>28569.200000000004</v>
      </c>
      <c r="I276">
        <v>0</v>
      </c>
      <c r="J276">
        <v>0</v>
      </c>
      <c r="K276">
        <v>1042027</v>
      </c>
      <c r="L276">
        <v>1042027</v>
      </c>
    </row>
    <row r="277" spans="1:17" hidden="1">
      <c r="A277" t="s">
        <v>98</v>
      </c>
      <c r="B277" t="s">
        <v>140</v>
      </c>
      <c r="C277">
        <v>1</v>
      </c>
      <c r="D277" s="53">
        <v>46235</v>
      </c>
      <c r="E277" s="53">
        <v>46326</v>
      </c>
      <c r="F277" s="56">
        <v>3</v>
      </c>
      <c r="G277">
        <v>1216149</v>
      </c>
      <c r="H277">
        <v>35877.600000000006</v>
      </c>
      <c r="I277">
        <v>0</v>
      </c>
      <c r="J277">
        <v>0</v>
      </c>
      <c r="K277" s="47">
        <v>1252027</v>
      </c>
      <c r="L277">
        <v>1252027</v>
      </c>
    </row>
    <row r="278" spans="1:17" hidden="1">
      <c r="A278" t="s">
        <v>242</v>
      </c>
      <c r="B278" t="s">
        <v>140</v>
      </c>
      <c r="C278">
        <v>1</v>
      </c>
      <c r="D278" s="53">
        <v>46235</v>
      </c>
      <c r="E278" s="53">
        <v>46326</v>
      </c>
      <c r="F278" s="56">
        <v>3</v>
      </c>
      <c r="G278">
        <v>1430981.9999999998</v>
      </c>
      <c r="H278">
        <v>35877.600000000006</v>
      </c>
      <c r="I278">
        <v>0</v>
      </c>
      <c r="J278">
        <v>0</v>
      </c>
      <c r="K278">
        <v>1466860</v>
      </c>
      <c r="L278">
        <v>1466860</v>
      </c>
    </row>
    <row r="279" spans="1:17" hidden="1">
      <c r="A279" t="s">
        <v>243</v>
      </c>
      <c r="B279" t="s">
        <v>140</v>
      </c>
      <c r="C279">
        <v>1</v>
      </c>
      <c r="D279" s="53">
        <v>46235</v>
      </c>
      <c r="E279" s="53">
        <v>46326</v>
      </c>
      <c r="F279" s="56">
        <v>3</v>
      </c>
      <c r="G279">
        <v>1525949.9999999998</v>
      </c>
      <c r="H279">
        <v>35877.600000000006</v>
      </c>
      <c r="I279">
        <v>0</v>
      </c>
      <c r="J279">
        <v>0</v>
      </c>
      <c r="K279">
        <v>1561828</v>
      </c>
      <c r="L279">
        <v>1561828</v>
      </c>
    </row>
    <row r="280" spans="1:17">
      <c r="A280" t="s">
        <v>138</v>
      </c>
      <c r="B280" t="s">
        <v>140</v>
      </c>
      <c r="C280">
        <v>1</v>
      </c>
      <c r="D280" s="53">
        <v>46235</v>
      </c>
      <c r="E280" s="53">
        <v>46326</v>
      </c>
      <c r="F280" s="56">
        <v>3</v>
      </c>
      <c r="G280">
        <v>1271544</v>
      </c>
      <c r="H280">
        <v>35877.600000000006</v>
      </c>
      <c r="I280">
        <v>0</v>
      </c>
      <c r="J280">
        <v>0</v>
      </c>
      <c r="K280">
        <v>1307422</v>
      </c>
      <c r="L280">
        <v>1307422</v>
      </c>
      <c r="N280" s="84"/>
      <c r="O280" s="84"/>
      <c r="P280" s="84"/>
      <c r="Q280" s="84"/>
    </row>
    <row r="281" spans="1:17" hidden="1">
      <c r="A281" t="s">
        <v>244</v>
      </c>
      <c r="B281" t="s">
        <v>140</v>
      </c>
      <c r="C281">
        <v>1</v>
      </c>
      <c r="D281" s="53">
        <v>46235</v>
      </c>
      <c r="E281" s="53">
        <v>46326</v>
      </c>
      <c r="F281" s="56">
        <v>3</v>
      </c>
      <c r="G281">
        <v>1216149</v>
      </c>
      <c r="H281">
        <v>35877.600000000006</v>
      </c>
      <c r="I281">
        <v>0</v>
      </c>
      <c r="J281">
        <v>0</v>
      </c>
      <c r="K281">
        <v>1252027</v>
      </c>
      <c r="L281">
        <v>1252027</v>
      </c>
    </row>
    <row r="282" spans="1:17" hidden="1">
      <c r="A282" t="s">
        <v>245</v>
      </c>
      <c r="B282" t="s">
        <v>140</v>
      </c>
      <c r="C282">
        <v>1</v>
      </c>
      <c r="D282" s="53">
        <v>46235</v>
      </c>
      <c r="E282" s="53">
        <v>46326</v>
      </c>
      <c r="F282" s="56">
        <v>3</v>
      </c>
      <c r="G282">
        <v>2008573.4</v>
      </c>
      <c r="H282">
        <v>0</v>
      </c>
      <c r="I282">
        <v>0</v>
      </c>
      <c r="J282">
        <v>0</v>
      </c>
      <c r="K282">
        <v>2008573</v>
      </c>
      <c r="L282">
        <v>2008573</v>
      </c>
    </row>
    <row r="283" spans="1:17" hidden="1">
      <c r="A283" t="s">
        <v>156</v>
      </c>
      <c r="B283" t="s">
        <v>140</v>
      </c>
      <c r="C283">
        <v>1</v>
      </c>
      <c r="D283" s="53">
        <v>46235</v>
      </c>
      <c r="E283" s="53">
        <v>46326</v>
      </c>
      <c r="F283" s="56">
        <v>3</v>
      </c>
      <c r="G283">
        <v>882063.00000000012</v>
      </c>
      <c r="H283">
        <v>12725.1</v>
      </c>
      <c r="I283">
        <v>0</v>
      </c>
      <c r="J283">
        <v>0</v>
      </c>
      <c r="K283">
        <v>894788</v>
      </c>
      <c r="L283">
        <v>894788</v>
      </c>
    </row>
    <row r="284" spans="1:17" hidden="1">
      <c r="A284" t="s">
        <v>183</v>
      </c>
      <c r="B284" t="s">
        <v>140</v>
      </c>
      <c r="C284">
        <v>1</v>
      </c>
      <c r="D284" s="53">
        <v>46235</v>
      </c>
      <c r="E284" s="53">
        <v>46326</v>
      </c>
      <c r="F284" s="56">
        <v>3</v>
      </c>
      <c r="G284">
        <v>910266.00000000012</v>
      </c>
      <c r="H284">
        <v>12725.1</v>
      </c>
      <c r="I284">
        <v>0</v>
      </c>
      <c r="J284">
        <v>0</v>
      </c>
      <c r="K284">
        <v>922991</v>
      </c>
      <c r="L284">
        <v>922991</v>
      </c>
    </row>
    <row r="285" spans="1:17" ht="15.6" hidden="1">
      <c r="A285" s="61" t="s">
        <v>127</v>
      </c>
      <c r="B285" t="s">
        <v>140</v>
      </c>
      <c r="C285">
        <v>1</v>
      </c>
      <c r="D285" s="53">
        <v>46235</v>
      </c>
      <c r="E285" s="53">
        <v>46326</v>
      </c>
      <c r="F285" s="56">
        <v>3</v>
      </c>
      <c r="G285">
        <v>634650.00000000012</v>
      </c>
      <c r="H285">
        <v>12711.6</v>
      </c>
      <c r="I285">
        <v>0</v>
      </c>
      <c r="J285">
        <v>0</v>
      </c>
      <c r="K285">
        <v>647362</v>
      </c>
      <c r="L285">
        <v>647362</v>
      </c>
    </row>
    <row r="286" spans="1:17" hidden="1">
      <c r="A286" t="s">
        <v>246</v>
      </c>
      <c r="B286" t="s">
        <v>140</v>
      </c>
      <c r="C286">
        <v>1</v>
      </c>
      <c r="D286" s="53">
        <v>46235</v>
      </c>
      <c r="E286" s="53">
        <v>46326</v>
      </c>
      <c r="F286" s="56">
        <v>3</v>
      </c>
      <c r="G286">
        <v>634650.00000000012</v>
      </c>
      <c r="H286">
        <v>12711.6</v>
      </c>
      <c r="I286">
        <v>0</v>
      </c>
      <c r="J286">
        <v>0</v>
      </c>
      <c r="K286">
        <v>647362</v>
      </c>
      <c r="L286">
        <v>647362</v>
      </c>
    </row>
    <row r="287" spans="1:17" hidden="1">
      <c r="A287" t="s">
        <v>247</v>
      </c>
      <c r="B287" t="s">
        <v>140</v>
      </c>
      <c r="C287">
        <v>1</v>
      </c>
      <c r="D287" s="53">
        <v>46235</v>
      </c>
      <c r="E287" s="53">
        <v>46326</v>
      </c>
      <c r="F287" s="56">
        <v>3</v>
      </c>
      <c r="G287">
        <v>634650</v>
      </c>
      <c r="H287">
        <v>80797.5</v>
      </c>
      <c r="I287">
        <v>0</v>
      </c>
      <c r="J287">
        <v>0</v>
      </c>
      <c r="K287">
        <v>715448</v>
      </c>
      <c r="L287">
        <v>715448</v>
      </c>
    </row>
    <row r="288" spans="1:17" hidden="1">
      <c r="A288" t="s">
        <v>248</v>
      </c>
      <c r="B288" t="s">
        <v>140</v>
      </c>
      <c r="C288">
        <v>1</v>
      </c>
      <c r="D288" s="53">
        <v>46235</v>
      </c>
      <c r="E288" s="53">
        <v>46326</v>
      </c>
      <c r="F288" s="56">
        <v>3</v>
      </c>
      <c r="G288">
        <v>634650</v>
      </c>
      <c r="H288">
        <v>80797.5</v>
      </c>
      <c r="I288">
        <v>0</v>
      </c>
      <c r="J288">
        <v>0</v>
      </c>
      <c r="K288">
        <v>715448</v>
      </c>
      <c r="L288">
        <v>715448</v>
      </c>
    </row>
    <row r="289" spans="1:14" hidden="1">
      <c r="A289" t="s">
        <v>249</v>
      </c>
      <c r="B289" t="s">
        <v>140</v>
      </c>
      <c r="C289">
        <v>1</v>
      </c>
      <c r="D289" s="53">
        <v>46235</v>
      </c>
      <c r="E289" s="53">
        <v>46326</v>
      </c>
      <c r="F289" s="56">
        <v>3</v>
      </c>
      <c r="G289">
        <v>1132901.9999999998</v>
      </c>
      <c r="H289">
        <v>29160</v>
      </c>
      <c r="I289">
        <v>0</v>
      </c>
      <c r="J289">
        <v>0</v>
      </c>
      <c r="K289">
        <v>1162062</v>
      </c>
      <c r="L289">
        <v>1162062</v>
      </c>
    </row>
    <row r="290" spans="1:14" hidden="1">
      <c r="A290" t="s">
        <v>250</v>
      </c>
      <c r="B290" t="s">
        <v>140</v>
      </c>
      <c r="C290">
        <v>1</v>
      </c>
      <c r="D290" s="53">
        <v>46235</v>
      </c>
      <c r="E290" s="53">
        <v>46326</v>
      </c>
      <c r="F290" s="56">
        <v>3</v>
      </c>
      <c r="G290">
        <v>858006</v>
      </c>
      <c r="H290">
        <v>29160</v>
      </c>
      <c r="I290">
        <v>0</v>
      </c>
      <c r="J290">
        <v>0</v>
      </c>
      <c r="K290">
        <v>887166</v>
      </c>
      <c r="L290">
        <v>887166</v>
      </c>
    </row>
    <row r="291" spans="1:14" hidden="1">
      <c r="A291" t="s">
        <v>80</v>
      </c>
      <c r="B291" t="s">
        <v>140</v>
      </c>
      <c r="C291">
        <v>1</v>
      </c>
      <c r="D291" s="53">
        <v>46235</v>
      </c>
      <c r="E291" s="53">
        <v>46326</v>
      </c>
      <c r="F291" s="56">
        <v>3</v>
      </c>
      <c r="G291">
        <v>1216149</v>
      </c>
      <c r="H291">
        <v>35877.600000000006</v>
      </c>
      <c r="I291">
        <v>0</v>
      </c>
      <c r="J291">
        <v>0</v>
      </c>
      <c r="K291">
        <v>1252027</v>
      </c>
      <c r="L291">
        <v>1252027</v>
      </c>
    </row>
    <row r="292" spans="1:14" hidden="1">
      <c r="A292" t="s">
        <v>251</v>
      </c>
      <c r="B292" t="s">
        <v>140</v>
      </c>
      <c r="C292">
        <v>1</v>
      </c>
      <c r="D292" s="53">
        <v>46235</v>
      </c>
      <c r="E292" s="53">
        <v>46326</v>
      </c>
      <c r="F292" s="56">
        <v>3</v>
      </c>
      <c r="G292">
        <v>1067162.2350000001</v>
      </c>
      <c r="H292">
        <v>35915.4</v>
      </c>
      <c r="I292">
        <v>0</v>
      </c>
      <c r="J292">
        <v>0</v>
      </c>
      <c r="K292">
        <v>1103078</v>
      </c>
      <c r="L292">
        <v>1103078</v>
      </c>
    </row>
    <row r="293" spans="1:14" hidden="1">
      <c r="A293" t="s">
        <v>252</v>
      </c>
      <c r="B293" t="s">
        <v>140</v>
      </c>
      <c r="C293">
        <v>1</v>
      </c>
      <c r="D293" s="53">
        <v>46235</v>
      </c>
      <c r="E293" s="53">
        <v>46326</v>
      </c>
      <c r="F293" s="56">
        <v>3</v>
      </c>
      <c r="G293">
        <v>1067163.0000000002</v>
      </c>
      <c r="H293">
        <v>35915.4</v>
      </c>
      <c r="I293">
        <v>0</v>
      </c>
      <c r="J293">
        <v>0</v>
      </c>
      <c r="K293">
        <v>1103078</v>
      </c>
      <c r="L293">
        <v>1103078</v>
      </c>
    </row>
    <row r="294" spans="1:14" hidden="1">
      <c r="A294" t="s">
        <v>253</v>
      </c>
      <c r="B294" t="s">
        <v>140</v>
      </c>
      <c r="C294">
        <v>1</v>
      </c>
      <c r="D294" s="53">
        <v>46235</v>
      </c>
      <c r="E294" s="53">
        <v>46326</v>
      </c>
      <c r="F294" s="56">
        <v>3</v>
      </c>
      <c r="G294">
        <v>1604232</v>
      </c>
      <c r="H294">
        <v>0</v>
      </c>
      <c r="I294">
        <v>0</v>
      </c>
      <c r="J294">
        <v>0</v>
      </c>
      <c r="K294">
        <v>1604232</v>
      </c>
      <c r="L294">
        <v>1604232</v>
      </c>
    </row>
    <row r="295" spans="1:14" hidden="1">
      <c r="A295" t="s">
        <v>254</v>
      </c>
      <c r="B295" t="s">
        <v>140</v>
      </c>
      <c r="C295">
        <v>1</v>
      </c>
      <c r="D295" s="53">
        <v>46235</v>
      </c>
      <c r="E295" s="53">
        <v>46326</v>
      </c>
      <c r="F295" s="56">
        <v>3</v>
      </c>
      <c r="G295">
        <v>1913970.1508720932</v>
      </c>
      <c r="H295">
        <v>0</v>
      </c>
      <c r="I295">
        <v>0</v>
      </c>
      <c r="J295">
        <v>0</v>
      </c>
      <c r="K295">
        <v>1913970</v>
      </c>
      <c r="L295">
        <v>1913970</v>
      </c>
    </row>
    <row r="296" spans="1:14" hidden="1">
      <c r="A296" t="s">
        <v>255</v>
      </c>
      <c r="B296" t="s">
        <v>140</v>
      </c>
      <c r="C296">
        <v>1</v>
      </c>
      <c r="D296" s="53">
        <v>46235</v>
      </c>
      <c r="E296" s="53">
        <v>46326</v>
      </c>
      <c r="F296" s="56">
        <v>3</v>
      </c>
      <c r="G296">
        <v>1336590.9550387599</v>
      </c>
      <c r="H296">
        <v>0</v>
      </c>
      <c r="I296">
        <v>0</v>
      </c>
      <c r="J296">
        <v>0</v>
      </c>
      <c r="K296">
        <v>1336591</v>
      </c>
      <c r="L296">
        <v>1336591</v>
      </c>
    </row>
    <row r="297" spans="1:14" hidden="1">
      <c r="A297" t="s">
        <v>256</v>
      </c>
      <c r="B297" t="s">
        <v>140</v>
      </c>
      <c r="C297">
        <v>1</v>
      </c>
      <c r="D297" s="53">
        <v>46235</v>
      </c>
      <c r="E297" s="53">
        <v>46326</v>
      </c>
      <c r="F297" s="56">
        <v>3</v>
      </c>
      <c r="G297">
        <v>2303520</v>
      </c>
      <c r="H297">
        <v>0</v>
      </c>
      <c r="I297">
        <v>0</v>
      </c>
      <c r="J297">
        <v>0</v>
      </c>
      <c r="K297">
        <v>2303520</v>
      </c>
      <c r="L297">
        <v>2303520</v>
      </c>
    </row>
    <row r="298" spans="1:14" hidden="1">
      <c r="A298" t="s">
        <v>257</v>
      </c>
      <c r="B298" t="s">
        <v>140</v>
      </c>
      <c r="C298">
        <v>1</v>
      </c>
      <c r="D298" s="53">
        <v>46235</v>
      </c>
      <c r="E298" s="53">
        <v>46326</v>
      </c>
      <c r="F298" s="56">
        <v>3</v>
      </c>
      <c r="G298">
        <v>1942383</v>
      </c>
      <c r="H298">
        <v>0</v>
      </c>
      <c r="I298">
        <v>0</v>
      </c>
      <c r="J298">
        <v>0</v>
      </c>
      <c r="K298">
        <v>1942383</v>
      </c>
      <c r="L298">
        <v>1942383</v>
      </c>
    </row>
    <row r="299" spans="1:14" hidden="1">
      <c r="A299" t="s">
        <v>258</v>
      </c>
      <c r="B299" t="s">
        <v>140</v>
      </c>
      <c r="C299">
        <v>1</v>
      </c>
      <c r="D299" s="53">
        <v>46235</v>
      </c>
      <c r="E299" s="53">
        <v>46326</v>
      </c>
      <c r="F299" s="56">
        <v>3</v>
      </c>
      <c r="G299">
        <v>2279334</v>
      </c>
      <c r="H299">
        <v>0</v>
      </c>
      <c r="I299">
        <v>0</v>
      </c>
      <c r="J299">
        <v>0</v>
      </c>
      <c r="K299">
        <v>2279334</v>
      </c>
      <c r="L299">
        <v>2279334</v>
      </c>
    </row>
    <row r="300" spans="1:14" hidden="1">
      <c r="A300" t="s">
        <v>259</v>
      </c>
      <c r="B300" t="s">
        <v>140</v>
      </c>
      <c r="C300">
        <v>1</v>
      </c>
      <c r="D300" s="53">
        <v>46235</v>
      </c>
      <c r="E300" s="53">
        <v>46326</v>
      </c>
      <c r="F300" s="56">
        <v>3</v>
      </c>
      <c r="G300">
        <v>1883787</v>
      </c>
      <c r="H300">
        <v>0</v>
      </c>
      <c r="I300">
        <v>0</v>
      </c>
      <c r="J300">
        <v>0</v>
      </c>
      <c r="K300">
        <v>1883787</v>
      </c>
      <c r="L300">
        <v>1883787</v>
      </c>
    </row>
    <row r="301" spans="1:14" hidden="1">
      <c r="A301" t="s">
        <v>260</v>
      </c>
      <c r="B301" t="s">
        <v>140</v>
      </c>
      <c r="C301">
        <v>1</v>
      </c>
      <c r="D301" s="53">
        <v>46235</v>
      </c>
      <c r="E301" s="53">
        <v>46326</v>
      </c>
      <c r="F301" s="56">
        <v>3</v>
      </c>
      <c r="G301">
        <v>1216149</v>
      </c>
      <c r="H301">
        <v>35877.600000000006</v>
      </c>
      <c r="I301">
        <v>0</v>
      </c>
      <c r="J301">
        <v>0</v>
      </c>
      <c r="K301">
        <v>1252027</v>
      </c>
      <c r="L301">
        <v>1252027</v>
      </c>
    </row>
    <row r="302" spans="1:14">
      <c r="N302" s="47"/>
    </row>
  </sheetData>
  <autoFilter ref="A1:L301" xr:uid="{34A09C29-8E40-4A62-BAF5-B5BBBCFFE6CA}">
    <filterColumn colId="0">
      <filters>
        <filter val="CENTRO DE DESARROLLO INFANTIL - CON ARRIENDO - INSTITUCIONAL"/>
      </filters>
    </filterColumn>
  </autoFilter>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3A4FC2-5D34-4EB1-A4D5-A3F48C25E131}">
  <dimension ref="A1:L41"/>
  <sheetViews>
    <sheetView topLeftCell="G7" workbookViewId="0">
      <selection activeCell="I18" sqref="I18"/>
    </sheetView>
  </sheetViews>
  <sheetFormatPr defaultColWidth="11.42578125" defaultRowHeight="14.45"/>
  <cols>
    <col min="1" max="1" width="17.5703125" customWidth="1"/>
    <col min="2" max="2" width="12" customWidth="1"/>
    <col min="3" max="3" width="13.85546875" customWidth="1"/>
    <col min="4" max="4" width="14.28515625" customWidth="1"/>
    <col min="5" max="5" width="13.7109375" customWidth="1"/>
    <col min="6" max="6" width="56" bestFit="1" customWidth="1"/>
    <col min="7" max="7" width="31.42578125" bestFit="1" customWidth="1"/>
    <col min="8" max="8" width="21.28515625" bestFit="1" customWidth="1"/>
    <col min="9" max="9" width="88" bestFit="1" customWidth="1"/>
    <col min="10" max="10" width="25.5703125" bestFit="1" customWidth="1"/>
    <col min="11" max="11" width="28.42578125" bestFit="1" customWidth="1"/>
    <col min="12" max="12" width="36.42578125" bestFit="1" customWidth="1"/>
  </cols>
  <sheetData>
    <row r="1" spans="1:12">
      <c r="A1" s="46" t="s">
        <v>261</v>
      </c>
      <c r="B1" t="s">
        <v>262</v>
      </c>
    </row>
    <row r="3" spans="1:12">
      <c r="A3" s="46" t="s">
        <v>263</v>
      </c>
      <c r="B3" s="46" t="s">
        <v>264</v>
      </c>
      <c r="C3" s="46" t="s">
        <v>265</v>
      </c>
      <c r="D3" s="46" t="s">
        <v>266</v>
      </c>
      <c r="E3" s="46" t="s">
        <v>267</v>
      </c>
      <c r="F3" s="46" t="s">
        <v>268</v>
      </c>
      <c r="G3" s="46" t="s">
        <v>14</v>
      </c>
      <c r="H3" s="46" t="s">
        <v>269</v>
      </c>
      <c r="I3" s="46" t="s">
        <v>270</v>
      </c>
      <c r="J3" s="46" t="s">
        <v>271</v>
      </c>
      <c r="K3" s="46" t="s">
        <v>272</v>
      </c>
      <c r="L3" t="s">
        <v>273</v>
      </c>
    </row>
    <row r="4" spans="1:12">
      <c r="A4">
        <v>1761</v>
      </c>
      <c r="B4" t="s">
        <v>274</v>
      </c>
      <c r="C4">
        <v>63003452025</v>
      </c>
      <c r="D4" t="s">
        <v>275</v>
      </c>
      <c r="E4" t="s">
        <v>276</v>
      </c>
      <c r="F4" t="s">
        <v>80</v>
      </c>
      <c r="G4" t="s">
        <v>81</v>
      </c>
      <c r="H4" t="s">
        <v>82</v>
      </c>
      <c r="I4">
        <v>800087449</v>
      </c>
      <c r="J4" t="s">
        <v>277</v>
      </c>
      <c r="K4" t="s">
        <v>84</v>
      </c>
      <c r="L4">
        <v>1</v>
      </c>
    </row>
    <row r="5" spans="1:12">
      <c r="A5">
        <v>1762</v>
      </c>
      <c r="B5" t="s">
        <v>274</v>
      </c>
      <c r="C5">
        <v>63003492025</v>
      </c>
      <c r="D5" t="s">
        <v>275</v>
      </c>
      <c r="E5" t="s">
        <v>278</v>
      </c>
      <c r="F5" t="s">
        <v>80</v>
      </c>
      <c r="G5" t="s">
        <v>81</v>
      </c>
      <c r="H5" t="s">
        <v>82</v>
      </c>
      <c r="I5">
        <v>890002166</v>
      </c>
      <c r="J5" t="s">
        <v>279</v>
      </c>
      <c r="K5" t="s">
        <v>84</v>
      </c>
      <c r="L5">
        <v>1</v>
      </c>
    </row>
    <row r="6" spans="1:12">
      <c r="A6">
        <v>1763</v>
      </c>
      <c r="B6" t="s">
        <v>274</v>
      </c>
      <c r="C6">
        <v>63003442025</v>
      </c>
      <c r="D6" t="s">
        <v>275</v>
      </c>
      <c r="E6" t="s">
        <v>280</v>
      </c>
      <c r="F6" t="s">
        <v>80</v>
      </c>
      <c r="G6" t="s">
        <v>81</v>
      </c>
      <c r="H6" t="s">
        <v>82</v>
      </c>
      <c r="I6">
        <v>890002477</v>
      </c>
      <c r="J6" t="s">
        <v>281</v>
      </c>
      <c r="K6" t="s">
        <v>84</v>
      </c>
      <c r="L6">
        <v>1</v>
      </c>
    </row>
    <row r="7" spans="1:12">
      <c r="A7">
        <v>1764</v>
      </c>
      <c r="B7" t="s">
        <v>274</v>
      </c>
      <c r="C7">
        <v>63003512025</v>
      </c>
      <c r="D7" t="s">
        <v>275</v>
      </c>
      <c r="E7" t="s">
        <v>276</v>
      </c>
      <c r="F7" t="s">
        <v>80</v>
      </c>
      <c r="G7" t="s">
        <v>81</v>
      </c>
      <c r="H7" t="s">
        <v>82</v>
      </c>
      <c r="I7">
        <v>890002479</v>
      </c>
      <c r="J7" t="s">
        <v>282</v>
      </c>
      <c r="K7" t="s">
        <v>84</v>
      </c>
      <c r="L7">
        <v>1</v>
      </c>
    </row>
    <row r="8" spans="1:12">
      <c r="A8">
        <v>1765</v>
      </c>
      <c r="B8" t="s">
        <v>274</v>
      </c>
      <c r="C8">
        <v>63003432025</v>
      </c>
      <c r="D8" t="s">
        <v>275</v>
      </c>
      <c r="E8" t="s">
        <v>276</v>
      </c>
      <c r="F8" t="s">
        <v>80</v>
      </c>
      <c r="G8" t="s">
        <v>81</v>
      </c>
      <c r="H8" t="s">
        <v>82</v>
      </c>
      <c r="I8">
        <v>801000518</v>
      </c>
      <c r="J8" t="s">
        <v>283</v>
      </c>
      <c r="K8" t="s">
        <v>84</v>
      </c>
      <c r="L8">
        <v>1</v>
      </c>
    </row>
    <row r="9" spans="1:12">
      <c r="A9">
        <v>1766</v>
      </c>
      <c r="B9" t="s">
        <v>274</v>
      </c>
      <c r="C9">
        <v>63003502025</v>
      </c>
      <c r="D9" t="s">
        <v>284</v>
      </c>
      <c r="E9" t="s">
        <v>285</v>
      </c>
      <c r="F9" t="s">
        <v>80</v>
      </c>
      <c r="G9" t="s">
        <v>81</v>
      </c>
      <c r="H9" t="s">
        <v>82</v>
      </c>
      <c r="I9">
        <v>890001233</v>
      </c>
      <c r="J9" t="s">
        <v>286</v>
      </c>
      <c r="K9" t="s">
        <v>84</v>
      </c>
      <c r="L9">
        <v>1</v>
      </c>
    </row>
    <row r="10" spans="1:12">
      <c r="A10">
        <v>1767</v>
      </c>
      <c r="B10" t="s">
        <v>274</v>
      </c>
      <c r="C10">
        <v>63003822026</v>
      </c>
      <c r="D10" t="s">
        <v>284</v>
      </c>
      <c r="E10" t="s">
        <v>285</v>
      </c>
      <c r="F10" t="s">
        <v>138</v>
      </c>
      <c r="G10" t="s">
        <v>81</v>
      </c>
      <c r="H10" t="s">
        <v>82</v>
      </c>
      <c r="I10">
        <v>800180234</v>
      </c>
      <c r="J10" t="s">
        <v>287</v>
      </c>
      <c r="K10" t="s">
        <v>84</v>
      </c>
      <c r="L10">
        <v>4</v>
      </c>
    </row>
    <row r="11" spans="1:12">
      <c r="A11">
        <v>1767</v>
      </c>
      <c r="B11" t="s">
        <v>274</v>
      </c>
      <c r="C11">
        <v>63003822026</v>
      </c>
      <c r="D11" t="s">
        <v>284</v>
      </c>
      <c r="E11" t="s">
        <v>285</v>
      </c>
      <c r="F11" t="s">
        <v>80</v>
      </c>
      <c r="G11" t="s">
        <v>81</v>
      </c>
      <c r="H11" t="s">
        <v>82</v>
      </c>
      <c r="I11">
        <v>800180234</v>
      </c>
      <c r="J11" t="s">
        <v>287</v>
      </c>
      <c r="K11" t="s">
        <v>84</v>
      </c>
      <c r="L11">
        <v>2</v>
      </c>
    </row>
    <row r="12" spans="1:12">
      <c r="A12">
        <v>1768</v>
      </c>
      <c r="B12" t="s">
        <v>274</v>
      </c>
      <c r="C12">
        <v>63003422025</v>
      </c>
      <c r="D12" t="s">
        <v>284</v>
      </c>
      <c r="E12" t="s">
        <v>288</v>
      </c>
      <c r="F12" t="s">
        <v>127</v>
      </c>
      <c r="G12" t="s">
        <v>81</v>
      </c>
      <c r="H12" t="s">
        <v>82</v>
      </c>
      <c r="I12">
        <v>901379357</v>
      </c>
      <c r="J12" t="s">
        <v>289</v>
      </c>
      <c r="K12" t="s">
        <v>129</v>
      </c>
      <c r="L12">
        <v>1</v>
      </c>
    </row>
    <row r="13" spans="1:12">
      <c r="A13">
        <v>1768</v>
      </c>
      <c r="B13" t="s">
        <v>274</v>
      </c>
      <c r="C13">
        <v>63003422025</v>
      </c>
      <c r="D13" t="s">
        <v>284</v>
      </c>
      <c r="E13" t="s">
        <v>288</v>
      </c>
      <c r="F13" t="s">
        <v>80</v>
      </c>
      <c r="G13" t="s">
        <v>81</v>
      </c>
      <c r="H13" t="s">
        <v>82</v>
      </c>
      <c r="I13">
        <v>901379357</v>
      </c>
      <c r="J13" t="s">
        <v>289</v>
      </c>
      <c r="K13" t="s">
        <v>84</v>
      </c>
      <c r="L13">
        <v>1</v>
      </c>
    </row>
    <row r="14" spans="1:12">
      <c r="A14">
        <v>1769</v>
      </c>
      <c r="B14" t="s">
        <v>274</v>
      </c>
      <c r="C14">
        <v>63003522025</v>
      </c>
      <c r="D14" t="s">
        <v>275</v>
      </c>
      <c r="E14" t="s">
        <v>276</v>
      </c>
      <c r="F14" t="s">
        <v>138</v>
      </c>
      <c r="G14" t="s">
        <v>81</v>
      </c>
      <c r="H14" t="s">
        <v>82</v>
      </c>
      <c r="I14">
        <v>801000102</v>
      </c>
      <c r="J14" t="s">
        <v>290</v>
      </c>
      <c r="K14" t="s">
        <v>84</v>
      </c>
      <c r="L14">
        <v>6</v>
      </c>
    </row>
    <row r="15" spans="1:12">
      <c r="A15">
        <v>1770</v>
      </c>
      <c r="B15" t="s">
        <v>274</v>
      </c>
      <c r="C15">
        <v>63003832026</v>
      </c>
      <c r="D15" t="s">
        <v>275</v>
      </c>
      <c r="E15" t="s">
        <v>276</v>
      </c>
      <c r="F15" t="s">
        <v>80</v>
      </c>
      <c r="G15" t="s">
        <v>140</v>
      </c>
      <c r="H15" t="s">
        <v>82</v>
      </c>
      <c r="I15">
        <v>900642462</v>
      </c>
      <c r="J15" t="s">
        <v>291</v>
      </c>
      <c r="K15" t="s">
        <v>84</v>
      </c>
      <c r="L15">
        <v>1</v>
      </c>
    </row>
    <row r="16" spans="1:12">
      <c r="A16">
        <v>1770</v>
      </c>
      <c r="B16" t="s">
        <v>274</v>
      </c>
      <c r="C16">
        <v>63003832026</v>
      </c>
      <c r="D16" t="s">
        <v>275</v>
      </c>
      <c r="E16" t="s">
        <v>278</v>
      </c>
      <c r="F16" t="s">
        <v>98</v>
      </c>
      <c r="G16" t="s">
        <v>140</v>
      </c>
      <c r="H16" t="s">
        <v>82</v>
      </c>
      <c r="I16">
        <v>900642462</v>
      </c>
      <c r="J16" t="s">
        <v>291</v>
      </c>
      <c r="K16" t="s">
        <v>84</v>
      </c>
      <c r="L16">
        <v>1</v>
      </c>
    </row>
    <row r="17" spans="1:12">
      <c r="A17">
        <v>1770</v>
      </c>
      <c r="B17" t="s">
        <v>274</v>
      </c>
      <c r="C17">
        <v>63003832026</v>
      </c>
      <c r="D17" t="s">
        <v>275</v>
      </c>
      <c r="E17" t="s">
        <v>278</v>
      </c>
      <c r="F17" t="s">
        <v>127</v>
      </c>
      <c r="G17" t="s">
        <v>140</v>
      </c>
      <c r="H17" t="s">
        <v>82</v>
      </c>
      <c r="I17">
        <v>900642462</v>
      </c>
      <c r="J17" t="s">
        <v>291</v>
      </c>
      <c r="K17" t="s">
        <v>129</v>
      </c>
      <c r="L17">
        <v>4</v>
      </c>
    </row>
    <row r="18" spans="1:12">
      <c r="A18">
        <v>1770</v>
      </c>
      <c r="B18" t="s">
        <v>274</v>
      </c>
      <c r="C18">
        <v>63003832026</v>
      </c>
      <c r="D18" t="s">
        <v>275</v>
      </c>
      <c r="E18" t="s">
        <v>292</v>
      </c>
      <c r="F18" t="s">
        <v>98</v>
      </c>
      <c r="G18" t="s">
        <v>140</v>
      </c>
      <c r="H18" t="s">
        <v>82</v>
      </c>
      <c r="I18">
        <v>900642462</v>
      </c>
      <c r="J18" t="s">
        <v>291</v>
      </c>
      <c r="K18" t="s">
        <v>84</v>
      </c>
      <c r="L18">
        <v>1</v>
      </c>
    </row>
    <row r="19" spans="1:12">
      <c r="A19">
        <v>1770</v>
      </c>
      <c r="B19" t="s">
        <v>274</v>
      </c>
      <c r="C19">
        <v>63003832026</v>
      </c>
      <c r="D19" t="s">
        <v>275</v>
      </c>
      <c r="E19" t="s">
        <v>292</v>
      </c>
      <c r="F19" t="s">
        <v>127</v>
      </c>
      <c r="G19" t="s">
        <v>140</v>
      </c>
      <c r="H19" t="s">
        <v>82</v>
      </c>
      <c r="I19">
        <v>900642462</v>
      </c>
      <c r="J19" t="s">
        <v>291</v>
      </c>
      <c r="K19" t="s">
        <v>129</v>
      </c>
      <c r="L19">
        <v>2</v>
      </c>
    </row>
    <row r="20" spans="1:12">
      <c r="A20">
        <v>1770</v>
      </c>
      <c r="B20" t="s">
        <v>274</v>
      </c>
      <c r="C20">
        <v>63003832026</v>
      </c>
      <c r="D20" t="s">
        <v>275</v>
      </c>
      <c r="E20" t="s">
        <v>293</v>
      </c>
      <c r="F20" t="s">
        <v>98</v>
      </c>
      <c r="G20" t="s">
        <v>140</v>
      </c>
      <c r="H20" t="s">
        <v>82</v>
      </c>
      <c r="I20">
        <v>900642462</v>
      </c>
      <c r="J20" t="s">
        <v>291</v>
      </c>
      <c r="K20" t="s">
        <v>84</v>
      </c>
      <c r="L20">
        <v>1</v>
      </c>
    </row>
    <row r="21" spans="1:12">
      <c r="A21">
        <v>1770</v>
      </c>
      <c r="B21" t="s">
        <v>274</v>
      </c>
      <c r="C21">
        <v>63003832026</v>
      </c>
      <c r="D21" t="s">
        <v>275</v>
      </c>
      <c r="E21" t="s">
        <v>293</v>
      </c>
      <c r="F21" t="s">
        <v>127</v>
      </c>
      <c r="G21" t="s">
        <v>140</v>
      </c>
      <c r="H21" t="s">
        <v>82</v>
      </c>
      <c r="I21">
        <v>900642462</v>
      </c>
      <c r="J21" t="s">
        <v>291</v>
      </c>
      <c r="K21" t="s">
        <v>129</v>
      </c>
      <c r="L21">
        <v>1</v>
      </c>
    </row>
    <row r="22" spans="1:12">
      <c r="A22">
        <v>1773</v>
      </c>
      <c r="B22" t="s">
        <v>274</v>
      </c>
      <c r="C22">
        <v>63003472025</v>
      </c>
      <c r="D22" t="s">
        <v>275</v>
      </c>
      <c r="E22" t="s">
        <v>294</v>
      </c>
      <c r="F22" t="s">
        <v>138</v>
      </c>
      <c r="G22" t="s">
        <v>81</v>
      </c>
      <c r="H22" t="s">
        <v>295</v>
      </c>
      <c r="I22">
        <v>900642462</v>
      </c>
      <c r="J22" t="s">
        <v>291</v>
      </c>
      <c r="K22" t="s">
        <v>84</v>
      </c>
      <c r="L22">
        <v>1</v>
      </c>
    </row>
    <row r="23" spans="1:12">
      <c r="A23">
        <v>1773</v>
      </c>
      <c r="B23" t="s">
        <v>274</v>
      </c>
      <c r="C23">
        <v>63003472025</v>
      </c>
      <c r="D23" t="s">
        <v>275</v>
      </c>
      <c r="E23" t="s">
        <v>294</v>
      </c>
      <c r="F23" t="s">
        <v>98</v>
      </c>
      <c r="G23" t="s">
        <v>81</v>
      </c>
      <c r="H23" t="s">
        <v>295</v>
      </c>
      <c r="I23">
        <v>900642462</v>
      </c>
      <c r="J23" t="s">
        <v>291</v>
      </c>
      <c r="K23" t="s">
        <v>84</v>
      </c>
      <c r="L23">
        <v>2</v>
      </c>
    </row>
    <row r="24" spans="1:12">
      <c r="A24">
        <v>1773</v>
      </c>
      <c r="B24" t="s">
        <v>274</v>
      </c>
      <c r="C24">
        <v>63003472025</v>
      </c>
      <c r="D24" t="s">
        <v>275</v>
      </c>
      <c r="E24" t="s">
        <v>294</v>
      </c>
      <c r="F24" t="s">
        <v>127</v>
      </c>
      <c r="G24" t="s">
        <v>81</v>
      </c>
      <c r="H24" t="s">
        <v>295</v>
      </c>
      <c r="I24">
        <v>900642462</v>
      </c>
      <c r="J24" t="s">
        <v>291</v>
      </c>
      <c r="K24" t="s">
        <v>129</v>
      </c>
      <c r="L24">
        <v>3</v>
      </c>
    </row>
    <row r="25" spans="1:12">
      <c r="A25">
        <v>1773</v>
      </c>
      <c r="B25" t="s">
        <v>274</v>
      </c>
      <c r="C25">
        <v>63003472025</v>
      </c>
      <c r="D25" t="s">
        <v>275</v>
      </c>
      <c r="E25" t="s">
        <v>294</v>
      </c>
      <c r="F25" t="s">
        <v>80</v>
      </c>
      <c r="G25" t="s">
        <v>81</v>
      </c>
      <c r="H25" t="s">
        <v>295</v>
      </c>
      <c r="I25">
        <v>900642462</v>
      </c>
      <c r="J25" t="s">
        <v>291</v>
      </c>
      <c r="K25" t="s">
        <v>84</v>
      </c>
      <c r="L25">
        <v>1</v>
      </c>
    </row>
    <row r="26" spans="1:12">
      <c r="A26">
        <v>1775</v>
      </c>
      <c r="B26" t="s">
        <v>274</v>
      </c>
      <c r="C26">
        <v>63003412025</v>
      </c>
      <c r="D26" t="s">
        <v>275</v>
      </c>
      <c r="E26" t="s">
        <v>296</v>
      </c>
      <c r="F26" t="s">
        <v>138</v>
      </c>
      <c r="G26" t="s">
        <v>81</v>
      </c>
      <c r="H26" t="s">
        <v>82</v>
      </c>
      <c r="I26">
        <v>801001664</v>
      </c>
      <c r="J26" t="s">
        <v>297</v>
      </c>
      <c r="K26" t="s">
        <v>84</v>
      </c>
      <c r="L26">
        <v>2</v>
      </c>
    </row>
    <row r="27" spans="1:12">
      <c r="A27">
        <v>1775</v>
      </c>
      <c r="B27" t="s">
        <v>274</v>
      </c>
      <c r="C27">
        <v>63003412025</v>
      </c>
      <c r="D27" t="s">
        <v>275</v>
      </c>
      <c r="E27" t="s">
        <v>296</v>
      </c>
      <c r="F27" t="s">
        <v>127</v>
      </c>
      <c r="G27" t="s">
        <v>81</v>
      </c>
      <c r="H27" t="s">
        <v>82</v>
      </c>
      <c r="I27">
        <v>801001664</v>
      </c>
      <c r="J27" t="s">
        <v>297</v>
      </c>
      <c r="K27" t="s">
        <v>129</v>
      </c>
      <c r="L27">
        <v>5</v>
      </c>
    </row>
    <row r="28" spans="1:12">
      <c r="A28">
        <v>1777</v>
      </c>
      <c r="B28" t="s">
        <v>274</v>
      </c>
      <c r="C28">
        <v>63003812026</v>
      </c>
      <c r="D28" t="s">
        <v>284</v>
      </c>
      <c r="E28" t="s">
        <v>298</v>
      </c>
      <c r="F28" t="s">
        <v>127</v>
      </c>
      <c r="G28" t="s">
        <v>81</v>
      </c>
      <c r="H28" t="s">
        <v>82</v>
      </c>
      <c r="I28">
        <v>801001664</v>
      </c>
      <c r="J28" t="s">
        <v>297</v>
      </c>
      <c r="K28" t="s">
        <v>129</v>
      </c>
      <c r="L28">
        <v>1</v>
      </c>
    </row>
    <row r="29" spans="1:12">
      <c r="A29">
        <v>1777</v>
      </c>
      <c r="B29" t="s">
        <v>274</v>
      </c>
      <c r="C29">
        <v>63003812026</v>
      </c>
      <c r="D29" t="s">
        <v>284</v>
      </c>
      <c r="E29" t="s">
        <v>299</v>
      </c>
      <c r="F29" t="s">
        <v>127</v>
      </c>
      <c r="G29" t="s">
        <v>81</v>
      </c>
      <c r="H29" t="s">
        <v>82</v>
      </c>
      <c r="I29">
        <v>801001664</v>
      </c>
      <c r="J29" t="s">
        <v>297</v>
      </c>
      <c r="K29" t="s">
        <v>129</v>
      </c>
      <c r="L29">
        <v>1</v>
      </c>
    </row>
    <row r="30" spans="1:12">
      <c r="A30">
        <v>1777</v>
      </c>
      <c r="B30" t="s">
        <v>274</v>
      </c>
      <c r="C30">
        <v>63003812026</v>
      </c>
      <c r="D30" t="s">
        <v>284</v>
      </c>
      <c r="E30" t="s">
        <v>299</v>
      </c>
      <c r="F30" t="s">
        <v>80</v>
      </c>
      <c r="G30" t="s">
        <v>81</v>
      </c>
      <c r="H30" t="s">
        <v>82</v>
      </c>
      <c r="I30">
        <v>801001664</v>
      </c>
      <c r="J30" t="s">
        <v>297</v>
      </c>
      <c r="K30" t="s">
        <v>84</v>
      </c>
      <c r="L30">
        <v>1</v>
      </c>
    </row>
    <row r="31" spans="1:12">
      <c r="A31">
        <v>1777</v>
      </c>
      <c r="B31" t="s">
        <v>274</v>
      </c>
      <c r="C31">
        <v>63003812026</v>
      </c>
      <c r="D31" t="s">
        <v>284</v>
      </c>
      <c r="E31" t="s">
        <v>300</v>
      </c>
      <c r="F31" t="s">
        <v>98</v>
      </c>
      <c r="G31" t="s">
        <v>81</v>
      </c>
      <c r="H31" t="s">
        <v>82</v>
      </c>
      <c r="I31">
        <v>801001664</v>
      </c>
      <c r="J31" t="s">
        <v>297</v>
      </c>
      <c r="K31" t="s">
        <v>84</v>
      </c>
      <c r="L31">
        <v>1</v>
      </c>
    </row>
    <row r="32" spans="1:12">
      <c r="A32">
        <v>1777</v>
      </c>
      <c r="B32" t="s">
        <v>274</v>
      </c>
      <c r="C32">
        <v>63003812026</v>
      </c>
      <c r="D32" t="s">
        <v>284</v>
      </c>
      <c r="E32" t="s">
        <v>300</v>
      </c>
      <c r="F32" t="s">
        <v>127</v>
      </c>
      <c r="G32" t="s">
        <v>81</v>
      </c>
      <c r="H32" t="s">
        <v>82</v>
      </c>
      <c r="I32">
        <v>801001664</v>
      </c>
      <c r="J32" t="s">
        <v>297</v>
      </c>
      <c r="K32" t="s">
        <v>129</v>
      </c>
      <c r="L32">
        <v>1</v>
      </c>
    </row>
    <row r="33" spans="1:12">
      <c r="A33">
        <v>1777</v>
      </c>
      <c r="B33" t="s">
        <v>274</v>
      </c>
      <c r="C33">
        <v>63003812026</v>
      </c>
      <c r="D33" t="s">
        <v>284</v>
      </c>
      <c r="E33" t="s">
        <v>300</v>
      </c>
      <c r="F33" t="s">
        <v>80</v>
      </c>
      <c r="G33" t="s">
        <v>81</v>
      </c>
      <c r="H33" t="s">
        <v>82</v>
      </c>
      <c r="I33">
        <v>801001664</v>
      </c>
      <c r="J33" t="s">
        <v>297</v>
      </c>
      <c r="K33" t="s">
        <v>84</v>
      </c>
      <c r="L33">
        <v>1</v>
      </c>
    </row>
    <row r="34" spans="1:12">
      <c r="A34">
        <v>1778</v>
      </c>
      <c r="B34" t="s">
        <v>274</v>
      </c>
      <c r="C34">
        <v>63003792026</v>
      </c>
      <c r="D34" t="s">
        <v>275</v>
      </c>
      <c r="E34" t="s">
        <v>276</v>
      </c>
      <c r="F34" t="s">
        <v>80</v>
      </c>
      <c r="G34" t="s">
        <v>81</v>
      </c>
      <c r="H34" t="s">
        <v>82</v>
      </c>
      <c r="I34">
        <v>801000518</v>
      </c>
      <c r="J34" t="s">
        <v>283</v>
      </c>
      <c r="K34" t="s">
        <v>84</v>
      </c>
      <c r="L34">
        <v>2</v>
      </c>
    </row>
    <row r="35" spans="1:12">
      <c r="A35">
        <v>1779</v>
      </c>
      <c r="B35" t="s">
        <v>274</v>
      </c>
      <c r="C35">
        <v>63003802026</v>
      </c>
      <c r="D35" t="s">
        <v>275</v>
      </c>
      <c r="E35" t="s">
        <v>276</v>
      </c>
      <c r="F35" t="s">
        <v>80</v>
      </c>
      <c r="G35" t="s">
        <v>81</v>
      </c>
      <c r="H35" t="s">
        <v>82</v>
      </c>
      <c r="I35">
        <v>801001664</v>
      </c>
      <c r="J35" t="s">
        <v>297</v>
      </c>
      <c r="K35" t="s">
        <v>84</v>
      </c>
      <c r="L35">
        <v>2</v>
      </c>
    </row>
    <row r="36" spans="1:12">
      <c r="A36">
        <v>1779</v>
      </c>
      <c r="B36" t="s">
        <v>274</v>
      </c>
      <c r="C36">
        <v>63003802026</v>
      </c>
      <c r="D36" t="s">
        <v>275</v>
      </c>
      <c r="E36" t="s">
        <v>292</v>
      </c>
      <c r="F36" t="s">
        <v>80</v>
      </c>
      <c r="G36" t="s">
        <v>81</v>
      </c>
      <c r="H36" t="s">
        <v>82</v>
      </c>
      <c r="I36">
        <v>801001664</v>
      </c>
      <c r="J36" t="s">
        <v>297</v>
      </c>
      <c r="K36" t="s">
        <v>84</v>
      </c>
      <c r="L36">
        <v>1</v>
      </c>
    </row>
    <row r="37" spans="1:12">
      <c r="A37">
        <v>1779</v>
      </c>
      <c r="B37" t="s">
        <v>274</v>
      </c>
      <c r="C37">
        <v>63003802026</v>
      </c>
      <c r="D37" t="s">
        <v>275</v>
      </c>
      <c r="E37" t="s">
        <v>296</v>
      </c>
      <c r="F37" t="s">
        <v>80</v>
      </c>
      <c r="G37" t="s">
        <v>81</v>
      </c>
      <c r="H37" t="s">
        <v>82</v>
      </c>
      <c r="I37">
        <v>801001664</v>
      </c>
      <c r="J37" t="s">
        <v>297</v>
      </c>
      <c r="K37" t="s">
        <v>84</v>
      </c>
      <c r="L37">
        <v>1</v>
      </c>
    </row>
    <row r="38" spans="1:12">
      <c r="A38">
        <v>1781</v>
      </c>
      <c r="B38" t="s">
        <v>274</v>
      </c>
      <c r="C38">
        <v>63003462025</v>
      </c>
      <c r="D38" t="s">
        <v>275</v>
      </c>
      <c r="E38" t="s">
        <v>280</v>
      </c>
      <c r="F38" t="s">
        <v>138</v>
      </c>
      <c r="G38" t="s">
        <v>81</v>
      </c>
      <c r="H38" t="s">
        <v>82</v>
      </c>
      <c r="I38">
        <v>801001664</v>
      </c>
      <c r="J38" t="s">
        <v>297</v>
      </c>
      <c r="K38" t="s">
        <v>84</v>
      </c>
      <c r="L38">
        <v>1</v>
      </c>
    </row>
    <row r="39" spans="1:12">
      <c r="A39">
        <v>1781</v>
      </c>
      <c r="B39" t="s">
        <v>274</v>
      </c>
      <c r="C39">
        <v>63003462025</v>
      </c>
      <c r="D39" t="s">
        <v>275</v>
      </c>
      <c r="E39" t="s">
        <v>280</v>
      </c>
      <c r="F39" t="s">
        <v>98</v>
      </c>
      <c r="G39" t="s">
        <v>81</v>
      </c>
      <c r="H39" t="s">
        <v>82</v>
      </c>
      <c r="I39">
        <v>801001664</v>
      </c>
      <c r="J39" t="s">
        <v>297</v>
      </c>
      <c r="K39" t="s">
        <v>84</v>
      </c>
      <c r="L39">
        <v>3</v>
      </c>
    </row>
    <row r="40" spans="1:12">
      <c r="A40">
        <v>1781</v>
      </c>
      <c r="B40" t="s">
        <v>274</v>
      </c>
      <c r="C40">
        <v>63003462025</v>
      </c>
      <c r="D40" t="s">
        <v>275</v>
      </c>
      <c r="E40" t="s">
        <v>280</v>
      </c>
      <c r="F40" t="s">
        <v>127</v>
      </c>
      <c r="G40" t="s">
        <v>81</v>
      </c>
      <c r="H40" t="s">
        <v>82</v>
      </c>
      <c r="I40">
        <v>801001664</v>
      </c>
      <c r="J40" t="s">
        <v>297</v>
      </c>
      <c r="K40" t="s">
        <v>129</v>
      </c>
      <c r="L40">
        <v>4</v>
      </c>
    </row>
    <row r="41" spans="1:12">
      <c r="A41" t="s">
        <v>301</v>
      </c>
      <c r="L41">
        <v>65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42B0E4-88AB-4447-BD85-154CCBCCFB5A}">
  <dimension ref="A1:AT702"/>
  <sheetViews>
    <sheetView workbookViewId="0">
      <selection activeCell="B6" sqref="B6"/>
    </sheetView>
  </sheetViews>
  <sheetFormatPr defaultColWidth="11.42578125" defaultRowHeight="14.45"/>
  <cols>
    <col min="2" max="2" width="18" customWidth="1"/>
    <col min="45" max="45" width="25.85546875" bestFit="1" customWidth="1"/>
    <col min="46" max="46" width="11.42578125" customWidth="1"/>
  </cols>
  <sheetData>
    <row r="1" spans="1:46" ht="75">
      <c r="A1" s="66" t="s">
        <v>263</v>
      </c>
      <c r="B1" s="66" t="s">
        <v>265</v>
      </c>
      <c r="C1" s="66" t="s">
        <v>270</v>
      </c>
      <c r="D1" s="66" t="s">
        <v>271</v>
      </c>
      <c r="E1" s="67" t="s">
        <v>302</v>
      </c>
      <c r="F1" s="68" t="s">
        <v>268</v>
      </c>
      <c r="G1" s="67" t="s">
        <v>264</v>
      </c>
      <c r="H1" s="67" t="s">
        <v>303</v>
      </c>
      <c r="I1" s="67" t="s">
        <v>267</v>
      </c>
      <c r="J1" s="67" t="s">
        <v>304</v>
      </c>
      <c r="K1" s="67" t="s">
        <v>266</v>
      </c>
      <c r="L1" s="67" t="s">
        <v>305</v>
      </c>
      <c r="M1" s="69" t="s">
        <v>306</v>
      </c>
      <c r="N1" s="67" t="s">
        <v>307</v>
      </c>
      <c r="O1" s="67" t="s">
        <v>308</v>
      </c>
      <c r="P1" s="67" t="s">
        <v>309</v>
      </c>
      <c r="Q1" s="67" t="s">
        <v>310</v>
      </c>
      <c r="R1" s="67" t="s">
        <v>311</v>
      </c>
      <c r="S1" s="67" t="s">
        <v>312</v>
      </c>
      <c r="T1" s="67" t="s">
        <v>313</v>
      </c>
      <c r="U1" s="70" t="s">
        <v>261</v>
      </c>
      <c r="V1" s="71" t="s">
        <v>314</v>
      </c>
      <c r="W1" s="72" t="s">
        <v>315</v>
      </c>
      <c r="X1" s="73" t="s">
        <v>272</v>
      </c>
      <c r="Y1" s="74" t="s">
        <v>316</v>
      </c>
      <c r="Z1" s="75" t="s">
        <v>317</v>
      </c>
      <c r="AA1" s="76" t="s">
        <v>318</v>
      </c>
      <c r="AB1" s="77" t="s">
        <v>319</v>
      </c>
      <c r="AC1" s="75" t="s">
        <v>317</v>
      </c>
      <c r="AD1" s="72" t="s">
        <v>320</v>
      </c>
      <c r="AE1" s="72" t="s">
        <v>321</v>
      </c>
      <c r="AF1" s="72" t="s">
        <v>322</v>
      </c>
      <c r="AG1" s="72" t="s">
        <v>323</v>
      </c>
      <c r="AH1" s="72" t="s">
        <v>324</v>
      </c>
      <c r="AI1" s="78" t="s">
        <v>325</v>
      </c>
      <c r="AJ1" s="78" t="s">
        <v>326</v>
      </c>
      <c r="AK1" s="78" t="s">
        <v>14</v>
      </c>
      <c r="AL1" s="79" t="s">
        <v>327</v>
      </c>
      <c r="AM1" s="75" t="s">
        <v>317</v>
      </c>
      <c r="AN1" s="78" t="s">
        <v>328</v>
      </c>
      <c r="AO1" s="80" t="s">
        <v>329</v>
      </c>
      <c r="AP1" s="80" t="s">
        <v>330</v>
      </c>
      <c r="AQ1" s="80" t="s">
        <v>331</v>
      </c>
      <c r="AR1" s="80" t="s">
        <v>269</v>
      </c>
      <c r="AS1" s="81" t="s">
        <v>332</v>
      </c>
      <c r="AT1" s="81" t="s">
        <v>333</v>
      </c>
    </row>
    <row r="2" spans="1:46">
      <c r="A2">
        <v>1859</v>
      </c>
      <c r="B2">
        <v>68008962025</v>
      </c>
      <c r="C2">
        <v>900267263</v>
      </c>
      <c r="D2" t="s">
        <v>141</v>
      </c>
      <c r="E2" t="s">
        <v>129</v>
      </c>
      <c r="F2" t="s">
        <v>127</v>
      </c>
      <c r="G2" t="s">
        <v>77</v>
      </c>
      <c r="H2" t="s">
        <v>334</v>
      </c>
      <c r="I2" t="s">
        <v>114</v>
      </c>
      <c r="J2">
        <v>68081</v>
      </c>
      <c r="K2" t="s">
        <v>92</v>
      </c>
      <c r="L2">
        <v>6805</v>
      </c>
      <c r="M2">
        <v>6808100138388</v>
      </c>
      <c r="N2" t="s">
        <v>335</v>
      </c>
      <c r="O2" t="s">
        <v>336</v>
      </c>
      <c r="P2" t="s">
        <v>337</v>
      </c>
      <c r="Q2" t="s">
        <v>338</v>
      </c>
      <c r="R2">
        <v>2026</v>
      </c>
      <c r="S2">
        <v>48</v>
      </c>
      <c r="T2" t="s">
        <v>140</v>
      </c>
      <c r="U2" t="s">
        <v>262</v>
      </c>
      <c r="W2" t="s">
        <v>127</v>
      </c>
      <c r="X2" t="s">
        <v>129</v>
      </c>
      <c r="Y2" t="s">
        <v>339</v>
      </c>
      <c r="Z2" t="s">
        <v>339</v>
      </c>
      <c r="AA2">
        <v>48</v>
      </c>
      <c r="AB2" t="s">
        <v>339</v>
      </c>
      <c r="AC2" t="s">
        <v>339</v>
      </c>
      <c r="AE2" t="s">
        <v>340</v>
      </c>
      <c r="AF2" t="s">
        <v>341</v>
      </c>
      <c r="AG2">
        <v>0</v>
      </c>
      <c r="AH2">
        <v>0</v>
      </c>
      <c r="AI2" t="s">
        <v>342</v>
      </c>
      <c r="AJ2" t="s">
        <v>343</v>
      </c>
      <c r="AK2" t="s">
        <v>140</v>
      </c>
      <c r="AL2" t="s">
        <v>339</v>
      </c>
      <c r="AO2" t="s">
        <v>262</v>
      </c>
      <c r="AP2" t="s">
        <v>262</v>
      </c>
      <c r="AQ2" t="s">
        <v>344</v>
      </c>
      <c r="AR2" t="s">
        <v>82</v>
      </c>
      <c r="AS2" t="s">
        <v>345</v>
      </c>
      <c r="AT2" t="s">
        <v>346</v>
      </c>
    </row>
    <row r="3" spans="1:46">
      <c r="A3">
        <v>1859</v>
      </c>
      <c r="B3">
        <v>68008962025</v>
      </c>
      <c r="C3">
        <v>900267263</v>
      </c>
      <c r="D3" t="s">
        <v>141</v>
      </c>
      <c r="E3" t="s">
        <v>129</v>
      </c>
      <c r="F3" t="s">
        <v>127</v>
      </c>
      <c r="G3" t="s">
        <v>77</v>
      </c>
      <c r="H3" t="s">
        <v>334</v>
      </c>
      <c r="I3" t="s">
        <v>114</v>
      </c>
      <c r="J3">
        <v>68081</v>
      </c>
      <c r="K3" t="s">
        <v>92</v>
      </c>
      <c r="L3">
        <v>6805</v>
      </c>
      <c r="M3">
        <v>680811111351</v>
      </c>
      <c r="N3" t="s">
        <v>347</v>
      </c>
      <c r="O3" t="s">
        <v>348</v>
      </c>
      <c r="P3" t="s">
        <v>349</v>
      </c>
      <c r="Q3" t="s">
        <v>338</v>
      </c>
      <c r="R3">
        <v>2026</v>
      </c>
      <c r="S3">
        <v>50</v>
      </c>
      <c r="T3" t="s">
        <v>140</v>
      </c>
      <c r="U3" t="s">
        <v>262</v>
      </c>
      <c r="W3" t="s">
        <v>127</v>
      </c>
      <c r="X3" t="s">
        <v>129</v>
      </c>
      <c r="Y3" t="s">
        <v>339</v>
      </c>
      <c r="Z3" t="s">
        <v>339</v>
      </c>
      <c r="AA3">
        <v>50</v>
      </c>
      <c r="AB3" t="s">
        <v>339</v>
      </c>
      <c r="AC3" t="s">
        <v>339</v>
      </c>
      <c r="AE3" t="s">
        <v>340</v>
      </c>
      <c r="AF3" t="s">
        <v>341</v>
      </c>
      <c r="AG3">
        <v>0</v>
      </c>
      <c r="AH3">
        <v>1</v>
      </c>
      <c r="AI3" t="s">
        <v>342</v>
      </c>
      <c r="AJ3" t="s">
        <v>343</v>
      </c>
      <c r="AK3" t="s">
        <v>140</v>
      </c>
      <c r="AL3" t="s">
        <v>339</v>
      </c>
      <c r="AO3" t="s">
        <v>262</v>
      </c>
      <c r="AP3" t="s">
        <v>262</v>
      </c>
      <c r="AQ3" t="s">
        <v>344</v>
      </c>
      <c r="AR3" t="s">
        <v>82</v>
      </c>
      <c r="AS3" t="s">
        <v>345</v>
      </c>
      <c r="AT3" t="s">
        <v>346</v>
      </c>
    </row>
    <row r="4" spans="1:46">
      <c r="A4">
        <v>1859</v>
      </c>
      <c r="B4">
        <v>68008962025</v>
      </c>
      <c r="C4">
        <v>900267263</v>
      </c>
      <c r="D4" t="s">
        <v>141</v>
      </c>
      <c r="E4" t="s">
        <v>129</v>
      </c>
      <c r="F4" t="s">
        <v>127</v>
      </c>
      <c r="G4" t="s">
        <v>77</v>
      </c>
      <c r="H4" t="s">
        <v>334</v>
      </c>
      <c r="I4" t="s">
        <v>114</v>
      </c>
      <c r="J4">
        <v>68081</v>
      </c>
      <c r="K4" t="s">
        <v>92</v>
      </c>
      <c r="L4">
        <v>6805</v>
      </c>
      <c r="M4">
        <v>680811111377</v>
      </c>
      <c r="N4" t="s">
        <v>350</v>
      </c>
      <c r="O4" t="s">
        <v>348</v>
      </c>
      <c r="P4" t="s">
        <v>351</v>
      </c>
      <c r="Q4" t="s">
        <v>338</v>
      </c>
      <c r="R4">
        <v>2026</v>
      </c>
      <c r="S4">
        <v>50</v>
      </c>
      <c r="T4" t="s">
        <v>140</v>
      </c>
      <c r="U4" t="s">
        <v>262</v>
      </c>
      <c r="W4" t="s">
        <v>127</v>
      </c>
      <c r="X4" t="s">
        <v>129</v>
      </c>
      <c r="Y4" t="s">
        <v>339</v>
      </c>
      <c r="Z4" t="s">
        <v>339</v>
      </c>
      <c r="AA4">
        <v>50</v>
      </c>
      <c r="AB4" t="s">
        <v>339</v>
      </c>
      <c r="AC4" t="s">
        <v>339</v>
      </c>
      <c r="AE4" t="s">
        <v>340</v>
      </c>
      <c r="AF4" t="s">
        <v>341</v>
      </c>
      <c r="AG4">
        <v>0</v>
      </c>
      <c r="AH4">
        <v>2</v>
      </c>
      <c r="AI4" t="s">
        <v>342</v>
      </c>
      <c r="AJ4" t="s">
        <v>343</v>
      </c>
      <c r="AK4" t="s">
        <v>140</v>
      </c>
      <c r="AL4" t="s">
        <v>339</v>
      </c>
      <c r="AO4" t="s">
        <v>262</v>
      </c>
      <c r="AP4" t="s">
        <v>262</v>
      </c>
      <c r="AQ4" t="s">
        <v>344</v>
      </c>
      <c r="AR4" t="s">
        <v>82</v>
      </c>
      <c r="AS4" t="s">
        <v>345</v>
      </c>
      <c r="AT4" t="s">
        <v>346</v>
      </c>
    </row>
    <row r="5" spans="1:46">
      <c r="A5">
        <v>1859</v>
      </c>
      <c r="B5">
        <v>68008962025</v>
      </c>
      <c r="C5">
        <v>900267263</v>
      </c>
      <c r="D5" t="s">
        <v>141</v>
      </c>
      <c r="E5" t="s">
        <v>129</v>
      </c>
      <c r="F5" t="s">
        <v>127</v>
      </c>
      <c r="G5" t="s">
        <v>77</v>
      </c>
      <c r="H5" t="s">
        <v>334</v>
      </c>
      <c r="I5" t="s">
        <v>114</v>
      </c>
      <c r="J5">
        <v>68081</v>
      </c>
      <c r="K5" t="s">
        <v>92</v>
      </c>
      <c r="L5">
        <v>6805</v>
      </c>
      <c r="M5">
        <v>680811111395</v>
      </c>
      <c r="N5" t="s">
        <v>352</v>
      </c>
      <c r="O5" t="s">
        <v>336</v>
      </c>
      <c r="P5" t="s">
        <v>353</v>
      </c>
      <c r="Q5" t="s">
        <v>338</v>
      </c>
      <c r="R5">
        <v>2026</v>
      </c>
      <c r="S5">
        <v>50</v>
      </c>
      <c r="T5" t="s">
        <v>140</v>
      </c>
      <c r="U5" t="s">
        <v>262</v>
      </c>
      <c r="W5" t="s">
        <v>127</v>
      </c>
      <c r="X5" t="s">
        <v>129</v>
      </c>
      <c r="Y5" t="s">
        <v>339</v>
      </c>
      <c r="Z5" t="s">
        <v>339</v>
      </c>
      <c r="AA5">
        <v>50</v>
      </c>
      <c r="AB5" t="s">
        <v>339</v>
      </c>
      <c r="AC5" t="s">
        <v>339</v>
      </c>
      <c r="AE5" t="s">
        <v>340</v>
      </c>
      <c r="AF5" t="s">
        <v>341</v>
      </c>
      <c r="AG5">
        <v>0</v>
      </c>
      <c r="AH5">
        <v>0</v>
      </c>
      <c r="AI5" t="s">
        <v>342</v>
      </c>
      <c r="AJ5" t="s">
        <v>343</v>
      </c>
      <c r="AK5" t="s">
        <v>140</v>
      </c>
      <c r="AL5" t="s">
        <v>339</v>
      </c>
      <c r="AO5" t="s">
        <v>262</v>
      </c>
      <c r="AP5" t="s">
        <v>262</v>
      </c>
      <c r="AQ5" t="s">
        <v>344</v>
      </c>
      <c r="AR5" t="s">
        <v>82</v>
      </c>
      <c r="AS5" t="s">
        <v>345</v>
      </c>
      <c r="AT5" t="s">
        <v>346</v>
      </c>
    </row>
    <row r="6" spans="1:46">
      <c r="A6">
        <v>1859</v>
      </c>
      <c r="B6">
        <v>68008962025</v>
      </c>
      <c r="C6">
        <v>900267263</v>
      </c>
      <c r="D6" t="s">
        <v>141</v>
      </c>
      <c r="E6" t="s">
        <v>129</v>
      </c>
      <c r="F6" t="s">
        <v>127</v>
      </c>
      <c r="G6" t="s">
        <v>77</v>
      </c>
      <c r="H6" t="s">
        <v>334</v>
      </c>
      <c r="I6" t="s">
        <v>114</v>
      </c>
      <c r="J6">
        <v>68081</v>
      </c>
      <c r="K6" t="s">
        <v>92</v>
      </c>
      <c r="L6">
        <v>6805</v>
      </c>
      <c r="M6">
        <v>680811111414</v>
      </c>
      <c r="N6" t="s">
        <v>354</v>
      </c>
      <c r="O6" t="s">
        <v>336</v>
      </c>
      <c r="P6" t="s">
        <v>355</v>
      </c>
      <c r="Q6" t="s">
        <v>338</v>
      </c>
      <c r="R6">
        <v>2026</v>
      </c>
      <c r="S6">
        <v>50</v>
      </c>
      <c r="T6" t="s">
        <v>140</v>
      </c>
      <c r="U6" t="s">
        <v>262</v>
      </c>
      <c r="W6" t="s">
        <v>127</v>
      </c>
      <c r="X6" t="s">
        <v>129</v>
      </c>
      <c r="Y6" t="s">
        <v>339</v>
      </c>
      <c r="Z6" t="s">
        <v>339</v>
      </c>
      <c r="AA6">
        <v>50</v>
      </c>
      <c r="AB6" t="s">
        <v>339</v>
      </c>
      <c r="AC6" t="s">
        <v>339</v>
      </c>
      <c r="AE6" t="s">
        <v>340</v>
      </c>
      <c r="AF6" t="s">
        <v>341</v>
      </c>
      <c r="AG6">
        <v>0</v>
      </c>
      <c r="AH6">
        <v>0</v>
      </c>
      <c r="AI6" t="s">
        <v>342</v>
      </c>
      <c r="AJ6" t="s">
        <v>343</v>
      </c>
      <c r="AK6" t="s">
        <v>140</v>
      </c>
      <c r="AL6" t="s">
        <v>339</v>
      </c>
      <c r="AO6" t="s">
        <v>262</v>
      </c>
      <c r="AP6" t="s">
        <v>262</v>
      </c>
      <c r="AQ6" t="s">
        <v>344</v>
      </c>
      <c r="AR6" t="s">
        <v>82</v>
      </c>
      <c r="AS6" t="s">
        <v>345</v>
      </c>
      <c r="AT6" t="s">
        <v>346</v>
      </c>
    </row>
    <row r="7" spans="1:46">
      <c r="A7">
        <v>1859</v>
      </c>
      <c r="B7">
        <v>68008962025</v>
      </c>
      <c r="C7">
        <v>900267263</v>
      </c>
      <c r="D7" t="s">
        <v>141</v>
      </c>
      <c r="E7" t="s">
        <v>129</v>
      </c>
      <c r="F7" t="s">
        <v>127</v>
      </c>
      <c r="G7" t="s">
        <v>77</v>
      </c>
      <c r="H7" t="s">
        <v>334</v>
      </c>
      <c r="I7" t="s">
        <v>114</v>
      </c>
      <c r="J7">
        <v>68081</v>
      </c>
      <c r="K7" t="s">
        <v>92</v>
      </c>
      <c r="L7">
        <v>6805</v>
      </c>
      <c r="M7">
        <v>680811111431</v>
      </c>
      <c r="N7" t="s">
        <v>356</v>
      </c>
      <c r="O7" t="s">
        <v>336</v>
      </c>
      <c r="P7" t="s">
        <v>357</v>
      </c>
      <c r="Q7" t="s">
        <v>338</v>
      </c>
      <c r="R7">
        <v>2026</v>
      </c>
      <c r="S7">
        <v>50</v>
      </c>
      <c r="T7" t="s">
        <v>140</v>
      </c>
      <c r="U7" t="s">
        <v>262</v>
      </c>
      <c r="W7" t="s">
        <v>127</v>
      </c>
      <c r="X7" t="s">
        <v>129</v>
      </c>
      <c r="Y7" t="s">
        <v>339</v>
      </c>
      <c r="Z7" t="s">
        <v>339</v>
      </c>
      <c r="AA7">
        <v>50</v>
      </c>
      <c r="AB7" t="s">
        <v>339</v>
      </c>
      <c r="AC7" t="s">
        <v>339</v>
      </c>
      <c r="AE7" t="s">
        <v>340</v>
      </c>
      <c r="AF7" t="s">
        <v>341</v>
      </c>
      <c r="AG7">
        <v>0</v>
      </c>
      <c r="AH7">
        <v>1</v>
      </c>
      <c r="AI7" t="s">
        <v>342</v>
      </c>
      <c r="AJ7" t="s">
        <v>343</v>
      </c>
      <c r="AK7" t="s">
        <v>140</v>
      </c>
      <c r="AL7" t="s">
        <v>339</v>
      </c>
      <c r="AO7" t="s">
        <v>262</v>
      </c>
      <c r="AP7" t="s">
        <v>262</v>
      </c>
      <c r="AQ7" t="s">
        <v>344</v>
      </c>
      <c r="AR7" t="s">
        <v>82</v>
      </c>
      <c r="AS7" t="s">
        <v>345</v>
      </c>
      <c r="AT7" t="s">
        <v>346</v>
      </c>
    </row>
    <row r="8" spans="1:46">
      <c r="A8">
        <v>1859</v>
      </c>
      <c r="B8">
        <v>68008962025</v>
      </c>
      <c r="C8">
        <v>900267263</v>
      </c>
      <c r="D8" t="s">
        <v>141</v>
      </c>
      <c r="E8" t="s">
        <v>129</v>
      </c>
      <c r="F8" t="s">
        <v>127</v>
      </c>
      <c r="G8" t="s">
        <v>77</v>
      </c>
      <c r="H8" t="s">
        <v>334</v>
      </c>
      <c r="I8" t="s">
        <v>114</v>
      </c>
      <c r="J8">
        <v>68081</v>
      </c>
      <c r="K8" t="s">
        <v>92</v>
      </c>
      <c r="L8">
        <v>6805</v>
      </c>
      <c r="M8">
        <v>680811111511</v>
      </c>
      <c r="N8" t="s">
        <v>358</v>
      </c>
      <c r="O8" t="s">
        <v>336</v>
      </c>
      <c r="P8" t="s">
        <v>359</v>
      </c>
      <c r="Q8" t="s">
        <v>338</v>
      </c>
      <c r="R8">
        <v>2026</v>
      </c>
      <c r="S8">
        <v>50</v>
      </c>
      <c r="T8" t="s">
        <v>140</v>
      </c>
      <c r="U8" t="s">
        <v>262</v>
      </c>
      <c r="W8" t="s">
        <v>127</v>
      </c>
      <c r="X8" t="s">
        <v>129</v>
      </c>
      <c r="Y8" t="s">
        <v>339</v>
      </c>
      <c r="Z8" t="s">
        <v>339</v>
      </c>
      <c r="AA8">
        <v>50</v>
      </c>
      <c r="AB8" t="s">
        <v>339</v>
      </c>
      <c r="AC8" t="s">
        <v>339</v>
      </c>
      <c r="AE8" t="s">
        <v>340</v>
      </c>
      <c r="AF8" t="s">
        <v>341</v>
      </c>
      <c r="AG8">
        <v>0</v>
      </c>
      <c r="AH8">
        <v>2</v>
      </c>
      <c r="AI8" t="s">
        <v>342</v>
      </c>
      <c r="AJ8" t="s">
        <v>343</v>
      </c>
      <c r="AK8" t="s">
        <v>140</v>
      </c>
      <c r="AL8" t="s">
        <v>339</v>
      </c>
      <c r="AO8" t="s">
        <v>262</v>
      </c>
      <c r="AP8" t="s">
        <v>262</v>
      </c>
      <c r="AQ8" t="s">
        <v>344</v>
      </c>
      <c r="AR8" t="s">
        <v>82</v>
      </c>
      <c r="AS8" t="s">
        <v>345</v>
      </c>
      <c r="AT8" t="s">
        <v>346</v>
      </c>
    </row>
    <row r="9" spans="1:46">
      <c r="A9">
        <v>1859</v>
      </c>
      <c r="B9">
        <v>68008962025</v>
      </c>
      <c r="C9">
        <v>900267263</v>
      </c>
      <c r="D9" t="s">
        <v>141</v>
      </c>
      <c r="E9" t="s">
        <v>129</v>
      </c>
      <c r="F9" t="s">
        <v>127</v>
      </c>
      <c r="G9" t="s">
        <v>77</v>
      </c>
      <c r="H9" t="s">
        <v>334</v>
      </c>
      <c r="I9" t="s">
        <v>114</v>
      </c>
      <c r="J9">
        <v>68081</v>
      </c>
      <c r="K9" t="s">
        <v>92</v>
      </c>
      <c r="L9">
        <v>6805</v>
      </c>
      <c r="M9">
        <v>680811111522</v>
      </c>
      <c r="N9" t="s">
        <v>360</v>
      </c>
      <c r="O9" t="s">
        <v>348</v>
      </c>
      <c r="P9" t="s">
        <v>361</v>
      </c>
      <c r="Q9" t="s">
        <v>338</v>
      </c>
      <c r="R9">
        <v>2026</v>
      </c>
      <c r="S9">
        <v>50</v>
      </c>
      <c r="T9" t="s">
        <v>140</v>
      </c>
      <c r="U9" t="s">
        <v>262</v>
      </c>
      <c r="W9" t="s">
        <v>127</v>
      </c>
      <c r="X9" t="s">
        <v>129</v>
      </c>
      <c r="Y9" t="s">
        <v>339</v>
      </c>
      <c r="Z9" t="s">
        <v>339</v>
      </c>
      <c r="AA9">
        <v>50</v>
      </c>
      <c r="AB9" t="s">
        <v>339</v>
      </c>
      <c r="AC9" t="s">
        <v>339</v>
      </c>
      <c r="AE9" t="s">
        <v>340</v>
      </c>
      <c r="AF9" t="s">
        <v>341</v>
      </c>
      <c r="AG9">
        <v>0</v>
      </c>
      <c r="AH9">
        <v>2</v>
      </c>
      <c r="AI9" t="s">
        <v>342</v>
      </c>
      <c r="AJ9" t="s">
        <v>343</v>
      </c>
      <c r="AK9" t="s">
        <v>140</v>
      </c>
      <c r="AL9" t="s">
        <v>339</v>
      </c>
      <c r="AO9" t="s">
        <v>262</v>
      </c>
      <c r="AP9" t="s">
        <v>262</v>
      </c>
      <c r="AQ9" t="s">
        <v>344</v>
      </c>
      <c r="AR9" t="s">
        <v>82</v>
      </c>
      <c r="AS9" t="s">
        <v>345</v>
      </c>
      <c r="AT9" t="s">
        <v>346</v>
      </c>
    </row>
    <row r="10" spans="1:46">
      <c r="A10">
        <v>1859</v>
      </c>
      <c r="B10">
        <v>68008962025</v>
      </c>
      <c r="C10">
        <v>900267263</v>
      </c>
      <c r="D10" t="s">
        <v>141</v>
      </c>
      <c r="E10" t="s">
        <v>129</v>
      </c>
      <c r="F10" t="s">
        <v>127</v>
      </c>
      <c r="G10" t="s">
        <v>77</v>
      </c>
      <c r="H10" t="s">
        <v>334</v>
      </c>
      <c r="I10" t="s">
        <v>114</v>
      </c>
      <c r="J10">
        <v>68081</v>
      </c>
      <c r="K10" t="s">
        <v>92</v>
      </c>
      <c r="L10">
        <v>6805</v>
      </c>
      <c r="M10">
        <v>680811111884</v>
      </c>
      <c r="N10" t="s">
        <v>362</v>
      </c>
      <c r="O10" t="s">
        <v>336</v>
      </c>
      <c r="P10" t="s">
        <v>363</v>
      </c>
      <c r="Q10" t="s">
        <v>338</v>
      </c>
      <c r="R10">
        <v>2026</v>
      </c>
      <c r="S10">
        <v>50</v>
      </c>
      <c r="T10" t="s">
        <v>140</v>
      </c>
      <c r="U10" t="s">
        <v>262</v>
      </c>
      <c r="W10" t="s">
        <v>127</v>
      </c>
      <c r="X10" t="s">
        <v>129</v>
      </c>
      <c r="Y10" t="s">
        <v>339</v>
      </c>
      <c r="Z10" t="s">
        <v>339</v>
      </c>
      <c r="AA10">
        <v>50</v>
      </c>
      <c r="AB10" t="s">
        <v>339</v>
      </c>
      <c r="AC10" t="s">
        <v>339</v>
      </c>
      <c r="AE10" t="s">
        <v>340</v>
      </c>
      <c r="AF10" t="s">
        <v>341</v>
      </c>
      <c r="AG10">
        <v>0</v>
      </c>
      <c r="AH10">
        <v>0</v>
      </c>
      <c r="AI10" t="s">
        <v>342</v>
      </c>
      <c r="AJ10" t="s">
        <v>343</v>
      </c>
      <c r="AK10" t="s">
        <v>140</v>
      </c>
      <c r="AL10" t="s">
        <v>339</v>
      </c>
      <c r="AO10" t="s">
        <v>262</v>
      </c>
      <c r="AP10" t="s">
        <v>262</v>
      </c>
      <c r="AQ10" t="s">
        <v>344</v>
      </c>
      <c r="AR10" t="s">
        <v>82</v>
      </c>
      <c r="AS10" t="s">
        <v>345</v>
      </c>
      <c r="AT10" t="s">
        <v>346</v>
      </c>
    </row>
    <row r="11" spans="1:46">
      <c r="A11">
        <v>1859</v>
      </c>
      <c r="B11">
        <v>68008962025</v>
      </c>
      <c r="C11">
        <v>900267263</v>
      </c>
      <c r="D11" t="s">
        <v>141</v>
      </c>
      <c r="E11" t="s">
        <v>129</v>
      </c>
      <c r="F11" t="s">
        <v>127</v>
      </c>
      <c r="G11" t="s">
        <v>77</v>
      </c>
      <c r="H11" t="s">
        <v>334</v>
      </c>
      <c r="I11" t="s">
        <v>114</v>
      </c>
      <c r="J11">
        <v>68081</v>
      </c>
      <c r="K11" t="s">
        <v>92</v>
      </c>
      <c r="L11">
        <v>6805</v>
      </c>
      <c r="M11">
        <v>680811111891</v>
      </c>
      <c r="N11" t="s">
        <v>364</v>
      </c>
      <c r="O11" t="s">
        <v>336</v>
      </c>
      <c r="P11" t="s">
        <v>365</v>
      </c>
      <c r="Q11" t="s">
        <v>338</v>
      </c>
      <c r="R11">
        <v>2026</v>
      </c>
      <c r="S11">
        <v>50</v>
      </c>
      <c r="T11" t="s">
        <v>140</v>
      </c>
      <c r="U11" t="s">
        <v>262</v>
      </c>
      <c r="W11" t="s">
        <v>127</v>
      </c>
      <c r="X11" t="s">
        <v>129</v>
      </c>
      <c r="Y11" t="s">
        <v>339</v>
      </c>
      <c r="Z11" t="s">
        <v>339</v>
      </c>
      <c r="AA11">
        <v>50</v>
      </c>
      <c r="AB11" t="s">
        <v>339</v>
      </c>
      <c r="AC11" t="s">
        <v>339</v>
      </c>
      <c r="AE11" t="s">
        <v>340</v>
      </c>
      <c r="AF11" t="s">
        <v>341</v>
      </c>
      <c r="AG11">
        <v>0</v>
      </c>
      <c r="AH11">
        <v>0</v>
      </c>
      <c r="AI11" t="s">
        <v>342</v>
      </c>
      <c r="AJ11" t="s">
        <v>343</v>
      </c>
      <c r="AK11" t="s">
        <v>140</v>
      </c>
      <c r="AL11" t="s">
        <v>339</v>
      </c>
      <c r="AO11" t="s">
        <v>262</v>
      </c>
      <c r="AP11" t="s">
        <v>262</v>
      </c>
      <c r="AQ11" t="s">
        <v>344</v>
      </c>
      <c r="AR11" t="s">
        <v>82</v>
      </c>
      <c r="AS11" t="s">
        <v>345</v>
      </c>
      <c r="AT11" t="s">
        <v>346</v>
      </c>
    </row>
    <row r="12" spans="1:46">
      <c r="A12">
        <v>1859</v>
      </c>
      <c r="B12">
        <v>68008962025</v>
      </c>
      <c r="C12">
        <v>900267263</v>
      </c>
      <c r="D12" t="s">
        <v>141</v>
      </c>
      <c r="E12" t="s">
        <v>129</v>
      </c>
      <c r="F12" t="s">
        <v>127</v>
      </c>
      <c r="G12" t="s">
        <v>77</v>
      </c>
      <c r="H12" t="s">
        <v>334</v>
      </c>
      <c r="I12" t="s">
        <v>114</v>
      </c>
      <c r="J12">
        <v>68081</v>
      </c>
      <c r="K12" t="s">
        <v>92</v>
      </c>
      <c r="L12">
        <v>6805</v>
      </c>
      <c r="M12">
        <v>680811111893</v>
      </c>
      <c r="N12" t="s">
        <v>366</v>
      </c>
      <c r="O12" t="s">
        <v>336</v>
      </c>
      <c r="P12" t="s">
        <v>367</v>
      </c>
      <c r="Q12" t="s">
        <v>338</v>
      </c>
      <c r="R12">
        <v>2026</v>
      </c>
      <c r="S12">
        <v>50</v>
      </c>
      <c r="T12" t="s">
        <v>140</v>
      </c>
      <c r="U12" t="s">
        <v>262</v>
      </c>
      <c r="W12" t="s">
        <v>127</v>
      </c>
      <c r="X12" t="s">
        <v>129</v>
      </c>
      <c r="Y12" t="s">
        <v>339</v>
      </c>
      <c r="Z12" t="s">
        <v>339</v>
      </c>
      <c r="AA12">
        <v>50</v>
      </c>
      <c r="AB12" t="s">
        <v>339</v>
      </c>
      <c r="AC12" t="s">
        <v>339</v>
      </c>
      <c r="AE12" t="s">
        <v>340</v>
      </c>
      <c r="AF12" t="s">
        <v>341</v>
      </c>
      <c r="AG12">
        <v>0</v>
      </c>
      <c r="AH12">
        <v>2</v>
      </c>
      <c r="AI12" t="s">
        <v>342</v>
      </c>
      <c r="AJ12" t="s">
        <v>343</v>
      </c>
      <c r="AK12" t="s">
        <v>140</v>
      </c>
      <c r="AL12" t="s">
        <v>339</v>
      </c>
      <c r="AO12" t="s">
        <v>262</v>
      </c>
      <c r="AP12" t="s">
        <v>262</v>
      </c>
      <c r="AQ12" t="s">
        <v>344</v>
      </c>
      <c r="AR12" t="s">
        <v>82</v>
      </c>
      <c r="AS12" t="s">
        <v>345</v>
      </c>
      <c r="AT12" t="s">
        <v>346</v>
      </c>
    </row>
    <row r="13" spans="1:46">
      <c r="A13">
        <v>1859</v>
      </c>
      <c r="B13">
        <v>68008962025</v>
      </c>
      <c r="C13">
        <v>900267263</v>
      </c>
      <c r="D13" t="s">
        <v>141</v>
      </c>
      <c r="E13" t="s">
        <v>129</v>
      </c>
      <c r="F13" t="s">
        <v>127</v>
      </c>
      <c r="G13" t="s">
        <v>77</v>
      </c>
      <c r="H13" t="s">
        <v>334</v>
      </c>
      <c r="I13" t="s">
        <v>114</v>
      </c>
      <c r="J13">
        <v>68081</v>
      </c>
      <c r="K13" t="s">
        <v>92</v>
      </c>
      <c r="L13">
        <v>6805</v>
      </c>
      <c r="M13">
        <v>680811111899</v>
      </c>
      <c r="N13" t="s">
        <v>368</v>
      </c>
      <c r="O13" t="s">
        <v>336</v>
      </c>
      <c r="P13" t="s">
        <v>369</v>
      </c>
      <c r="Q13" t="s">
        <v>338</v>
      </c>
      <c r="R13">
        <v>2026</v>
      </c>
      <c r="S13">
        <v>50</v>
      </c>
      <c r="T13" t="s">
        <v>140</v>
      </c>
      <c r="U13" t="s">
        <v>262</v>
      </c>
      <c r="W13" t="s">
        <v>127</v>
      </c>
      <c r="X13" t="s">
        <v>129</v>
      </c>
      <c r="Y13" t="s">
        <v>339</v>
      </c>
      <c r="Z13" t="s">
        <v>339</v>
      </c>
      <c r="AA13">
        <v>50</v>
      </c>
      <c r="AB13" t="s">
        <v>339</v>
      </c>
      <c r="AC13" t="s">
        <v>339</v>
      </c>
      <c r="AE13" t="s">
        <v>340</v>
      </c>
      <c r="AF13" t="s">
        <v>341</v>
      </c>
      <c r="AG13">
        <v>0</v>
      </c>
      <c r="AH13">
        <v>1</v>
      </c>
      <c r="AI13" t="s">
        <v>342</v>
      </c>
      <c r="AJ13" t="s">
        <v>343</v>
      </c>
      <c r="AK13" t="s">
        <v>140</v>
      </c>
      <c r="AL13" t="s">
        <v>339</v>
      </c>
      <c r="AO13" t="s">
        <v>262</v>
      </c>
      <c r="AP13" t="s">
        <v>262</v>
      </c>
      <c r="AQ13" t="s">
        <v>344</v>
      </c>
      <c r="AR13" t="s">
        <v>82</v>
      </c>
      <c r="AS13" t="s">
        <v>345</v>
      </c>
      <c r="AT13" t="s">
        <v>346</v>
      </c>
    </row>
    <row r="14" spans="1:46">
      <c r="A14">
        <v>1859</v>
      </c>
      <c r="B14">
        <v>68008962025</v>
      </c>
      <c r="C14">
        <v>900267263</v>
      </c>
      <c r="D14" t="s">
        <v>141</v>
      </c>
      <c r="E14" t="s">
        <v>129</v>
      </c>
      <c r="F14" t="s">
        <v>127</v>
      </c>
      <c r="G14" t="s">
        <v>77</v>
      </c>
      <c r="H14" t="s">
        <v>334</v>
      </c>
      <c r="I14" t="s">
        <v>114</v>
      </c>
      <c r="J14">
        <v>68081</v>
      </c>
      <c r="K14" t="s">
        <v>92</v>
      </c>
      <c r="L14">
        <v>6805</v>
      </c>
      <c r="M14">
        <v>680811111906</v>
      </c>
      <c r="N14" t="s">
        <v>370</v>
      </c>
      <c r="O14" t="s">
        <v>336</v>
      </c>
      <c r="P14" t="s">
        <v>371</v>
      </c>
      <c r="Q14" t="s">
        <v>338</v>
      </c>
      <c r="R14">
        <v>2026</v>
      </c>
      <c r="S14">
        <v>50</v>
      </c>
      <c r="T14" t="s">
        <v>140</v>
      </c>
      <c r="U14" t="s">
        <v>262</v>
      </c>
      <c r="W14" t="s">
        <v>127</v>
      </c>
      <c r="X14" t="s">
        <v>129</v>
      </c>
      <c r="Y14" t="s">
        <v>339</v>
      </c>
      <c r="Z14" t="s">
        <v>339</v>
      </c>
      <c r="AA14">
        <v>50</v>
      </c>
      <c r="AB14" t="s">
        <v>339</v>
      </c>
      <c r="AC14" t="s">
        <v>339</v>
      </c>
      <c r="AE14" t="s">
        <v>340</v>
      </c>
      <c r="AF14" t="s">
        <v>341</v>
      </c>
      <c r="AG14">
        <v>0</v>
      </c>
      <c r="AH14">
        <v>2</v>
      </c>
      <c r="AI14" t="s">
        <v>342</v>
      </c>
      <c r="AJ14" t="s">
        <v>343</v>
      </c>
      <c r="AK14" t="s">
        <v>140</v>
      </c>
      <c r="AL14" t="s">
        <v>339</v>
      </c>
      <c r="AO14" t="s">
        <v>262</v>
      </c>
      <c r="AP14" t="s">
        <v>262</v>
      </c>
      <c r="AQ14" t="s">
        <v>344</v>
      </c>
      <c r="AR14" t="s">
        <v>82</v>
      </c>
      <c r="AS14" t="s">
        <v>345</v>
      </c>
      <c r="AT14" t="s">
        <v>346</v>
      </c>
    </row>
    <row r="15" spans="1:46">
      <c r="A15">
        <v>1860</v>
      </c>
      <c r="B15">
        <v>68008852025</v>
      </c>
      <c r="C15">
        <v>900267263</v>
      </c>
      <c r="D15" t="s">
        <v>141</v>
      </c>
      <c r="E15" t="s">
        <v>129</v>
      </c>
      <c r="F15" t="s">
        <v>127</v>
      </c>
      <c r="G15" t="s">
        <v>77</v>
      </c>
      <c r="H15" t="s">
        <v>334</v>
      </c>
      <c r="I15" t="s">
        <v>114</v>
      </c>
      <c r="J15">
        <v>68081</v>
      </c>
      <c r="K15" t="s">
        <v>92</v>
      </c>
      <c r="L15">
        <v>6805</v>
      </c>
      <c r="M15">
        <v>6808100136451</v>
      </c>
      <c r="N15" t="s">
        <v>372</v>
      </c>
      <c r="O15" t="s">
        <v>336</v>
      </c>
      <c r="P15" t="s">
        <v>373</v>
      </c>
      <c r="Q15" t="s">
        <v>338</v>
      </c>
      <c r="R15">
        <v>2026</v>
      </c>
      <c r="S15">
        <v>14</v>
      </c>
      <c r="T15" t="s">
        <v>140</v>
      </c>
      <c r="U15" t="s">
        <v>262</v>
      </c>
      <c r="W15" t="s">
        <v>127</v>
      </c>
      <c r="X15" t="s">
        <v>129</v>
      </c>
      <c r="Y15" t="s">
        <v>339</v>
      </c>
      <c r="Z15" t="s">
        <v>339</v>
      </c>
      <c r="AA15">
        <v>14</v>
      </c>
      <c r="AB15" t="s">
        <v>339</v>
      </c>
      <c r="AC15" t="s">
        <v>339</v>
      </c>
      <c r="AE15" t="s">
        <v>340</v>
      </c>
      <c r="AF15" t="s">
        <v>341</v>
      </c>
      <c r="AG15">
        <v>0</v>
      </c>
      <c r="AH15">
        <v>1</v>
      </c>
      <c r="AI15" t="s">
        <v>342</v>
      </c>
      <c r="AJ15" t="s">
        <v>374</v>
      </c>
      <c r="AK15" t="s">
        <v>140</v>
      </c>
      <c r="AL15" t="s">
        <v>339</v>
      </c>
      <c r="AO15" t="s">
        <v>262</v>
      </c>
      <c r="AP15" t="s">
        <v>262</v>
      </c>
      <c r="AQ15" t="s">
        <v>344</v>
      </c>
      <c r="AR15" t="s">
        <v>82</v>
      </c>
      <c r="AS15" t="s">
        <v>345</v>
      </c>
    </row>
    <row r="16" spans="1:46">
      <c r="A16">
        <v>1860</v>
      </c>
      <c r="B16">
        <v>68008852025</v>
      </c>
      <c r="C16">
        <v>900267263</v>
      </c>
      <c r="D16" t="s">
        <v>141</v>
      </c>
      <c r="E16" t="s">
        <v>129</v>
      </c>
      <c r="F16" t="s">
        <v>127</v>
      </c>
      <c r="G16" t="s">
        <v>77</v>
      </c>
      <c r="H16" t="s">
        <v>334</v>
      </c>
      <c r="I16" t="s">
        <v>114</v>
      </c>
      <c r="J16">
        <v>68081</v>
      </c>
      <c r="K16" t="s">
        <v>92</v>
      </c>
      <c r="L16">
        <v>6805</v>
      </c>
      <c r="M16">
        <v>6808100137788</v>
      </c>
      <c r="N16" t="s">
        <v>375</v>
      </c>
      <c r="O16" t="s">
        <v>336</v>
      </c>
      <c r="P16" t="s">
        <v>376</v>
      </c>
      <c r="Q16" t="s">
        <v>338</v>
      </c>
      <c r="R16">
        <v>2026</v>
      </c>
      <c r="S16">
        <v>37</v>
      </c>
      <c r="T16" t="s">
        <v>140</v>
      </c>
      <c r="U16" t="s">
        <v>262</v>
      </c>
      <c r="W16" t="s">
        <v>127</v>
      </c>
      <c r="X16" t="s">
        <v>129</v>
      </c>
      <c r="Y16" t="s">
        <v>339</v>
      </c>
      <c r="Z16" t="s">
        <v>339</v>
      </c>
      <c r="AA16">
        <v>37</v>
      </c>
      <c r="AB16" t="s">
        <v>339</v>
      </c>
      <c r="AC16" t="s">
        <v>339</v>
      </c>
      <c r="AE16" t="s">
        <v>340</v>
      </c>
      <c r="AF16" t="s">
        <v>341</v>
      </c>
      <c r="AG16">
        <v>0</v>
      </c>
      <c r="AH16">
        <v>1</v>
      </c>
      <c r="AI16" t="s">
        <v>342</v>
      </c>
      <c r="AJ16" t="s">
        <v>374</v>
      </c>
      <c r="AK16" t="s">
        <v>140</v>
      </c>
      <c r="AL16" t="s">
        <v>339</v>
      </c>
      <c r="AO16" t="s">
        <v>262</v>
      </c>
      <c r="AP16" t="s">
        <v>262</v>
      </c>
      <c r="AQ16" t="s">
        <v>344</v>
      </c>
      <c r="AR16" t="s">
        <v>82</v>
      </c>
      <c r="AS16" t="s">
        <v>345</v>
      </c>
    </row>
    <row r="17" spans="1:45">
      <c r="A17">
        <v>1860</v>
      </c>
      <c r="B17">
        <v>68008852025</v>
      </c>
      <c r="C17">
        <v>900267263</v>
      </c>
      <c r="D17" t="s">
        <v>141</v>
      </c>
      <c r="E17" t="s">
        <v>129</v>
      </c>
      <c r="F17" t="s">
        <v>127</v>
      </c>
      <c r="G17" t="s">
        <v>77</v>
      </c>
      <c r="H17" t="s">
        <v>334</v>
      </c>
      <c r="I17" t="s">
        <v>114</v>
      </c>
      <c r="J17">
        <v>68081</v>
      </c>
      <c r="K17" t="s">
        <v>92</v>
      </c>
      <c r="L17">
        <v>6805</v>
      </c>
      <c r="M17">
        <v>6808100137885</v>
      </c>
      <c r="N17" t="s">
        <v>377</v>
      </c>
      <c r="O17" t="s">
        <v>348</v>
      </c>
      <c r="P17" t="s">
        <v>378</v>
      </c>
      <c r="Q17" t="s">
        <v>338</v>
      </c>
      <c r="R17">
        <v>2026</v>
      </c>
      <c r="S17">
        <v>50</v>
      </c>
      <c r="T17" t="s">
        <v>140</v>
      </c>
      <c r="U17" t="s">
        <v>262</v>
      </c>
      <c r="W17" t="s">
        <v>127</v>
      </c>
      <c r="X17" t="s">
        <v>129</v>
      </c>
      <c r="Y17" t="s">
        <v>339</v>
      </c>
      <c r="Z17" t="s">
        <v>339</v>
      </c>
      <c r="AA17">
        <v>50</v>
      </c>
      <c r="AB17" t="s">
        <v>339</v>
      </c>
      <c r="AC17" t="s">
        <v>339</v>
      </c>
      <c r="AE17" t="s">
        <v>340</v>
      </c>
      <c r="AF17" t="s">
        <v>341</v>
      </c>
      <c r="AG17">
        <v>0</v>
      </c>
      <c r="AH17">
        <v>1</v>
      </c>
      <c r="AI17" t="s">
        <v>342</v>
      </c>
      <c r="AJ17" t="s">
        <v>374</v>
      </c>
      <c r="AK17" t="s">
        <v>140</v>
      </c>
      <c r="AL17" t="s">
        <v>339</v>
      </c>
      <c r="AO17" t="s">
        <v>262</v>
      </c>
      <c r="AP17" t="s">
        <v>262</v>
      </c>
      <c r="AQ17" t="s">
        <v>344</v>
      </c>
      <c r="AR17" t="s">
        <v>82</v>
      </c>
      <c r="AS17" t="s">
        <v>345</v>
      </c>
    </row>
    <row r="18" spans="1:45">
      <c r="A18">
        <v>1860</v>
      </c>
      <c r="B18">
        <v>68008852025</v>
      </c>
      <c r="C18">
        <v>900267263</v>
      </c>
      <c r="D18" t="s">
        <v>141</v>
      </c>
      <c r="E18" t="s">
        <v>129</v>
      </c>
      <c r="F18" t="s">
        <v>127</v>
      </c>
      <c r="G18" t="s">
        <v>77</v>
      </c>
      <c r="H18" t="s">
        <v>334</v>
      </c>
      <c r="I18" t="s">
        <v>114</v>
      </c>
      <c r="J18">
        <v>68081</v>
      </c>
      <c r="K18" t="s">
        <v>92</v>
      </c>
      <c r="L18">
        <v>6805</v>
      </c>
      <c r="M18">
        <v>6808100137896</v>
      </c>
      <c r="N18" t="s">
        <v>379</v>
      </c>
      <c r="O18" t="s">
        <v>348</v>
      </c>
      <c r="P18" t="s">
        <v>380</v>
      </c>
      <c r="Q18" t="s">
        <v>338</v>
      </c>
      <c r="R18">
        <v>2026</v>
      </c>
      <c r="S18">
        <v>49</v>
      </c>
      <c r="T18" t="s">
        <v>140</v>
      </c>
      <c r="U18" t="s">
        <v>262</v>
      </c>
      <c r="W18" t="s">
        <v>127</v>
      </c>
      <c r="X18" t="s">
        <v>129</v>
      </c>
      <c r="Y18" t="s">
        <v>339</v>
      </c>
      <c r="Z18" t="s">
        <v>339</v>
      </c>
      <c r="AA18">
        <v>49</v>
      </c>
      <c r="AB18" t="s">
        <v>339</v>
      </c>
      <c r="AC18" t="s">
        <v>339</v>
      </c>
      <c r="AE18" t="s">
        <v>340</v>
      </c>
      <c r="AF18" t="s">
        <v>341</v>
      </c>
      <c r="AG18">
        <v>0</v>
      </c>
      <c r="AH18">
        <v>1</v>
      </c>
      <c r="AI18" t="s">
        <v>342</v>
      </c>
      <c r="AJ18" t="s">
        <v>374</v>
      </c>
      <c r="AK18" t="s">
        <v>140</v>
      </c>
      <c r="AL18" t="s">
        <v>339</v>
      </c>
      <c r="AO18" t="s">
        <v>262</v>
      </c>
      <c r="AP18" t="s">
        <v>262</v>
      </c>
      <c r="AQ18" t="s">
        <v>344</v>
      </c>
      <c r="AR18" t="s">
        <v>82</v>
      </c>
      <c r="AS18" t="s">
        <v>345</v>
      </c>
    </row>
    <row r="19" spans="1:45">
      <c r="A19">
        <v>1860</v>
      </c>
      <c r="B19">
        <v>68008852025</v>
      </c>
      <c r="C19">
        <v>900267263</v>
      </c>
      <c r="D19" t="s">
        <v>141</v>
      </c>
      <c r="E19" t="s">
        <v>129</v>
      </c>
      <c r="F19" t="s">
        <v>127</v>
      </c>
      <c r="G19" t="s">
        <v>77</v>
      </c>
      <c r="H19" t="s">
        <v>334</v>
      </c>
      <c r="I19" t="s">
        <v>114</v>
      </c>
      <c r="J19">
        <v>68081</v>
      </c>
      <c r="K19" t="s">
        <v>92</v>
      </c>
      <c r="L19">
        <v>6805</v>
      </c>
      <c r="M19">
        <v>6808100137906</v>
      </c>
      <c r="N19" t="s">
        <v>381</v>
      </c>
      <c r="O19" t="s">
        <v>348</v>
      </c>
      <c r="P19" t="s">
        <v>382</v>
      </c>
      <c r="Q19" t="s">
        <v>338</v>
      </c>
      <c r="R19">
        <v>2026</v>
      </c>
      <c r="S19">
        <v>50</v>
      </c>
      <c r="T19" t="s">
        <v>140</v>
      </c>
      <c r="U19" t="s">
        <v>262</v>
      </c>
      <c r="W19" t="s">
        <v>127</v>
      </c>
      <c r="X19" t="s">
        <v>129</v>
      </c>
      <c r="Y19" t="s">
        <v>339</v>
      </c>
      <c r="Z19" t="s">
        <v>339</v>
      </c>
      <c r="AA19">
        <v>50</v>
      </c>
      <c r="AB19" t="s">
        <v>339</v>
      </c>
      <c r="AC19" t="s">
        <v>339</v>
      </c>
      <c r="AE19" t="s">
        <v>340</v>
      </c>
      <c r="AF19" t="s">
        <v>341</v>
      </c>
      <c r="AG19">
        <v>0</v>
      </c>
      <c r="AH19">
        <v>1</v>
      </c>
      <c r="AI19" t="s">
        <v>342</v>
      </c>
      <c r="AJ19" t="s">
        <v>374</v>
      </c>
      <c r="AK19" t="s">
        <v>140</v>
      </c>
      <c r="AL19" t="s">
        <v>339</v>
      </c>
      <c r="AO19" t="s">
        <v>262</v>
      </c>
      <c r="AP19" t="s">
        <v>262</v>
      </c>
      <c r="AQ19" t="s">
        <v>344</v>
      </c>
      <c r="AR19" t="s">
        <v>82</v>
      </c>
      <c r="AS19" t="s">
        <v>345</v>
      </c>
    </row>
    <row r="20" spans="1:45">
      <c r="A20">
        <v>1860</v>
      </c>
      <c r="B20">
        <v>68008852025</v>
      </c>
      <c r="C20">
        <v>900267263</v>
      </c>
      <c r="D20" t="s">
        <v>141</v>
      </c>
      <c r="E20" t="s">
        <v>129</v>
      </c>
      <c r="F20" t="s">
        <v>127</v>
      </c>
      <c r="G20" t="s">
        <v>77</v>
      </c>
      <c r="H20" t="s">
        <v>334</v>
      </c>
      <c r="I20" t="s">
        <v>114</v>
      </c>
      <c r="J20">
        <v>68081</v>
      </c>
      <c r="K20" t="s">
        <v>92</v>
      </c>
      <c r="L20">
        <v>6805</v>
      </c>
      <c r="M20">
        <v>6808100137916</v>
      </c>
      <c r="N20" t="s">
        <v>383</v>
      </c>
      <c r="O20" t="s">
        <v>336</v>
      </c>
      <c r="P20" t="s">
        <v>384</v>
      </c>
      <c r="Q20" t="s">
        <v>338</v>
      </c>
      <c r="R20">
        <v>2026</v>
      </c>
      <c r="S20">
        <v>48</v>
      </c>
      <c r="T20" t="s">
        <v>140</v>
      </c>
      <c r="U20" t="s">
        <v>262</v>
      </c>
      <c r="W20" t="s">
        <v>127</v>
      </c>
      <c r="X20" t="s">
        <v>129</v>
      </c>
      <c r="Y20" t="s">
        <v>339</v>
      </c>
      <c r="Z20" t="s">
        <v>339</v>
      </c>
      <c r="AA20">
        <v>48</v>
      </c>
      <c r="AB20" t="s">
        <v>339</v>
      </c>
      <c r="AC20" t="s">
        <v>339</v>
      </c>
      <c r="AE20" t="s">
        <v>340</v>
      </c>
      <c r="AF20" t="s">
        <v>341</v>
      </c>
      <c r="AG20">
        <v>0</v>
      </c>
      <c r="AH20">
        <v>1</v>
      </c>
      <c r="AI20" t="s">
        <v>342</v>
      </c>
      <c r="AJ20" t="s">
        <v>374</v>
      </c>
      <c r="AK20" t="s">
        <v>140</v>
      </c>
      <c r="AL20" t="s">
        <v>339</v>
      </c>
      <c r="AO20" t="s">
        <v>262</v>
      </c>
      <c r="AP20" t="s">
        <v>262</v>
      </c>
      <c r="AQ20" t="s">
        <v>344</v>
      </c>
      <c r="AR20" t="s">
        <v>82</v>
      </c>
      <c r="AS20" t="s">
        <v>345</v>
      </c>
    </row>
    <row r="21" spans="1:45">
      <c r="A21">
        <v>1860</v>
      </c>
      <c r="B21">
        <v>68008852025</v>
      </c>
      <c r="C21">
        <v>900267263</v>
      </c>
      <c r="D21" t="s">
        <v>141</v>
      </c>
      <c r="E21" t="s">
        <v>129</v>
      </c>
      <c r="F21" t="s">
        <v>127</v>
      </c>
      <c r="G21" t="s">
        <v>77</v>
      </c>
      <c r="H21" t="s">
        <v>334</v>
      </c>
      <c r="I21" t="s">
        <v>114</v>
      </c>
      <c r="J21">
        <v>68081</v>
      </c>
      <c r="K21" t="s">
        <v>92</v>
      </c>
      <c r="L21">
        <v>6805</v>
      </c>
      <c r="M21">
        <v>6808100137926</v>
      </c>
      <c r="N21" t="s">
        <v>385</v>
      </c>
      <c r="O21" t="s">
        <v>348</v>
      </c>
      <c r="P21" t="s">
        <v>386</v>
      </c>
      <c r="Q21" t="s">
        <v>338</v>
      </c>
      <c r="R21">
        <v>2026</v>
      </c>
      <c r="S21">
        <v>50</v>
      </c>
      <c r="T21" t="s">
        <v>140</v>
      </c>
      <c r="U21" t="s">
        <v>262</v>
      </c>
      <c r="W21" t="s">
        <v>127</v>
      </c>
      <c r="X21" t="s">
        <v>129</v>
      </c>
      <c r="Y21" t="s">
        <v>339</v>
      </c>
      <c r="Z21" t="s">
        <v>339</v>
      </c>
      <c r="AA21">
        <v>50</v>
      </c>
      <c r="AB21" t="s">
        <v>339</v>
      </c>
      <c r="AC21" t="s">
        <v>339</v>
      </c>
      <c r="AE21" t="s">
        <v>340</v>
      </c>
      <c r="AF21" t="s">
        <v>341</v>
      </c>
      <c r="AG21">
        <v>0</v>
      </c>
      <c r="AH21">
        <v>1</v>
      </c>
      <c r="AI21" t="s">
        <v>342</v>
      </c>
      <c r="AJ21" t="s">
        <v>374</v>
      </c>
      <c r="AK21" t="s">
        <v>140</v>
      </c>
      <c r="AL21" t="s">
        <v>339</v>
      </c>
      <c r="AO21" t="s">
        <v>262</v>
      </c>
      <c r="AP21" t="s">
        <v>262</v>
      </c>
      <c r="AQ21" t="s">
        <v>344</v>
      </c>
      <c r="AR21" t="s">
        <v>82</v>
      </c>
      <c r="AS21" t="s">
        <v>345</v>
      </c>
    </row>
    <row r="22" spans="1:45">
      <c r="A22">
        <v>1860</v>
      </c>
      <c r="B22">
        <v>68008852025</v>
      </c>
      <c r="C22">
        <v>900267263</v>
      </c>
      <c r="D22" t="s">
        <v>141</v>
      </c>
      <c r="E22" t="s">
        <v>129</v>
      </c>
      <c r="F22" t="s">
        <v>127</v>
      </c>
      <c r="G22" t="s">
        <v>77</v>
      </c>
      <c r="H22" t="s">
        <v>334</v>
      </c>
      <c r="I22" t="s">
        <v>114</v>
      </c>
      <c r="J22">
        <v>68081</v>
      </c>
      <c r="K22" t="s">
        <v>92</v>
      </c>
      <c r="L22">
        <v>6805</v>
      </c>
      <c r="M22">
        <v>6808100137941</v>
      </c>
      <c r="N22" t="s">
        <v>387</v>
      </c>
      <c r="O22" t="s">
        <v>348</v>
      </c>
      <c r="P22" t="s">
        <v>388</v>
      </c>
      <c r="Q22" t="s">
        <v>338</v>
      </c>
      <c r="R22">
        <v>2026</v>
      </c>
      <c r="S22">
        <v>48</v>
      </c>
      <c r="T22" t="s">
        <v>140</v>
      </c>
      <c r="U22" t="s">
        <v>262</v>
      </c>
      <c r="W22" t="s">
        <v>127</v>
      </c>
      <c r="X22" t="s">
        <v>129</v>
      </c>
      <c r="Y22" t="s">
        <v>339</v>
      </c>
      <c r="Z22" t="s">
        <v>339</v>
      </c>
      <c r="AA22">
        <v>48</v>
      </c>
      <c r="AB22" t="s">
        <v>339</v>
      </c>
      <c r="AC22" t="s">
        <v>339</v>
      </c>
      <c r="AE22" t="s">
        <v>340</v>
      </c>
      <c r="AF22" t="s">
        <v>341</v>
      </c>
      <c r="AG22">
        <v>0</v>
      </c>
      <c r="AH22">
        <v>0</v>
      </c>
      <c r="AI22" t="s">
        <v>342</v>
      </c>
      <c r="AJ22" t="s">
        <v>374</v>
      </c>
      <c r="AK22" t="s">
        <v>140</v>
      </c>
      <c r="AL22" t="s">
        <v>339</v>
      </c>
      <c r="AO22" t="s">
        <v>262</v>
      </c>
      <c r="AP22" t="s">
        <v>262</v>
      </c>
      <c r="AQ22" t="s">
        <v>344</v>
      </c>
      <c r="AR22" t="s">
        <v>82</v>
      </c>
      <c r="AS22" t="s">
        <v>345</v>
      </c>
    </row>
    <row r="23" spans="1:45">
      <c r="A23">
        <v>1860</v>
      </c>
      <c r="B23">
        <v>68008852025</v>
      </c>
      <c r="C23">
        <v>900267263</v>
      </c>
      <c r="D23" t="s">
        <v>141</v>
      </c>
      <c r="E23" t="s">
        <v>129</v>
      </c>
      <c r="F23" t="s">
        <v>127</v>
      </c>
      <c r="G23" t="s">
        <v>77</v>
      </c>
      <c r="H23" t="s">
        <v>334</v>
      </c>
      <c r="I23" t="s">
        <v>114</v>
      </c>
      <c r="J23">
        <v>68081</v>
      </c>
      <c r="K23" t="s">
        <v>92</v>
      </c>
      <c r="L23">
        <v>6805</v>
      </c>
      <c r="M23">
        <v>6808100137956</v>
      </c>
      <c r="N23" t="s">
        <v>389</v>
      </c>
      <c r="O23" t="s">
        <v>336</v>
      </c>
      <c r="P23" t="s">
        <v>390</v>
      </c>
      <c r="Q23" t="s">
        <v>338</v>
      </c>
      <c r="R23">
        <v>2026</v>
      </c>
      <c r="S23">
        <v>50</v>
      </c>
      <c r="T23" t="s">
        <v>140</v>
      </c>
      <c r="U23" t="s">
        <v>262</v>
      </c>
      <c r="W23" t="s">
        <v>127</v>
      </c>
      <c r="X23" t="s">
        <v>129</v>
      </c>
      <c r="Y23" t="s">
        <v>339</v>
      </c>
      <c r="Z23" t="s">
        <v>339</v>
      </c>
      <c r="AA23">
        <v>50</v>
      </c>
      <c r="AB23" t="s">
        <v>339</v>
      </c>
      <c r="AC23" t="s">
        <v>339</v>
      </c>
      <c r="AE23" t="s">
        <v>340</v>
      </c>
      <c r="AF23" t="s">
        <v>341</v>
      </c>
      <c r="AG23">
        <v>0</v>
      </c>
      <c r="AH23">
        <v>0</v>
      </c>
      <c r="AI23" t="s">
        <v>342</v>
      </c>
      <c r="AJ23" t="s">
        <v>374</v>
      </c>
      <c r="AK23" t="s">
        <v>140</v>
      </c>
      <c r="AL23" t="s">
        <v>339</v>
      </c>
      <c r="AO23" t="s">
        <v>262</v>
      </c>
      <c r="AP23" t="s">
        <v>262</v>
      </c>
      <c r="AQ23" t="s">
        <v>344</v>
      </c>
      <c r="AR23" t="s">
        <v>82</v>
      </c>
      <c r="AS23" t="s">
        <v>345</v>
      </c>
    </row>
    <row r="24" spans="1:45">
      <c r="A24">
        <v>1860</v>
      </c>
      <c r="B24">
        <v>68008852025</v>
      </c>
      <c r="C24">
        <v>900267263</v>
      </c>
      <c r="D24" t="s">
        <v>141</v>
      </c>
      <c r="E24" t="s">
        <v>129</v>
      </c>
      <c r="F24" t="s">
        <v>127</v>
      </c>
      <c r="G24" t="s">
        <v>77</v>
      </c>
      <c r="H24" t="s">
        <v>334</v>
      </c>
      <c r="I24" t="s">
        <v>114</v>
      </c>
      <c r="J24">
        <v>68081</v>
      </c>
      <c r="K24" t="s">
        <v>92</v>
      </c>
      <c r="L24">
        <v>6805</v>
      </c>
      <c r="M24">
        <v>6808100137978</v>
      </c>
      <c r="N24" t="s">
        <v>391</v>
      </c>
      <c r="O24" t="s">
        <v>348</v>
      </c>
      <c r="P24" t="s">
        <v>392</v>
      </c>
      <c r="Q24" t="s">
        <v>338</v>
      </c>
      <c r="R24">
        <v>2026</v>
      </c>
      <c r="S24">
        <v>18</v>
      </c>
      <c r="T24" t="s">
        <v>140</v>
      </c>
      <c r="U24" t="s">
        <v>262</v>
      </c>
      <c r="W24" t="s">
        <v>127</v>
      </c>
      <c r="X24" t="s">
        <v>129</v>
      </c>
      <c r="Y24" t="s">
        <v>339</v>
      </c>
      <c r="Z24" t="s">
        <v>339</v>
      </c>
      <c r="AA24">
        <v>18</v>
      </c>
      <c r="AB24" t="s">
        <v>339</v>
      </c>
      <c r="AC24" t="s">
        <v>339</v>
      </c>
      <c r="AE24" t="s">
        <v>340</v>
      </c>
      <c r="AF24" t="s">
        <v>341</v>
      </c>
      <c r="AG24">
        <v>0</v>
      </c>
      <c r="AH24">
        <v>0</v>
      </c>
      <c r="AI24" t="s">
        <v>342</v>
      </c>
      <c r="AJ24" t="s">
        <v>374</v>
      </c>
      <c r="AK24" t="s">
        <v>140</v>
      </c>
      <c r="AL24" t="s">
        <v>339</v>
      </c>
      <c r="AO24" t="s">
        <v>262</v>
      </c>
      <c r="AP24" t="s">
        <v>262</v>
      </c>
      <c r="AQ24" t="s">
        <v>344</v>
      </c>
      <c r="AR24" t="s">
        <v>82</v>
      </c>
      <c r="AS24" t="s">
        <v>345</v>
      </c>
    </row>
    <row r="25" spans="1:45">
      <c r="A25">
        <v>1860</v>
      </c>
      <c r="B25">
        <v>68008852025</v>
      </c>
      <c r="C25">
        <v>900267263</v>
      </c>
      <c r="D25" t="s">
        <v>141</v>
      </c>
      <c r="E25" t="s">
        <v>129</v>
      </c>
      <c r="F25" t="s">
        <v>127</v>
      </c>
      <c r="G25" t="s">
        <v>77</v>
      </c>
      <c r="H25" t="s">
        <v>334</v>
      </c>
      <c r="I25" t="s">
        <v>114</v>
      </c>
      <c r="J25">
        <v>68081</v>
      </c>
      <c r="K25" t="s">
        <v>92</v>
      </c>
      <c r="L25">
        <v>6805</v>
      </c>
      <c r="M25">
        <v>6808100138338</v>
      </c>
      <c r="N25" t="s">
        <v>393</v>
      </c>
      <c r="O25" t="s">
        <v>336</v>
      </c>
      <c r="P25" t="s">
        <v>394</v>
      </c>
      <c r="Q25" t="s">
        <v>338</v>
      </c>
      <c r="R25">
        <v>2026</v>
      </c>
      <c r="S25">
        <v>15</v>
      </c>
      <c r="T25" t="s">
        <v>140</v>
      </c>
      <c r="U25" t="s">
        <v>262</v>
      </c>
      <c r="W25" t="s">
        <v>127</v>
      </c>
      <c r="X25" t="s">
        <v>129</v>
      </c>
      <c r="Y25" t="s">
        <v>339</v>
      </c>
      <c r="Z25" t="s">
        <v>339</v>
      </c>
      <c r="AA25">
        <v>15</v>
      </c>
      <c r="AB25" t="s">
        <v>339</v>
      </c>
      <c r="AC25" t="s">
        <v>339</v>
      </c>
      <c r="AE25" t="s">
        <v>340</v>
      </c>
      <c r="AF25" t="s">
        <v>341</v>
      </c>
      <c r="AG25">
        <v>0</v>
      </c>
      <c r="AH25">
        <v>0</v>
      </c>
      <c r="AI25" t="s">
        <v>342</v>
      </c>
      <c r="AJ25" t="s">
        <v>374</v>
      </c>
      <c r="AK25" t="s">
        <v>140</v>
      </c>
      <c r="AL25" t="s">
        <v>339</v>
      </c>
      <c r="AO25" t="s">
        <v>262</v>
      </c>
      <c r="AP25" t="s">
        <v>262</v>
      </c>
      <c r="AQ25" t="s">
        <v>344</v>
      </c>
      <c r="AR25" t="s">
        <v>82</v>
      </c>
      <c r="AS25" t="s">
        <v>345</v>
      </c>
    </row>
    <row r="26" spans="1:45">
      <c r="A26">
        <v>1860</v>
      </c>
      <c r="B26">
        <v>68008852025</v>
      </c>
      <c r="C26">
        <v>900267263</v>
      </c>
      <c r="D26" t="s">
        <v>141</v>
      </c>
      <c r="E26" t="s">
        <v>129</v>
      </c>
      <c r="F26" t="s">
        <v>127</v>
      </c>
      <c r="G26" t="s">
        <v>77</v>
      </c>
      <c r="H26" t="s">
        <v>334</v>
      </c>
      <c r="I26" t="s">
        <v>114</v>
      </c>
      <c r="J26">
        <v>68081</v>
      </c>
      <c r="K26" t="s">
        <v>92</v>
      </c>
      <c r="L26">
        <v>6805</v>
      </c>
      <c r="M26">
        <v>6808100138347</v>
      </c>
      <c r="N26" t="s">
        <v>395</v>
      </c>
      <c r="O26" t="s">
        <v>336</v>
      </c>
      <c r="P26" t="s">
        <v>394</v>
      </c>
      <c r="Q26" t="s">
        <v>338</v>
      </c>
      <c r="R26">
        <v>2026</v>
      </c>
      <c r="S26">
        <v>17</v>
      </c>
      <c r="T26" t="s">
        <v>140</v>
      </c>
      <c r="U26" t="s">
        <v>262</v>
      </c>
      <c r="W26" t="s">
        <v>127</v>
      </c>
      <c r="X26" t="s">
        <v>129</v>
      </c>
      <c r="Y26" t="s">
        <v>339</v>
      </c>
      <c r="Z26" t="s">
        <v>339</v>
      </c>
      <c r="AA26">
        <v>17</v>
      </c>
      <c r="AB26" t="s">
        <v>339</v>
      </c>
      <c r="AC26" t="s">
        <v>339</v>
      </c>
      <c r="AE26" t="s">
        <v>340</v>
      </c>
      <c r="AF26" t="s">
        <v>341</v>
      </c>
      <c r="AG26">
        <v>0</v>
      </c>
      <c r="AH26">
        <v>0</v>
      </c>
      <c r="AI26" t="s">
        <v>342</v>
      </c>
      <c r="AJ26" t="s">
        <v>374</v>
      </c>
      <c r="AK26" t="s">
        <v>140</v>
      </c>
      <c r="AL26" t="s">
        <v>339</v>
      </c>
      <c r="AO26" t="s">
        <v>262</v>
      </c>
      <c r="AP26" t="s">
        <v>262</v>
      </c>
      <c r="AQ26" t="s">
        <v>344</v>
      </c>
      <c r="AR26" t="s">
        <v>82</v>
      </c>
      <c r="AS26" t="s">
        <v>345</v>
      </c>
    </row>
    <row r="27" spans="1:45">
      <c r="A27">
        <v>1860</v>
      </c>
      <c r="B27">
        <v>68008852025</v>
      </c>
      <c r="C27">
        <v>900267263</v>
      </c>
      <c r="D27" t="s">
        <v>141</v>
      </c>
      <c r="E27" t="s">
        <v>129</v>
      </c>
      <c r="F27" t="s">
        <v>127</v>
      </c>
      <c r="G27" t="s">
        <v>77</v>
      </c>
      <c r="H27" t="s">
        <v>334</v>
      </c>
      <c r="I27" t="s">
        <v>114</v>
      </c>
      <c r="J27">
        <v>68081</v>
      </c>
      <c r="K27" t="s">
        <v>92</v>
      </c>
      <c r="L27">
        <v>6805</v>
      </c>
      <c r="M27">
        <v>6808100138356</v>
      </c>
      <c r="N27" t="s">
        <v>396</v>
      </c>
      <c r="O27" t="s">
        <v>336</v>
      </c>
      <c r="P27" t="s">
        <v>397</v>
      </c>
      <c r="Q27" t="s">
        <v>338</v>
      </c>
      <c r="R27">
        <v>2026</v>
      </c>
      <c r="S27">
        <v>16</v>
      </c>
      <c r="T27" t="s">
        <v>140</v>
      </c>
      <c r="U27" t="s">
        <v>262</v>
      </c>
      <c r="W27" t="s">
        <v>127</v>
      </c>
      <c r="X27" t="s">
        <v>129</v>
      </c>
      <c r="Y27" t="s">
        <v>339</v>
      </c>
      <c r="Z27" t="s">
        <v>339</v>
      </c>
      <c r="AA27">
        <v>16</v>
      </c>
      <c r="AB27" t="s">
        <v>339</v>
      </c>
      <c r="AC27" t="s">
        <v>339</v>
      </c>
      <c r="AE27" t="s">
        <v>340</v>
      </c>
      <c r="AF27" t="s">
        <v>341</v>
      </c>
      <c r="AG27">
        <v>0</v>
      </c>
      <c r="AH27">
        <v>0</v>
      </c>
      <c r="AI27" t="s">
        <v>342</v>
      </c>
      <c r="AJ27" t="s">
        <v>374</v>
      </c>
      <c r="AK27" t="s">
        <v>140</v>
      </c>
      <c r="AL27" t="s">
        <v>339</v>
      </c>
      <c r="AO27" t="s">
        <v>262</v>
      </c>
      <c r="AP27" t="s">
        <v>262</v>
      </c>
      <c r="AQ27" t="s">
        <v>344</v>
      </c>
      <c r="AR27" t="s">
        <v>82</v>
      </c>
      <c r="AS27" t="s">
        <v>345</v>
      </c>
    </row>
    <row r="28" spans="1:45">
      <c r="A28">
        <v>1860</v>
      </c>
      <c r="B28">
        <v>68008852025</v>
      </c>
      <c r="C28">
        <v>900267263</v>
      </c>
      <c r="D28" t="s">
        <v>141</v>
      </c>
      <c r="E28" t="s">
        <v>129</v>
      </c>
      <c r="F28" t="s">
        <v>127</v>
      </c>
      <c r="G28" t="s">
        <v>77</v>
      </c>
      <c r="H28" t="s">
        <v>334</v>
      </c>
      <c r="I28" t="s">
        <v>114</v>
      </c>
      <c r="J28">
        <v>68081</v>
      </c>
      <c r="K28" t="s">
        <v>92</v>
      </c>
      <c r="L28">
        <v>6805</v>
      </c>
      <c r="M28">
        <v>6808100138379</v>
      </c>
      <c r="N28" t="s">
        <v>398</v>
      </c>
      <c r="O28" t="s">
        <v>336</v>
      </c>
      <c r="P28" t="s">
        <v>399</v>
      </c>
      <c r="Q28" t="s">
        <v>338</v>
      </c>
      <c r="R28">
        <v>2026</v>
      </c>
      <c r="S28">
        <v>25</v>
      </c>
      <c r="T28" t="s">
        <v>140</v>
      </c>
      <c r="U28" t="s">
        <v>262</v>
      </c>
      <c r="W28" t="s">
        <v>127</v>
      </c>
      <c r="X28" t="s">
        <v>129</v>
      </c>
      <c r="Y28" t="s">
        <v>339</v>
      </c>
      <c r="Z28" t="s">
        <v>339</v>
      </c>
      <c r="AA28">
        <v>25</v>
      </c>
      <c r="AB28" t="s">
        <v>339</v>
      </c>
      <c r="AC28" t="s">
        <v>339</v>
      </c>
      <c r="AE28" t="s">
        <v>340</v>
      </c>
      <c r="AF28" t="s">
        <v>341</v>
      </c>
      <c r="AG28">
        <v>0</v>
      </c>
      <c r="AH28">
        <v>0</v>
      </c>
      <c r="AI28" t="s">
        <v>342</v>
      </c>
      <c r="AJ28" t="s">
        <v>374</v>
      </c>
      <c r="AK28" t="s">
        <v>140</v>
      </c>
      <c r="AL28" t="s">
        <v>339</v>
      </c>
      <c r="AO28" t="s">
        <v>262</v>
      </c>
      <c r="AP28" t="s">
        <v>262</v>
      </c>
      <c r="AQ28" t="s">
        <v>344</v>
      </c>
      <c r="AR28" t="s">
        <v>82</v>
      </c>
      <c r="AS28" t="s">
        <v>345</v>
      </c>
    </row>
    <row r="29" spans="1:45">
      <c r="A29">
        <v>1860</v>
      </c>
      <c r="B29">
        <v>68008852025</v>
      </c>
      <c r="C29">
        <v>900267263</v>
      </c>
      <c r="D29" t="s">
        <v>141</v>
      </c>
      <c r="E29" t="s">
        <v>129</v>
      </c>
      <c r="F29" t="s">
        <v>127</v>
      </c>
      <c r="G29" t="s">
        <v>77</v>
      </c>
      <c r="H29" t="s">
        <v>334</v>
      </c>
      <c r="I29" t="s">
        <v>114</v>
      </c>
      <c r="J29">
        <v>68081</v>
      </c>
      <c r="K29" t="s">
        <v>92</v>
      </c>
      <c r="L29">
        <v>6805</v>
      </c>
      <c r="M29">
        <v>6808100138396</v>
      </c>
      <c r="N29" t="s">
        <v>400</v>
      </c>
      <c r="O29" t="s">
        <v>336</v>
      </c>
      <c r="P29" t="s">
        <v>401</v>
      </c>
      <c r="Q29" t="s">
        <v>338</v>
      </c>
      <c r="R29">
        <v>2026</v>
      </c>
      <c r="S29">
        <v>13</v>
      </c>
      <c r="T29" t="s">
        <v>140</v>
      </c>
      <c r="U29" t="s">
        <v>262</v>
      </c>
      <c r="W29" t="s">
        <v>127</v>
      </c>
      <c r="X29" t="s">
        <v>129</v>
      </c>
      <c r="Y29" t="s">
        <v>339</v>
      </c>
      <c r="Z29" t="s">
        <v>339</v>
      </c>
      <c r="AA29">
        <v>13</v>
      </c>
      <c r="AB29" t="s">
        <v>339</v>
      </c>
      <c r="AC29" t="s">
        <v>339</v>
      </c>
      <c r="AE29" t="s">
        <v>340</v>
      </c>
      <c r="AF29" t="s">
        <v>341</v>
      </c>
      <c r="AG29">
        <v>0</v>
      </c>
      <c r="AH29">
        <v>0</v>
      </c>
      <c r="AI29" t="s">
        <v>342</v>
      </c>
      <c r="AJ29" t="s">
        <v>374</v>
      </c>
      <c r="AK29" t="s">
        <v>140</v>
      </c>
      <c r="AL29" t="s">
        <v>339</v>
      </c>
      <c r="AO29" t="s">
        <v>262</v>
      </c>
      <c r="AP29" t="s">
        <v>262</v>
      </c>
      <c r="AQ29" t="s">
        <v>344</v>
      </c>
      <c r="AR29" t="s">
        <v>82</v>
      </c>
      <c r="AS29" t="s">
        <v>345</v>
      </c>
    </row>
    <row r="30" spans="1:45">
      <c r="A30">
        <v>1860</v>
      </c>
      <c r="B30">
        <v>68008852025</v>
      </c>
      <c r="C30">
        <v>900267263</v>
      </c>
      <c r="D30" t="s">
        <v>141</v>
      </c>
      <c r="E30" t="s">
        <v>129</v>
      </c>
      <c r="F30" t="s">
        <v>127</v>
      </c>
      <c r="G30" t="s">
        <v>77</v>
      </c>
      <c r="H30" t="s">
        <v>334</v>
      </c>
      <c r="I30" t="s">
        <v>114</v>
      </c>
      <c r="J30">
        <v>68081</v>
      </c>
      <c r="K30" t="s">
        <v>92</v>
      </c>
      <c r="L30">
        <v>6805</v>
      </c>
      <c r="M30">
        <v>680811129646</v>
      </c>
      <c r="N30" t="s">
        <v>402</v>
      </c>
      <c r="O30" t="s">
        <v>336</v>
      </c>
      <c r="P30" t="s">
        <v>403</v>
      </c>
      <c r="Q30" t="s">
        <v>338</v>
      </c>
      <c r="R30">
        <v>2026</v>
      </c>
      <c r="S30">
        <v>11</v>
      </c>
      <c r="T30" t="s">
        <v>140</v>
      </c>
      <c r="U30" t="s">
        <v>262</v>
      </c>
      <c r="W30" t="s">
        <v>127</v>
      </c>
      <c r="X30" t="s">
        <v>129</v>
      </c>
      <c r="Y30" t="s">
        <v>339</v>
      </c>
      <c r="Z30" t="s">
        <v>339</v>
      </c>
      <c r="AA30">
        <v>11</v>
      </c>
      <c r="AB30" t="s">
        <v>339</v>
      </c>
      <c r="AC30" t="s">
        <v>339</v>
      </c>
      <c r="AE30" t="s">
        <v>340</v>
      </c>
      <c r="AF30" t="s">
        <v>341</v>
      </c>
      <c r="AG30">
        <v>0</v>
      </c>
      <c r="AH30">
        <v>0</v>
      </c>
      <c r="AI30" t="s">
        <v>342</v>
      </c>
      <c r="AJ30" t="s">
        <v>374</v>
      </c>
      <c r="AK30" t="s">
        <v>140</v>
      </c>
      <c r="AL30" t="s">
        <v>339</v>
      </c>
      <c r="AO30" t="s">
        <v>262</v>
      </c>
      <c r="AP30" t="s">
        <v>262</v>
      </c>
      <c r="AQ30" t="s">
        <v>344</v>
      </c>
      <c r="AR30" t="s">
        <v>82</v>
      </c>
      <c r="AS30" t="s">
        <v>345</v>
      </c>
    </row>
    <row r="31" spans="1:45">
      <c r="A31">
        <v>1860</v>
      </c>
      <c r="B31">
        <v>68008852025</v>
      </c>
      <c r="C31">
        <v>900267263</v>
      </c>
      <c r="D31" t="s">
        <v>141</v>
      </c>
      <c r="E31" t="s">
        <v>129</v>
      </c>
      <c r="F31" t="s">
        <v>127</v>
      </c>
      <c r="G31" t="s">
        <v>77</v>
      </c>
      <c r="H31" t="s">
        <v>334</v>
      </c>
      <c r="I31" t="s">
        <v>114</v>
      </c>
      <c r="J31">
        <v>68081</v>
      </c>
      <c r="K31" t="s">
        <v>92</v>
      </c>
      <c r="L31">
        <v>6805</v>
      </c>
      <c r="M31">
        <v>680811129647</v>
      </c>
      <c r="N31" t="s">
        <v>404</v>
      </c>
      <c r="O31" t="s">
        <v>336</v>
      </c>
      <c r="P31" t="s">
        <v>405</v>
      </c>
      <c r="Q31" t="s">
        <v>338</v>
      </c>
      <c r="R31">
        <v>2026</v>
      </c>
      <c r="S31">
        <v>25</v>
      </c>
      <c r="T31" t="s">
        <v>140</v>
      </c>
      <c r="U31" t="s">
        <v>262</v>
      </c>
      <c r="W31" t="s">
        <v>127</v>
      </c>
      <c r="X31" t="s">
        <v>129</v>
      </c>
      <c r="Y31" t="s">
        <v>339</v>
      </c>
      <c r="Z31" t="s">
        <v>339</v>
      </c>
      <c r="AA31">
        <v>25</v>
      </c>
      <c r="AB31" t="s">
        <v>339</v>
      </c>
      <c r="AC31" t="s">
        <v>339</v>
      </c>
      <c r="AE31" t="s">
        <v>340</v>
      </c>
      <c r="AF31" t="s">
        <v>341</v>
      </c>
      <c r="AG31">
        <v>0</v>
      </c>
      <c r="AH31">
        <v>0</v>
      </c>
      <c r="AI31" t="s">
        <v>342</v>
      </c>
      <c r="AJ31" t="s">
        <v>374</v>
      </c>
      <c r="AK31" t="s">
        <v>140</v>
      </c>
      <c r="AL31" t="s">
        <v>339</v>
      </c>
      <c r="AO31" t="s">
        <v>262</v>
      </c>
      <c r="AP31" t="s">
        <v>262</v>
      </c>
      <c r="AQ31" t="s">
        <v>344</v>
      </c>
      <c r="AR31" t="s">
        <v>82</v>
      </c>
      <c r="AS31" t="s">
        <v>345</v>
      </c>
    </row>
    <row r="32" spans="1:45">
      <c r="A32">
        <v>1860</v>
      </c>
      <c r="B32">
        <v>68008852025</v>
      </c>
      <c r="C32">
        <v>900267263</v>
      </c>
      <c r="D32" t="s">
        <v>141</v>
      </c>
      <c r="E32" t="s">
        <v>129</v>
      </c>
      <c r="F32" t="s">
        <v>127</v>
      </c>
      <c r="G32" t="s">
        <v>77</v>
      </c>
      <c r="H32" t="s">
        <v>334</v>
      </c>
      <c r="I32" t="s">
        <v>114</v>
      </c>
      <c r="J32">
        <v>68081</v>
      </c>
      <c r="K32" t="s">
        <v>92</v>
      </c>
      <c r="L32">
        <v>6805</v>
      </c>
      <c r="M32">
        <v>680811129678</v>
      </c>
      <c r="N32" t="s">
        <v>406</v>
      </c>
      <c r="O32" t="s">
        <v>336</v>
      </c>
      <c r="P32" t="s">
        <v>407</v>
      </c>
      <c r="Q32" t="s">
        <v>338</v>
      </c>
      <c r="R32">
        <v>2026</v>
      </c>
      <c r="S32">
        <v>20</v>
      </c>
      <c r="T32" t="s">
        <v>140</v>
      </c>
      <c r="U32" t="s">
        <v>262</v>
      </c>
      <c r="W32" t="s">
        <v>127</v>
      </c>
      <c r="X32" t="s">
        <v>129</v>
      </c>
      <c r="Y32" t="s">
        <v>339</v>
      </c>
      <c r="Z32" t="s">
        <v>339</v>
      </c>
      <c r="AA32">
        <v>20</v>
      </c>
      <c r="AB32" t="s">
        <v>339</v>
      </c>
      <c r="AC32" t="s">
        <v>339</v>
      </c>
      <c r="AE32" t="s">
        <v>340</v>
      </c>
      <c r="AF32" t="s">
        <v>341</v>
      </c>
      <c r="AG32">
        <v>0</v>
      </c>
      <c r="AH32">
        <v>0</v>
      </c>
      <c r="AI32" t="s">
        <v>342</v>
      </c>
      <c r="AJ32" t="s">
        <v>374</v>
      </c>
      <c r="AK32" t="s">
        <v>140</v>
      </c>
      <c r="AL32" t="s">
        <v>339</v>
      </c>
      <c r="AO32" t="s">
        <v>262</v>
      </c>
      <c r="AP32" t="s">
        <v>262</v>
      </c>
      <c r="AQ32" t="s">
        <v>344</v>
      </c>
      <c r="AR32" t="s">
        <v>82</v>
      </c>
      <c r="AS32" t="s">
        <v>345</v>
      </c>
    </row>
    <row r="33" spans="1:45">
      <c r="A33">
        <v>1860</v>
      </c>
      <c r="B33">
        <v>68008852025</v>
      </c>
      <c r="C33">
        <v>900267263</v>
      </c>
      <c r="D33" t="s">
        <v>141</v>
      </c>
      <c r="E33" t="s">
        <v>129</v>
      </c>
      <c r="F33" t="s">
        <v>127</v>
      </c>
      <c r="G33" t="s">
        <v>77</v>
      </c>
      <c r="H33" t="s">
        <v>334</v>
      </c>
      <c r="I33" t="s">
        <v>114</v>
      </c>
      <c r="J33">
        <v>68081</v>
      </c>
      <c r="K33" t="s">
        <v>92</v>
      </c>
      <c r="L33">
        <v>6805</v>
      </c>
      <c r="M33">
        <v>680811129680</v>
      </c>
      <c r="N33" t="s">
        <v>408</v>
      </c>
      <c r="O33" t="s">
        <v>336</v>
      </c>
      <c r="P33" t="s">
        <v>409</v>
      </c>
      <c r="Q33" t="s">
        <v>338</v>
      </c>
      <c r="R33">
        <v>2026</v>
      </c>
      <c r="S33">
        <v>18</v>
      </c>
      <c r="T33" t="s">
        <v>140</v>
      </c>
      <c r="U33" t="s">
        <v>262</v>
      </c>
      <c r="W33" t="s">
        <v>127</v>
      </c>
      <c r="X33" t="s">
        <v>129</v>
      </c>
      <c r="Y33" t="s">
        <v>339</v>
      </c>
      <c r="Z33" t="s">
        <v>339</v>
      </c>
      <c r="AA33">
        <v>18</v>
      </c>
      <c r="AB33" t="s">
        <v>339</v>
      </c>
      <c r="AC33" t="s">
        <v>339</v>
      </c>
      <c r="AE33" t="s">
        <v>340</v>
      </c>
      <c r="AF33" t="s">
        <v>341</v>
      </c>
      <c r="AG33">
        <v>0</v>
      </c>
      <c r="AH33">
        <v>0</v>
      </c>
      <c r="AI33" t="s">
        <v>342</v>
      </c>
      <c r="AJ33" t="s">
        <v>374</v>
      </c>
      <c r="AK33" t="s">
        <v>140</v>
      </c>
      <c r="AL33" t="s">
        <v>339</v>
      </c>
      <c r="AO33" t="s">
        <v>262</v>
      </c>
      <c r="AP33" t="s">
        <v>262</v>
      </c>
      <c r="AQ33" t="s">
        <v>344</v>
      </c>
      <c r="AR33" t="s">
        <v>82</v>
      </c>
      <c r="AS33" t="s">
        <v>345</v>
      </c>
    </row>
    <row r="34" spans="1:45">
      <c r="A34">
        <v>1860</v>
      </c>
      <c r="B34">
        <v>68008852025</v>
      </c>
      <c r="C34">
        <v>900267263</v>
      </c>
      <c r="D34" t="s">
        <v>141</v>
      </c>
      <c r="E34" t="s">
        <v>129</v>
      </c>
      <c r="F34" t="s">
        <v>127</v>
      </c>
      <c r="G34" t="s">
        <v>77</v>
      </c>
      <c r="H34" t="s">
        <v>334</v>
      </c>
      <c r="I34" t="s">
        <v>114</v>
      </c>
      <c r="J34">
        <v>68081</v>
      </c>
      <c r="K34" t="s">
        <v>92</v>
      </c>
      <c r="L34">
        <v>6805</v>
      </c>
      <c r="M34">
        <v>680811129682</v>
      </c>
      <c r="N34" t="s">
        <v>410</v>
      </c>
      <c r="O34" t="s">
        <v>336</v>
      </c>
      <c r="P34" t="s">
        <v>411</v>
      </c>
      <c r="Q34" t="s">
        <v>338</v>
      </c>
      <c r="R34">
        <v>2026</v>
      </c>
      <c r="S34">
        <v>15</v>
      </c>
      <c r="T34" t="s">
        <v>140</v>
      </c>
      <c r="U34" t="s">
        <v>262</v>
      </c>
      <c r="W34" t="s">
        <v>127</v>
      </c>
      <c r="X34" t="s">
        <v>129</v>
      </c>
      <c r="Y34" t="s">
        <v>339</v>
      </c>
      <c r="Z34" t="s">
        <v>339</v>
      </c>
      <c r="AA34">
        <v>15</v>
      </c>
      <c r="AB34" t="s">
        <v>339</v>
      </c>
      <c r="AC34" t="s">
        <v>339</v>
      </c>
      <c r="AE34" t="s">
        <v>340</v>
      </c>
      <c r="AF34" t="s">
        <v>341</v>
      </c>
      <c r="AG34">
        <v>0</v>
      </c>
      <c r="AH34">
        <v>0</v>
      </c>
      <c r="AI34" t="s">
        <v>342</v>
      </c>
      <c r="AJ34" t="s">
        <v>374</v>
      </c>
      <c r="AK34" t="s">
        <v>140</v>
      </c>
      <c r="AL34" t="s">
        <v>339</v>
      </c>
      <c r="AO34" t="s">
        <v>262</v>
      </c>
      <c r="AP34" t="s">
        <v>262</v>
      </c>
      <c r="AQ34" t="s">
        <v>344</v>
      </c>
      <c r="AR34" t="s">
        <v>82</v>
      </c>
      <c r="AS34" t="s">
        <v>345</v>
      </c>
    </row>
    <row r="35" spans="1:45">
      <c r="A35">
        <v>1860</v>
      </c>
      <c r="B35">
        <v>68008852025</v>
      </c>
      <c r="C35">
        <v>900267263</v>
      </c>
      <c r="D35" t="s">
        <v>141</v>
      </c>
      <c r="E35" t="s">
        <v>129</v>
      </c>
      <c r="F35" t="s">
        <v>127</v>
      </c>
      <c r="G35" t="s">
        <v>77</v>
      </c>
      <c r="H35" t="s">
        <v>334</v>
      </c>
      <c r="I35" t="s">
        <v>114</v>
      </c>
      <c r="J35">
        <v>68081</v>
      </c>
      <c r="K35" t="s">
        <v>92</v>
      </c>
      <c r="L35">
        <v>6805</v>
      </c>
      <c r="M35">
        <v>680811129686</v>
      </c>
      <c r="N35" t="s">
        <v>412</v>
      </c>
      <c r="O35" t="s">
        <v>336</v>
      </c>
      <c r="P35" t="s">
        <v>413</v>
      </c>
      <c r="Q35" t="s">
        <v>338</v>
      </c>
      <c r="R35">
        <v>2026</v>
      </c>
      <c r="S35">
        <v>13</v>
      </c>
      <c r="T35" t="s">
        <v>140</v>
      </c>
      <c r="U35" t="s">
        <v>262</v>
      </c>
      <c r="W35" t="s">
        <v>127</v>
      </c>
      <c r="X35" t="s">
        <v>129</v>
      </c>
      <c r="Y35" t="s">
        <v>339</v>
      </c>
      <c r="Z35" t="s">
        <v>339</v>
      </c>
      <c r="AA35">
        <v>13</v>
      </c>
      <c r="AB35" t="s">
        <v>339</v>
      </c>
      <c r="AC35" t="s">
        <v>339</v>
      </c>
      <c r="AE35" t="s">
        <v>340</v>
      </c>
      <c r="AF35" t="s">
        <v>341</v>
      </c>
      <c r="AG35">
        <v>0</v>
      </c>
      <c r="AH35">
        <v>0</v>
      </c>
      <c r="AI35" t="s">
        <v>342</v>
      </c>
      <c r="AJ35" t="s">
        <v>374</v>
      </c>
      <c r="AK35" t="s">
        <v>140</v>
      </c>
      <c r="AL35" t="s">
        <v>339</v>
      </c>
      <c r="AO35" t="s">
        <v>262</v>
      </c>
      <c r="AP35" t="s">
        <v>262</v>
      </c>
      <c r="AQ35" t="s">
        <v>344</v>
      </c>
      <c r="AR35" t="s">
        <v>82</v>
      </c>
      <c r="AS35" t="s">
        <v>345</v>
      </c>
    </row>
    <row r="36" spans="1:45">
      <c r="A36">
        <v>1860</v>
      </c>
      <c r="B36">
        <v>68008852025</v>
      </c>
      <c r="C36">
        <v>900267263</v>
      </c>
      <c r="D36" t="s">
        <v>141</v>
      </c>
      <c r="E36" t="s">
        <v>129</v>
      </c>
      <c r="F36" t="s">
        <v>127</v>
      </c>
      <c r="G36" t="s">
        <v>77</v>
      </c>
      <c r="H36" t="s">
        <v>334</v>
      </c>
      <c r="I36" t="s">
        <v>114</v>
      </c>
      <c r="J36">
        <v>68081</v>
      </c>
      <c r="K36" t="s">
        <v>92</v>
      </c>
      <c r="L36">
        <v>6805</v>
      </c>
      <c r="M36">
        <v>680811133413</v>
      </c>
      <c r="N36" t="s">
        <v>414</v>
      </c>
      <c r="O36" t="s">
        <v>336</v>
      </c>
      <c r="P36" t="s">
        <v>415</v>
      </c>
      <c r="Q36" t="s">
        <v>338</v>
      </c>
      <c r="R36">
        <v>2026</v>
      </c>
      <c r="S36">
        <v>12</v>
      </c>
      <c r="T36" t="s">
        <v>140</v>
      </c>
      <c r="U36" t="s">
        <v>262</v>
      </c>
      <c r="W36" t="s">
        <v>127</v>
      </c>
      <c r="X36" t="s">
        <v>129</v>
      </c>
      <c r="Y36" t="s">
        <v>339</v>
      </c>
      <c r="Z36" t="s">
        <v>339</v>
      </c>
      <c r="AA36">
        <v>12</v>
      </c>
      <c r="AB36" t="s">
        <v>339</v>
      </c>
      <c r="AC36" t="s">
        <v>339</v>
      </c>
      <c r="AE36" t="s">
        <v>340</v>
      </c>
      <c r="AF36" t="s">
        <v>341</v>
      </c>
      <c r="AG36">
        <v>0</v>
      </c>
      <c r="AH36">
        <v>0</v>
      </c>
      <c r="AI36" t="s">
        <v>342</v>
      </c>
      <c r="AJ36" t="s">
        <v>374</v>
      </c>
      <c r="AK36" t="s">
        <v>140</v>
      </c>
      <c r="AL36" t="s">
        <v>339</v>
      </c>
      <c r="AO36" t="s">
        <v>262</v>
      </c>
      <c r="AP36" t="s">
        <v>262</v>
      </c>
      <c r="AQ36" t="s">
        <v>344</v>
      </c>
      <c r="AR36" t="s">
        <v>82</v>
      </c>
      <c r="AS36" t="s">
        <v>345</v>
      </c>
    </row>
    <row r="37" spans="1:45">
      <c r="A37">
        <v>1860</v>
      </c>
      <c r="B37">
        <v>68008852025</v>
      </c>
      <c r="C37">
        <v>900267263</v>
      </c>
      <c r="D37" t="s">
        <v>141</v>
      </c>
      <c r="E37" t="s">
        <v>129</v>
      </c>
      <c r="F37" t="s">
        <v>127</v>
      </c>
      <c r="G37" t="s">
        <v>77</v>
      </c>
      <c r="H37" t="s">
        <v>334</v>
      </c>
      <c r="I37" t="s">
        <v>114</v>
      </c>
      <c r="J37">
        <v>68081</v>
      </c>
      <c r="K37" t="s">
        <v>92</v>
      </c>
      <c r="L37">
        <v>6805</v>
      </c>
      <c r="M37">
        <v>680811133417</v>
      </c>
      <c r="N37" t="s">
        <v>416</v>
      </c>
      <c r="O37" t="s">
        <v>336</v>
      </c>
      <c r="P37" t="s">
        <v>411</v>
      </c>
      <c r="Q37" t="s">
        <v>338</v>
      </c>
      <c r="R37">
        <v>2026</v>
      </c>
      <c r="S37">
        <v>15</v>
      </c>
      <c r="T37" t="s">
        <v>140</v>
      </c>
      <c r="U37" t="s">
        <v>262</v>
      </c>
      <c r="W37" t="s">
        <v>127</v>
      </c>
      <c r="X37" t="s">
        <v>129</v>
      </c>
      <c r="Y37" t="s">
        <v>339</v>
      </c>
      <c r="Z37" t="s">
        <v>339</v>
      </c>
      <c r="AA37">
        <v>15</v>
      </c>
      <c r="AB37" t="s">
        <v>339</v>
      </c>
      <c r="AC37" t="s">
        <v>339</v>
      </c>
      <c r="AE37" t="s">
        <v>340</v>
      </c>
      <c r="AF37" t="s">
        <v>341</v>
      </c>
      <c r="AG37">
        <v>0</v>
      </c>
      <c r="AH37">
        <v>0</v>
      </c>
      <c r="AI37" t="s">
        <v>342</v>
      </c>
      <c r="AJ37" t="s">
        <v>374</v>
      </c>
      <c r="AK37" t="s">
        <v>140</v>
      </c>
      <c r="AL37" t="s">
        <v>339</v>
      </c>
      <c r="AO37" t="s">
        <v>262</v>
      </c>
      <c r="AP37" t="s">
        <v>262</v>
      </c>
      <c r="AQ37" t="s">
        <v>344</v>
      </c>
      <c r="AR37" t="s">
        <v>82</v>
      </c>
      <c r="AS37" t="s">
        <v>345</v>
      </c>
    </row>
    <row r="38" spans="1:45">
      <c r="A38">
        <v>1896</v>
      </c>
      <c r="B38">
        <v>68008842025</v>
      </c>
      <c r="C38">
        <v>800242490</v>
      </c>
      <c r="D38" t="s">
        <v>172</v>
      </c>
      <c r="E38" t="s">
        <v>84</v>
      </c>
      <c r="F38" t="s">
        <v>80</v>
      </c>
      <c r="G38" t="s">
        <v>77</v>
      </c>
      <c r="H38" t="s">
        <v>334</v>
      </c>
      <c r="I38" t="s">
        <v>164</v>
      </c>
      <c r="J38">
        <v>68406</v>
      </c>
      <c r="K38" t="s">
        <v>123</v>
      </c>
      <c r="L38">
        <v>6801</v>
      </c>
      <c r="M38">
        <v>6840600026880</v>
      </c>
      <c r="N38" t="s">
        <v>417</v>
      </c>
      <c r="O38" t="s">
        <v>336</v>
      </c>
      <c r="P38" t="s">
        <v>418</v>
      </c>
      <c r="Q38" t="s">
        <v>338</v>
      </c>
      <c r="R38">
        <v>2026</v>
      </c>
      <c r="S38">
        <v>135</v>
      </c>
      <c r="T38" t="s">
        <v>81</v>
      </c>
      <c r="U38" t="s">
        <v>262</v>
      </c>
      <c r="W38" t="s">
        <v>80</v>
      </c>
      <c r="X38" t="s">
        <v>84</v>
      </c>
      <c r="Y38" t="s">
        <v>339</v>
      </c>
      <c r="Z38" t="s">
        <v>339</v>
      </c>
      <c r="AA38">
        <v>135</v>
      </c>
      <c r="AB38" t="s">
        <v>339</v>
      </c>
      <c r="AC38" t="s">
        <v>339</v>
      </c>
      <c r="AE38" t="s">
        <v>419</v>
      </c>
      <c r="AF38" t="s">
        <v>341</v>
      </c>
      <c r="AG38">
        <v>0</v>
      </c>
      <c r="AH38">
        <v>0</v>
      </c>
      <c r="AI38" t="s">
        <v>420</v>
      </c>
      <c r="AJ38" t="s">
        <v>421</v>
      </c>
      <c r="AK38" t="s">
        <v>81</v>
      </c>
      <c r="AL38" t="s">
        <v>339</v>
      </c>
      <c r="AO38" t="s">
        <v>262</v>
      </c>
      <c r="AP38" t="s">
        <v>262</v>
      </c>
      <c r="AQ38" t="s">
        <v>344</v>
      </c>
      <c r="AR38" t="s">
        <v>82</v>
      </c>
      <c r="AS38" t="s">
        <v>345</v>
      </c>
    </row>
    <row r="39" spans="1:45">
      <c r="A39">
        <v>1834</v>
      </c>
      <c r="B39">
        <v>68008682025</v>
      </c>
      <c r="C39">
        <v>800048777</v>
      </c>
      <c r="D39" t="s">
        <v>100</v>
      </c>
      <c r="E39" t="s">
        <v>84</v>
      </c>
      <c r="F39" t="s">
        <v>98</v>
      </c>
      <c r="G39" t="s">
        <v>77</v>
      </c>
      <c r="H39" t="s">
        <v>334</v>
      </c>
      <c r="I39" t="s">
        <v>79</v>
      </c>
      <c r="J39">
        <v>68001</v>
      </c>
      <c r="K39" t="s">
        <v>78</v>
      </c>
      <c r="L39">
        <v>6803</v>
      </c>
      <c r="M39">
        <v>6800100100306</v>
      </c>
      <c r="N39" t="s">
        <v>100</v>
      </c>
      <c r="O39" t="s">
        <v>422</v>
      </c>
      <c r="P39" t="s">
        <v>423</v>
      </c>
      <c r="Q39" t="s">
        <v>338</v>
      </c>
      <c r="R39">
        <v>2026</v>
      </c>
      <c r="S39">
        <v>167</v>
      </c>
      <c r="T39" t="s">
        <v>81</v>
      </c>
      <c r="U39" t="s">
        <v>262</v>
      </c>
      <c r="W39" t="s">
        <v>98</v>
      </c>
      <c r="X39" t="s">
        <v>84</v>
      </c>
      <c r="Y39" t="s">
        <v>339</v>
      </c>
      <c r="Z39" t="s">
        <v>339</v>
      </c>
      <c r="AA39">
        <v>167</v>
      </c>
      <c r="AB39" t="s">
        <v>339</v>
      </c>
      <c r="AC39" t="s">
        <v>339</v>
      </c>
      <c r="AE39" t="s">
        <v>424</v>
      </c>
      <c r="AF39" t="s">
        <v>341</v>
      </c>
      <c r="AG39">
        <v>0</v>
      </c>
      <c r="AH39">
        <v>3</v>
      </c>
      <c r="AI39" t="s">
        <v>342</v>
      </c>
      <c r="AJ39" t="s">
        <v>425</v>
      </c>
      <c r="AK39" t="s">
        <v>81</v>
      </c>
      <c r="AL39" t="s">
        <v>339</v>
      </c>
      <c r="AO39" t="s">
        <v>262</v>
      </c>
      <c r="AP39" t="s">
        <v>262</v>
      </c>
      <c r="AQ39" t="s">
        <v>344</v>
      </c>
      <c r="AR39" t="s">
        <v>82</v>
      </c>
      <c r="AS39" t="s">
        <v>345</v>
      </c>
    </row>
    <row r="40" spans="1:45">
      <c r="A40">
        <v>1833</v>
      </c>
      <c r="B40">
        <v>68008642025</v>
      </c>
      <c r="C40">
        <v>890201334</v>
      </c>
      <c r="D40" t="s">
        <v>99</v>
      </c>
      <c r="E40" t="s">
        <v>84</v>
      </c>
      <c r="F40" t="s">
        <v>98</v>
      </c>
      <c r="G40" t="s">
        <v>77</v>
      </c>
      <c r="H40" t="s">
        <v>334</v>
      </c>
      <c r="I40" t="s">
        <v>79</v>
      </c>
      <c r="J40">
        <v>68001</v>
      </c>
      <c r="K40" t="s">
        <v>78</v>
      </c>
      <c r="L40">
        <v>6803</v>
      </c>
      <c r="M40">
        <v>680011126921</v>
      </c>
      <c r="N40" t="s">
        <v>426</v>
      </c>
      <c r="O40" t="s">
        <v>427</v>
      </c>
      <c r="P40" t="s">
        <v>428</v>
      </c>
      <c r="Q40" t="s">
        <v>338</v>
      </c>
      <c r="R40">
        <v>2026</v>
      </c>
      <c r="S40">
        <v>164</v>
      </c>
      <c r="T40" t="s">
        <v>81</v>
      </c>
      <c r="U40" t="s">
        <v>262</v>
      </c>
      <c r="W40" t="s">
        <v>98</v>
      </c>
      <c r="X40" t="s">
        <v>84</v>
      </c>
      <c r="Y40" t="s">
        <v>339</v>
      </c>
      <c r="Z40" t="s">
        <v>339</v>
      </c>
      <c r="AA40">
        <v>164</v>
      </c>
      <c r="AB40" t="s">
        <v>339</v>
      </c>
      <c r="AC40" t="s">
        <v>339</v>
      </c>
      <c r="AE40" t="s">
        <v>424</v>
      </c>
      <c r="AF40" t="s">
        <v>341</v>
      </c>
      <c r="AG40">
        <v>0</v>
      </c>
      <c r="AH40">
        <v>0</v>
      </c>
      <c r="AI40" t="s">
        <v>342</v>
      </c>
      <c r="AJ40" t="s">
        <v>425</v>
      </c>
      <c r="AK40" t="s">
        <v>81</v>
      </c>
      <c r="AL40" t="s">
        <v>339</v>
      </c>
      <c r="AO40" t="s">
        <v>262</v>
      </c>
      <c r="AP40" t="s">
        <v>262</v>
      </c>
      <c r="AQ40" t="s">
        <v>344</v>
      </c>
      <c r="AR40" t="s">
        <v>82</v>
      </c>
      <c r="AS40" t="s">
        <v>345</v>
      </c>
    </row>
    <row r="41" spans="1:45">
      <c r="A41">
        <v>1850</v>
      </c>
      <c r="B41">
        <v>68008782025</v>
      </c>
      <c r="C41">
        <v>804006907</v>
      </c>
      <c r="D41" t="s">
        <v>128</v>
      </c>
      <c r="E41" t="s">
        <v>129</v>
      </c>
      <c r="F41" t="s">
        <v>127</v>
      </c>
      <c r="G41" t="s">
        <v>77</v>
      </c>
      <c r="H41" t="s">
        <v>334</v>
      </c>
      <c r="I41" t="s">
        <v>126</v>
      </c>
      <c r="J41">
        <v>68464</v>
      </c>
      <c r="K41" t="s">
        <v>95</v>
      </c>
      <c r="L41">
        <v>6807</v>
      </c>
      <c r="M41">
        <v>6846400137709</v>
      </c>
      <c r="N41" t="s">
        <v>429</v>
      </c>
      <c r="O41" t="s">
        <v>336</v>
      </c>
      <c r="P41" t="s">
        <v>430</v>
      </c>
      <c r="Q41" t="s">
        <v>338</v>
      </c>
      <c r="R41">
        <v>2026</v>
      </c>
      <c r="S41">
        <v>14</v>
      </c>
      <c r="T41" t="s">
        <v>81</v>
      </c>
      <c r="U41" t="s">
        <v>262</v>
      </c>
      <c r="W41" t="s">
        <v>127</v>
      </c>
      <c r="X41" t="s">
        <v>129</v>
      </c>
      <c r="Y41" t="s">
        <v>339</v>
      </c>
      <c r="Z41" t="s">
        <v>339</v>
      </c>
      <c r="AA41">
        <v>14</v>
      </c>
      <c r="AB41" t="s">
        <v>339</v>
      </c>
      <c r="AC41" t="s">
        <v>339</v>
      </c>
      <c r="AE41" t="s">
        <v>340</v>
      </c>
      <c r="AF41" t="s">
        <v>341</v>
      </c>
      <c r="AG41">
        <v>0</v>
      </c>
      <c r="AH41">
        <v>0</v>
      </c>
      <c r="AI41" t="s">
        <v>342</v>
      </c>
      <c r="AJ41" t="s">
        <v>431</v>
      </c>
      <c r="AK41" t="s">
        <v>81</v>
      </c>
      <c r="AL41" t="s">
        <v>339</v>
      </c>
      <c r="AO41" t="s">
        <v>262</v>
      </c>
      <c r="AP41" t="s">
        <v>262</v>
      </c>
      <c r="AQ41" t="s">
        <v>344</v>
      </c>
      <c r="AR41" t="s">
        <v>82</v>
      </c>
      <c r="AS41" t="s">
        <v>345</v>
      </c>
    </row>
    <row r="42" spans="1:45">
      <c r="A42">
        <v>1850</v>
      </c>
      <c r="B42">
        <v>68008782025</v>
      </c>
      <c r="C42">
        <v>804006907</v>
      </c>
      <c r="D42" t="s">
        <v>128</v>
      </c>
      <c r="E42" t="s">
        <v>129</v>
      </c>
      <c r="F42" t="s">
        <v>127</v>
      </c>
      <c r="G42" t="s">
        <v>77</v>
      </c>
      <c r="H42" t="s">
        <v>334</v>
      </c>
      <c r="I42" t="s">
        <v>126</v>
      </c>
      <c r="J42">
        <v>68464</v>
      </c>
      <c r="K42" t="s">
        <v>95</v>
      </c>
      <c r="L42">
        <v>6807</v>
      </c>
      <c r="M42">
        <v>684641129144</v>
      </c>
      <c r="N42" t="s">
        <v>432</v>
      </c>
      <c r="O42" t="s">
        <v>336</v>
      </c>
      <c r="P42" t="s">
        <v>433</v>
      </c>
      <c r="Q42" t="s">
        <v>338</v>
      </c>
      <c r="R42">
        <v>2026</v>
      </c>
      <c r="S42">
        <v>14</v>
      </c>
      <c r="T42" t="s">
        <v>81</v>
      </c>
      <c r="U42" t="s">
        <v>262</v>
      </c>
      <c r="W42" t="s">
        <v>127</v>
      </c>
      <c r="X42" t="s">
        <v>129</v>
      </c>
      <c r="Y42" t="s">
        <v>339</v>
      </c>
      <c r="Z42" t="s">
        <v>339</v>
      </c>
      <c r="AA42">
        <v>14</v>
      </c>
      <c r="AB42" t="s">
        <v>339</v>
      </c>
      <c r="AC42" t="s">
        <v>339</v>
      </c>
      <c r="AE42" t="s">
        <v>340</v>
      </c>
      <c r="AF42" t="s">
        <v>341</v>
      </c>
      <c r="AG42">
        <v>0</v>
      </c>
      <c r="AH42">
        <v>0</v>
      </c>
      <c r="AI42" t="s">
        <v>342</v>
      </c>
      <c r="AJ42" t="s">
        <v>431</v>
      </c>
      <c r="AK42" t="s">
        <v>81</v>
      </c>
      <c r="AL42" t="s">
        <v>339</v>
      </c>
      <c r="AO42" t="s">
        <v>262</v>
      </c>
      <c r="AP42" t="s">
        <v>262</v>
      </c>
      <c r="AQ42" t="s">
        <v>344</v>
      </c>
      <c r="AR42" t="s">
        <v>82</v>
      </c>
      <c r="AS42" t="s">
        <v>345</v>
      </c>
    </row>
    <row r="43" spans="1:45">
      <c r="A43">
        <v>1850</v>
      </c>
      <c r="B43">
        <v>68008782025</v>
      </c>
      <c r="C43">
        <v>804006907</v>
      </c>
      <c r="D43" t="s">
        <v>128</v>
      </c>
      <c r="E43" t="s">
        <v>129</v>
      </c>
      <c r="F43" t="s">
        <v>127</v>
      </c>
      <c r="G43" t="s">
        <v>77</v>
      </c>
      <c r="H43" t="s">
        <v>334</v>
      </c>
      <c r="I43" t="s">
        <v>126</v>
      </c>
      <c r="J43">
        <v>68464</v>
      </c>
      <c r="K43" t="s">
        <v>95</v>
      </c>
      <c r="L43">
        <v>6807</v>
      </c>
      <c r="M43">
        <v>684641129145</v>
      </c>
      <c r="N43" t="s">
        <v>434</v>
      </c>
      <c r="O43" t="s">
        <v>336</v>
      </c>
      <c r="P43" t="s">
        <v>435</v>
      </c>
      <c r="Q43" t="s">
        <v>338</v>
      </c>
      <c r="R43">
        <v>2026</v>
      </c>
      <c r="S43">
        <v>18</v>
      </c>
      <c r="T43" t="s">
        <v>81</v>
      </c>
      <c r="U43" t="s">
        <v>262</v>
      </c>
      <c r="W43" t="s">
        <v>127</v>
      </c>
      <c r="X43" t="s">
        <v>129</v>
      </c>
      <c r="Y43" t="s">
        <v>339</v>
      </c>
      <c r="Z43" t="s">
        <v>339</v>
      </c>
      <c r="AA43">
        <v>18</v>
      </c>
      <c r="AB43" t="s">
        <v>339</v>
      </c>
      <c r="AC43" t="s">
        <v>339</v>
      </c>
      <c r="AE43" t="s">
        <v>340</v>
      </c>
      <c r="AF43" t="s">
        <v>341</v>
      </c>
      <c r="AG43">
        <v>0</v>
      </c>
      <c r="AH43">
        <v>0</v>
      </c>
      <c r="AI43" t="s">
        <v>342</v>
      </c>
      <c r="AJ43" t="s">
        <v>431</v>
      </c>
      <c r="AK43" t="s">
        <v>81</v>
      </c>
      <c r="AL43" t="s">
        <v>339</v>
      </c>
      <c r="AO43" t="s">
        <v>262</v>
      </c>
      <c r="AP43" t="s">
        <v>262</v>
      </c>
      <c r="AQ43" t="s">
        <v>344</v>
      </c>
      <c r="AR43" t="s">
        <v>82</v>
      </c>
      <c r="AS43" t="s">
        <v>345</v>
      </c>
    </row>
    <row r="44" spans="1:45">
      <c r="A44">
        <v>1850</v>
      </c>
      <c r="B44">
        <v>68008782025</v>
      </c>
      <c r="C44">
        <v>804006907</v>
      </c>
      <c r="D44" t="s">
        <v>128</v>
      </c>
      <c r="E44" t="s">
        <v>129</v>
      </c>
      <c r="F44" t="s">
        <v>127</v>
      </c>
      <c r="G44" t="s">
        <v>77</v>
      </c>
      <c r="H44" t="s">
        <v>334</v>
      </c>
      <c r="I44" t="s">
        <v>126</v>
      </c>
      <c r="J44">
        <v>68464</v>
      </c>
      <c r="K44" t="s">
        <v>95</v>
      </c>
      <c r="L44">
        <v>6807</v>
      </c>
      <c r="M44">
        <v>684641129147</v>
      </c>
      <c r="N44" t="s">
        <v>436</v>
      </c>
      <c r="O44" t="s">
        <v>336</v>
      </c>
      <c r="P44" t="s">
        <v>437</v>
      </c>
      <c r="Q44" t="s">
        <v>338</v>
      </c>
      <c r="R44">
        <v>2026</v>
      </c>
      <c r="S44">
        <v>18</v>
      </c>
      <c r="T44" t="s">
        <v>81</v>
      </c>
      <c r="U44" t="s">
        <v>262</v>
      </c>
      <c r="W44" t="s">
        <v>127</v>
      </c>
      <c r="X44" t="s">
        <v>129</v>
      </c>
      <c r="Y44" t="s">
        <v>339</v>
      </c>
      <c r="Z44" t="s">
        <v>339</v>
      </c>
      <c r="AA44">
        <v>18</v>
      </c>
      <c r="AB44" t="s">
        <v>339</v>
      </c>
      <c r="AC44" t="s">
        <v>339</v>
      </c>
      <c r="AE44" t="s">
        <v>340</v>
      </c>
      <c r="AF44" t="s">
        <v>341</v>
      </c>
      <c r="AG44">
        <v>0</v>
      </c>
      <c r="AH44">
        <v>0</v>
      </c>
      <c r="AI44" t="s">
        <v>342</v>
      </c>
      <c r="AJ44" t="s">
        <v>431</v>
      </c>
      <c r="AK44" t="s">
        <v>81</v>
      </c>
      <c r="AL44" t="s">
        <v>339</v>
      </c>
      <c r="AO44" t="s">
        <v>262</v>
      </c>
      <c r="AP44" t="s">
        <v>262</v>
      </c>
      <c r="AQ44" t="s">
        <v>344</v>
      </c>
      <c r="AR44" t="s">
        <v>82</v>
      </c>
      <c r="AS44" t="s">
        <v>345</v>
      </c>
    </row>
    <row r="45" spans="1:45">
      <c r="A45">
        <v>1850</v>
      </c>
      <c r="B45">
        <v>68008782025</v>
      </c>
      <c r="C45">
        <v>804006907</v>
      </c>
      <c r="D45" t="s">
        <v>128</v>
      </c>
      <c r="E45" t="s">
        <v>129</v>
      </c>
      <c r="F45" t="s">
        <v>127</v>
      </c>
      <c r="G45" t="s">
        <v>77</v>
      </c>
      <c r="H45" t="s">
        <v>334</v>
      </c>
      <c r="I45" t="s">
        <v>126</v>
      </c>
      <c r="J45">
        <v>68464</v>
      </c>
      <c r="K45" t="s">
        <v>95</v>
      </c>
      <c r="L45">
        <v>6807</v>
      </c>
      <c r="M45">
        <v>684641129150</v>
      </c>
      <c r="N45" t="s">
        <v>438</v>
      </c>
      <c r="O45" t="s">
        <v>336</v>
      </c>
      <c r="P45" t="s">
        <v>439</v>
      </c>
      <c r="Q45" t="s">
        <v>338</v>
      </c>
      <c r="R45">
        <v>2026</v>
      </c>
      <c r="S45">
        <v>21</v>
      </c>
      <c r="T45" t="s">
        <v>81</v>
      </c>
      <c r="U45" t="s">
        <v>262</v>
      </c>
      <c r="W45" t="s">
        <v>127</v>
      </c>
      <c r="X45" t="s">
        <v>129</v>
      </c>
      <c r="Y45" t="s">
        <v>339</v>
      </c>
      <c r="Z45" t="s">
        <v>339</v>
      </c>
      <c r="AA45">
        <v>21</v>
      </c>
      <c r="AB45" t="s">
        <v>339</v>
      </c>
      <c r="AC45" t="s">
        <v>339</v>
      </c>
      <c r="AE45" t="s">
        <v>340</v>
      </c>
      <c r="AF45" t="s">
        <v>341</v>
      </c>
      <c r="AG45">
        <v>0</v>
      </c>
      <c r="AH45">
        <v>0</v>
      </c>
      <c r="AI45" t="s">
        <v>342</v>
      </c>
      <c r="AJ45" t="s">
        <v>431</v>
      </c>
      <c r="AK45" t="s">
        <v>81</v>
      </c>
      <c r="AL45" t="s">
        <v>339</v>
      </c>
      <c r="AO45" t="s">
        <v>262</v>
      </c>
      <c r="AP45" t="s">
        <v>262</v>
      </c>
      <c r="AQ45" t="s">
        <v>344</v>
      </c>
      <c r="AR45" t="s">
        <v>82</v>
      </c>
      <c r="AS45" t="s">
        <v>345</v>
      </c>
    </row>
    <row r="46" spans="1:45">
      <c r="A46">
        <v>1850</v>
      </c>
      <c r="B46">
        <v>68008782025</v>
      </c>
      <c r="C46">
        <v>804006907</v>
      </c>
      <c r="D46" t="s">
        <v>128</v>
      </c>
      <c r="E46" t="s">
        <v>129</v>
      </c>
      <c r="F46" t="s">
        <v>127</v>
      </c>
      <c r="G46" t="s">
        <v>77</v>
      </c>
      <c r="H46" t="s">
        <v>334</v>
      </c>
      <c r="I46" t="s">
        <v>126</v>
      </c>
      <c r="J46">
        <v>68464</v>
      </c>
      <c r="K46" t="s">
        <v>95</v>
      </c>
      <c r="L46">
        <v>6807</v>
      </c>
      <c r="M46">
        <v>684641129152</v>
      </c>
      <c r="N46" t="s">
        <v>440</v>
      </c>
      <c r="O46" t="s">
        <v>336</v>
      </c>
      <c r="P46" t="s">
        <v>441</v>
      </c>
      <c r="Q46" t="s">
        <v>338</v>
      </c>
      <c r="R46">
        <v>2026</v>
      </c>
      <c r="S46">
        <v>12</v>
      </c>
      <c r="T46" t="s">
        <v>81</v>
      </c>
      <c r="U46" t="s">
        <v>262</v>
      </c>
      <c r="W46" t="s">
        <v>127</v>
      </c>
      <c r="X46" t="s">
        <v>129</v>
      </c>
      <c r="Y46" t="s">
        <v>339</v>
      </c>
      <c r="Z46" t="s">
        <v>339</v>
      </c>
      <c r="AA46">
        <v>12</v>
      </c>
      <c r="AB46" t="s">
        <v>339</v>
      </c>
      <c r="AC46" t="s">
        <v>339</v>
      </c>
      <c r="AE46" t="s">
        <v>340</v>
      </c>
      <c r="AF46" t="s">
        <v>341</v>
      </c>
      <c r="AG46">
        <v>0</v>
      </c>
      <c r="AH46">
        <v>0</v>
      </c>
      <c r="AI46" t="s">
        <v>342</v>
      </c>
      <c r="AJ46" t="s">
        <v>431</v>
      </c>
      <c r="AK46" t="s">
        <v>81</v>
      </c>
      <c r="AL46" t="s">
        <v>339</v>
      </c>
      <c r="AO46" t="s">
        <v>262</v>
      </c>
      <c r="AP46" t="s">
        <v>262</v>
      </c>
      <c r="AQ46" t="s">
        <v>344</v>
      </c>
      <c r="AR46" t="s">
        <v>82</v>
      </c>
      <c r="AS46" t="s">
        <v>345</v>
      </c>
    </row>
    <row r="47" spans="1:45">
      <c r="A47">
        <v>1850</v>
      </c>
      <c r="B47">
        <v>68008782025</v>
      </c>
      <c r="C47">
        <v>804006907</v>
      </c>
      <c r="D47" t="s">
        <v>128</v>
      </c>
      <c r="E47" t="s">
        <v>129</v>
      </c>
      <c r="F47" t="s">
        <v>127</v>
      </c>
      <c r="G47" t="s">
        <v>77</v>
      </c>
      <c r="H47" t="s">
        <v>334</v>
      </c>
      <c r="I47" t="s">
        <v>126</v>
      </c>
      <c r="J47">
        <v>68464</v>
      </c>
      <c r="K47" t="s">
        <v>95</v>
      </c>
      <c r="L47">
        <v>6807</v>
      </c>
      <c r="M47">
        <v>684641129153</v>
      </c>
      <c r="N47" t="s">
        <v>442</v>
      </c>
      <c r="O47" t="s">
        <v>336</v>
      </c>
      <c r="P47" t="s">
        <v>443</v>
      </c>
      <c r="Q47" t="s">
        <v>338</v>
      </c>
      <c r="R47">
        <v>2026</v>
      </c>
      <c r="S47">
        <v>17</v>
      </c>
      <c r="T47" t="s">
        <v>81</v>
      </c>
      <c r="U47" t="s">
        <v>262</v>
      </c>
      <c r="W47" t="s">
        <v>127</v>
      </c>
      <c r="X47" t="s">
        <v>129</v>
      </c>
      <c r="Y47" t="s">
        <v>339</v>
      </c>
      <c r="Z47" t="s">
        <v>339</v>
      </c>
      <c r="AA47">
        <v>17</v>
      </c>
      <c r="AB47" t="s">
        <v>339</v>
      </c>
      <c r="AC47" t="s">
        <v>339</v>
      </c>
      <c r="AE47" t="s">
        <v>340</v>
      </c>
      <c r="AF47" t="s">
        <v>341</v>
      </c>
      <c r="AG47">
        <v>0</v>
      </c>
      <c r="AH47">
        <v>1</v>
      </c>
      <c r="AI47" t="s">
        <v>342</v>
      </c>
      <c r="AJ47" t="s">
        <v>431</v>
      </c>
      <c r="AK47" t="s">
        <v>81</v>
      </c>
      <c r="AL47" t="s">
        <v>339</v>
      </c>
      <c r="AO47" t="s">
        <v>262</v>
      </c>
      <c r="AP47" t="s">
        <v>262</v>
      </c>
      <c r="AQ47" t="s">
        <v>344</v>
      </c>
      <c r="AR47" t="s">
        <v>82</v>
      </c>
      <c r="AS47" t="s">
        <v>345</v>
      </c>
    </row>
    <row r="48" spans="1:45">
      <c r="A48">
        <v>1850</v>
      </c>
      <c r="B48">
        <v>68008782025</v>
      </c>
      <c r="C48">
        <v>804006907</v>
      </c>
      <c r="D48" t="s">
        <v>128</v>
      </c>
      <c r="E48" t="s">
        <v>129</v>
      </c>
      <c r="F48" t="s">
        <v>127</v>
      </c>
      <c r="G48" t="s">
        <v>77</v>
      </c>
      <c r="H48" t="s">
        <v>334</v>
      </c>
      <c r="I48" t="s">
        <v>126</v>
      </c>
      <c r="J48">
        <v>68464</v>
      </c>
      <c r="K48" t="s">
        <v>95</v>
      </c>
      <c r="L48">
        <v>6807</v>
      </c>
      <c r="M48">
        <v>684641129154</v>
      </c>
      <c r="N48" t="s">
        <v>444</v>
      </c>
      <c r="O48" t="s">
        <v>336</v>
      </c>
      <c r="P48" t="s">
        <v>445</v>
      </c>
      <c r="Q48" t="s">
        <v>338</v>
      </c>
      <c r="R48">
        <v>2026</v>
      </c>
      <c r="S48">
        <v>22</v>
      </c>
      <c r="T48" t="s">
        <v>81</v>
      </c>
      <c r="U48" t="s">
        <v>262</v>
      </c>
      <c r="W48" t="s">
        <v>127</v>
      </c>
      <c r="X48" t="s">
        <v>129</v>
      </c>
      <c r="Y48" t="s">
        <v>339</v>
      </c>
      <c r="Z48" t="s">
        <v>339</v>
      </c>
      <c r="AA48">
        <v>22</v>
      </c>
      <c r="AB48" t="s">
        <v>339</v>
      </c>
      <c r="AC48" t="s">
        <v>339</v>
      </c>
      <c r="AE48" t="s">
        <v>340</v>
      </c>
      <c r="AF48" t="s">
        <v>341</v>
      </c>
      <c r="AG48">
        <v>0</v>
      </c>
      <c r="AH48">
        <v>0</v>
      </c>
      <c r="AI48" t="s">
        <v>342</v>
      </c>
      <c r="AJ48" t="s">
        <v>431</v>
      </c>
      <c r="AK48" t="s">
        <v>81</v>
      </c>
      <c r="AL48" t="s">
        <v>339</v>
      </c>
      <c r="AO48" t="s">
        <v>262</v>
      </c>
      <c r="AP48" t="s">
        <v>262</v>
      </c>
      <c r="AQ48" t="s">
        <v>344</v>
      </c>
      <c r="AR48" t="s">
        <v>82</v>
      </c>
      <c r="AS48" t="s">
        <v>345</v>
      </c>
    </row>
    <row r="49" spans="1:45">
      <c r="A49">
        <v>1850</v>
      </c>
      <c r="B49">
        <v>68008782025</v>
      </c>
      <c r="C49">
        <v>804006907</v>
      </c>
      <c r="D49" t="s">
        <v>128</v>
      </c>
      <c r="E49" t="s">
        <v>129</v>
      </c>
      <c r="F49" t="s">
        <v>127</v>
      </c>
      <c r="G49" t="s">
        <v>77</v>
      </c>
      <c r="H49" t="s">
        <v>334</v>
      </c>
      <c r="I49" t="s">
        <v>126</v>
      </c>
      <c r="J49">
        <v>68464</v>
      </c>
      <c r="K49" t="s">
        <v>95</v>
      </c>
      <c r="L49">
        <v>6807</v>
      </c>
      <c r="M49">
        <v>684641132990</v>
      </c>
      <c r="N49" t="s">
        <v>446</v>
      </c>
      <c r="O49" t="s">
        <v>336</v>
      </c>
      <c r="P49" t="s">
        <v>447</v>
      </c>
      <c r="Q49" t="s">
        <v>338</v>
      </c>
      <c r="R49">
        <v>2026</v>
      </c>
      <c r="S49">
        <v>145</v>
      </c>
      <c r="T49" t="s">
        <v>81</v>
      </c>
      <c r="U49" t="s">
        <v>262</v>
      </c>
      <c r="W49" t="s">
        <v>127</v>
      </c>
      <c r="X49" t="s">
        <v>129</v>
      </c>
      <c r="Y49" t="s">
        <v>339</v>
      </c>
      <c r="Z49" t="s">
        <v>339</v>
      </c>
      <c r="AA49">
        <v>145</v>
      </c>
      <c r="AB49" t="s">
        <v>339</v>
      </c>
      <c r="AC49" t="s">
        <v>339</v>
      </c>
      <c r="AE49" t="s">
        <v>340</v>
      </c>
      <c r="AF49" t="s">
        <v>341</v>
      </c>
      <c r="AG49">
        <v>0</v>
      </c>
      <c r="AH49">
        <v>0</v>
      </c>
      <c r="AI49" t="s">
        <v>342</v>
      </c>
      <c r="AJ49" t="s">
        <v>431</v>
      </c>
      <c r="AK49" t="s">
        <v>81</v>
      </c>
      <c r="AL49" t="s">
        <v>339</v>
      </c>
      <c r="AO49" t="s">
        <v>262</v>
      </c>
      <c r="AP49" t="s">
        <v>262</v>
      </c>
      <c r="AQ49" t="s">
        <v>344</v>
      </c>
      <c r="AR49" t="s">
        <v>82</v>
      </c>
      <c r="AS49" t="s">
        <v>345</v>
      </c>
    </row>
    <row r="50" spans="1:45">
      <c r="A50">
        <v>1850</v>
      </c>
      <c r="B50">
        <v>68008782025</v>
      </c>
      <c r="C50">
        <v>804006907</v>
      </c>
      <c r="D50" t="s">
        <v>128</v>
      </c>
      <c r="E50" t="s">
        <v>129</v>
      </c>
      <c r="F50" t="s">
        <v>127</v>
      </c>
      <c r="G50" t="s">
        <v>77</v>
      </c>
      <c r="H50" t="s">
        <v>334</v>
      </c>
      <c r="I50" t="s">
        <v>130</v>
      </c>
      <c r="J50">
        <v>68502</v>
      </c>
      <c r="K50" t="s">
        <v>95</v>
      </c>
      <c r="L50">
        <v>6807</v>
      </c>
      <c r="M50">
        <v>6850200137736</v>
      </c>
      <c r="N50" t="s">
        <v>448</v>
      </c>
      <c r="O50" t="s">
        <v>336</v>
      </c>
      <c r="P50" t="s">
        <v>449</v>
      </c>
      <c r="Q50" t="s">
        <v>338</v>
      </c>
      <c r="R50">
        <v>2026</v>
      </c>
      <c r="S50">
        <v>8</v>
      </c>
      <c r="T50" t="s">
        <v>81</v>
      </c>
      <c r="U50" t="s">
        <v>262</v>
      </c>
      <c r="W50" t="s">
        <v>127</v>
      </c>
      <c r="X50" t="s">
        <v>129</v>
      </c>
      <c r="Y50" t="s">
        <v>339</v>
      </c>
      <c r="Z50" t="s">
        <v>339</v>
      </c>
      <c r="AA50">
        <v>8</v>
      </c>
      <c r="AB50" t="s">
        <v>339</v>
      </c>
      <c r="AC50" t="s">
        <v>339</v>
      </c>
      <c r="AE50" t="s">
        <v>340</v>
      </c>
      <c r="AF50" t="s">
        <v>341</v>
      </c>
      <c r="AG50">
        <v>0</v>
      </c>
      <c r="AH50">
        <v>1</v>
      </c>
      <c r="AI50" t="s">
        <v>342</v>
      </c>
      <c r="AJ50" t="s">
        <v>431</v>
      </c>
      <c r="AK50" t="s">
        <v>81</v>
      </c>
      <c r="AL50" t="s">
        <v>339</v>
      </c>
      <c r="AO50" t="s">
        <v>262</v>
      </c>
      <c r="AP50" t="s">
        <v>262</v>
      </c>
      <c r="AQ50" t="s">
        <v>344</v>
      </c>
      <c r="AR50" t="s">
        <v>82</v>
      </c>
      <c r="AS50" t="s">
        <v>345</v>
      </c>
    </row>
    <row r="51" spans="1:45">
      <c r="A51">
        <v>1850</v>
      </c>
      <c r="B51">
        <v>68008782025</v>
      </c>
      <c r="C51">
        <v>804006907</v>
      </c>
      <c r="D51" t="s">
        <v>128</v>
      </c>
      <c r="E51" t="s">
        <v>129</v>
      </c>
      <c r="F51" t="s">
        <v>127</v>
      </c>
      <c r="G51" t="s">
        <v>77</v>
      </c>
      <c r="H51" t="s">
        <v>334</v>
      </c>
      <c r="I51" t="s">
        <v>130</v>
      </c>
      <c r="J51">
        <v>68502</v>
      </c>
      <c r="K51" t="s">
        <v>95</v>
      </c>
      <c r="L51">
        <v>6807</v>
      </c>
      <c r="M51">
        <v>6850200137743</v>
      </c>
      <c r="N51" t="s">
        <v>450</v>
      </c>
      <c r="O51" t="s">
        <v>336</v>
      </c>
      <c r="P51" t="s">
        <v>451</v>
      </c>
      <c r="Q51" t="s">
        <v>338</v>
      </c>
      <c r="R51">
        <v>2026</v>
      </c>
      <c r="S51">
        <v>13</v>
      </c>
      <c r="T51" t="s">
        <v>81</v>
      </c>
      <c r="U51" t="s">
        <v>262</v>
      </c>
      <c r="W51" t="s">
        <v>127</v>
      </c>
      <c r="X51" t="s">
        <v>129</v>
      </c>
      <c r="Y51" t="s">
        <v>339</v>
      </c>
      <c r="Z51" t="s">
        <v>339</v>
      </c>
      <c r="AA51">
        <v>13</v>
      </c>
      <c r="AB51" t="s">
        <v>339</v>
      </c>
      <c r="AC51" t="s">
        <v>339</v>
      </c>
      <c r="AE51" t="s">
        <v>340</v>
      </c>
      <c r="AF51" t="s">
        <v>341</v>
      </c>
      <c r="AG51">
        <v>0</v>
      </c>
      <c r="AH51">
        <v>0</v>
      </c>
      <c r="AI51" t="s">
        <v>342</v>
      </c>
      <c r="AJ51" t="s">
        <v>431</v>
      </c>
      <c r="AK51" t="s">
        <v>81</v>
      </c>
      <c r="AL51" t="s">
        <v>339</v>
      </c>
      <c r="AO51" t="s">
        <v>262</v>
      </c>
      <c r="AP51" t="s">
        <v>262</v>
      </c>
      <c r="AQ51" t="s">
        <v>344</v>
      </c>
      <c r="AR51" t="s">
        <v>82</v>
      </c>
      <c r="AS51" t="s">
        <v>345</v>
      </c>
    </row>
    <row r="52" spans="1:45">
      <c r="A52">
        <v>1850</v>
      </c>
      <c r="B52">
        <v>68008782025</v>
      </c>
      <c r="C52">
        <v>804006907</v>
      </c>
      <c r="D52" t="s">
        <v>128</v>
      </c>
      <c r="E52" t="s">
        <v>129</v>
      </c>
      <c r="F52" t="s">
        <v>127</v>
      </c>
      <c r="G52" t="s">
        <v>77</v>
      </c>
      <c r="H52" t="s">
        <v>334</v>
      </c>
      <c r="I52" t="s">
        <v>130</v>
      </c>
      <c r="J52">
        <v>68502</v>
      </c>
      <c r="K52" t="s">
        <v>95</v>
      </c>
      <c r="L52">
        <v>6807</v>
      </c>
      <c r="M52">
        <v>6850200137750</v>
      </c>
      <c r="N52" t="s">
        <v>452</v>
      </c>
      <c r="O52" t="s">
        <v>336</v>
      </c>
      <c r="P52" t="s">
        <v>453</v>
      </c>
      <c r="Q52" t="s">
        <v>338</v>
      </c>
      <c r="R52">
        <v>2026</v>
      </c>
      <c r="S52">
        <v>14</v>
      </c>
      <c r="T52" t="s">
        <v>81</v>
      </c>
      <c r="U52" t="s">
        <v>262</v>
      </c>
      <c r="W52" t="s">
        <v>127</v>
      </c>
      <c r="X52" t="s">
        <v>129</v>
      </c>
      <c r="Y52" t="s">
        <v>339</v>
      </c>
      <c r="Z52" t="s">
        <v>339</v>
      </c>
      <c r="AA52">
        <v>14</v>
      </c>
      <c r="AB52" t="s">
        <v>339</v>
      </c>
      <c r="AC52" t="s">
        <v>339</v>
      </c>
      <c r="AE52" t="s">
        <v>340</v>
      </c>
      <c r="AF52" t="s">
        <v>341</v>
      </c>
      <c r="AG52">
        <v>0</v>
      </c>
      <c r="AH52">
        <v>1</v>
      </c>
      <c r="AI52" t="s">
        <v>342</v>
      </c>
      <c r="AJ52" t="s">
        <v>431</v>
      </c>
      <c r="AK52" t="s">
        <v>81</v>
      </c>
      <c r="AL52" t="s">
        <v>339</v>
      </c>
      <c r="AO52" t="s">
        <v>262</v>
      </c>
      <c r="AP52" t="s">
        <v>262</v>
      </c>
      <c r="AQ52" t="s">
        <v>344</v>
      </c>
      <c r="AR52" t="s">
        <v>82</v>
      </c>
      <c r="AS52" t="s">
        <v>345</v>
      </c>
    </row>
    <row r="53" spans="1:45">
      <c r="A53">
        <v>1850</v>
      </c>
      <c r="B53">
        <v>68008782025</v>
      </c>
      <c r="C53">
        <v>804006907</v>
      </c>
      <c r="D53" t="s">
        <v>128</v>
      </c>
      <c r="E53" t="s">
        <v>129</v>
      </c>
      <c r="F53" t="s">
        <v>127</v>
      </c>
      <c r="G53" t="s">
        <v>77</v>
      </c>
      <c r="H53" t="s">
        <v>334</v>
      </c>
      <c r="I53" t="s">
        <v>130</v>
      </c>
      <c r="J53">
        <v>68502</v>
      </c>
      <c r="K53" t="s">
        <v>95</v>
      </c>
      <c r="L53">
        <v>6807</v>
      </c>
      <c r="M53">
        <v>685021129193</v>
      </c>
      <c r="N53" t="s">
        <v>454</v>
      </c>
      <c r="O53" t="s">
        <v>336</v>
      </c>
      <c r="P53" t="s">
        <v>455</v>
      </c>
      <c r="Q53" t="s">
        <v>338</v>
      </c>
      <c r="R53">
        <v>2026</v>
      </c>
      <c r="S53">
        <v>5</v>
      </c>
      <c r="T53" t="s">
        <v>81</v>
      </c>
      <c r="U53" t="s">
        <v>262</v>
      </c>
      <c r="W53" t="s">
        <v>127</v>
      </c>
      <c r="X53" t="s">
        <v>129</v>
      </c>
      <c r="Y53" t="s">
        <v>339</v>
      </c>
      <c r="Z53" t="s">
        <v>339</v>
      </c>
      <c r="AA53">
        <v>5</v>
      </c>
      <c r="AB53" t="s">
        <v>339</v>
      </c>
      <c r="AC53" t="s">
        <v>339</v>
      </c>
      <c r="AE53" t="s">
        <v>340</v>
      </c>
      <c r="AF53" t="s">
        <v>341</v>
      </c>
      <c r="AG53">
        <v>0</v>
      </c>
      <c r="AH53">
        <v>0</v>
      </c>
      <c r="AI53" t="s">
        <v>342</v>
      </c>
      <c r="AJ53" t="s">
        <v>431</v>
      </c>
      <c r="AK53" t="s">
        <v>81</v>
      </c>
      <c r="AL53" t="s">
        <v>339</v>
      </c>
      <c r="AO53" t="s">
        <v>262</v>
      </c>
      <c r="AP53" t="s">
        <v>262</v>
      </c>
      <c r="AQ53" t="s">
        <v>344</v>
      </c>
      <c r="AR53" t="s">
        <v>82</v>
      </c>
      <c r="AS53" t="s">
        <v>345</v>
      </c>
    </row>
    <row r="54" spans="1:45">
      <c r="A54">
        <v>1850</v>
      </c>
      <c r="B54">
        <v>68008782025</v>
      </c>
      <c r="C54">
        <v>804006907</v>
      </c>
      <c r="D54" t="s">
        <v>128</v>
      </c>
      <c r="E54" t="s">
        <v>129</v>
      </c>
      <c r="F54" t="s">
        <v>127</v>
      </c>
      <c r="G54" t="s">
        <v>77</v>
      </c>
      <c r="H54" t="s">
        <v>334</v>
      </c>
      <c r="I54" t="s">
        <v>130</v>
      </c>
      <c r="J54">
        <v>68502</v>
      </c>
      <c r="K54" t="s">
        <v>95</v>
      </c>
      <c r="L54">
        <v>6807</v>
      </c>
      <c r="M54">
        <v>685021129196</v>
      </c>
      <c r="N54" t="s">
        <v>456</v>
      </c>
      <c r="O54" t="s">
        <v>336</v>
      </c>
      <c r="P54" t="s">
        <v>457</v>
      </c>
      <c r="Q54" t="s">
        <v>338</v>
      </c>
      <c r="R54">
        <v>2026</v>
      </c>
      <c r="S54">
        <v>58</v>
      </c>
      <c r="T54" t="s">
        <v>81</v>
      </c>
      <c r="U54" t="s">
        <v>262</v>
      </c>
      <c r="W54" t="s">
        <v>127</v>
      </c>
      <c r="X54" t="s">
        <v>129</v>
      </c>
      <c r="Y54" t="s">
        <v>339</v>
      </c>
      <c r="Z54" t="s">
        <v>339</v>
      </c>
      <c r="AA54">
        <v>58</v>
      </c>
      <c r="AB54" t="s">
        <v>339</v>
      </c>
      <c r="AC54" t="s">
        <v>339</v>
      </c>
      <c r="AE54" t="s">
        <v>340</v>
      </c>
      <c r="AF54" t="s">
        <v>341</v>
      </c>
      <c r="AG54">
        <v>0</v>
      </c>
      <c r="AH54">
        <v>0</v>
      </c>
      <c r="AI54" t="s">
        <v>342</v>
      </c>
      <c r="AJ54" t="s">
        <v>431</v>
      </c>
      <c r="AK54" t="s">
        <v>81</v>
      </c>
      <c r="AL54" t="s">
        <v>339</v>
      </c>
      <c r="AO54" t="s">
        <v>262</v>
      </c>
      <c r="AP54" t="s">
        <v>262</v>
      </c>
      <c r="AQ54" t="s">
        <v>344</v>
      </c>
      <c r="AR54" t="s">
        <v>82</v>
      </c>
      <c r="AS54" t="s">
        <v>345</v>
      </c>
    </row>
    <row r="55" spans="1:45">
      <c r="A55">
        <v>1850</v>
      </c>
      <c r="B55">
        <v>68008782025</v>
      </c>
      <c r="C55">
        <v>804006907</v>
      </c>
      <c r="D55" t="s">
        <v>128</v>
      </c>
      <c r="E55" t="s">
        <v>129</v>
      </c>
      <c r="F55" t="s">
        <v>127</v>
      </c>
      <c r="G55" t="s">
        <v>77</v>
      </c>
      <c r="H55" t="s">
        <v>334</v>
      </c>
      <c r="I55" t="s">
        <v>131</v>
      </c>
      <c r="J55">
        <v>68682</v>
      </c>
      <c r="K55" t="s">
        <v>95</v>
      </c>
      <c r="L55">
        <v>6807</v>
      </c>
      <c r="M55">
        <v>6868200137767</v>
      </c>
      <c r="N55" t="s">
        <v>458</v>
      </c>
      <c r="O55" t="s">
        <v>336</v>
      </c>
      <c r="P55" t="s">
        <v>459</v>
      </c>
      <c r="Q55" t="s">
        <v>338</v>
      </c>
      <c r="R55">
        <v>2026</v>
      </c>
      <c r="S55">
        <v>20</v>
      </c>
      <c r="T55" t="s">
        <v>81</v>
      </c>
      <c r="U55" t="s">
        <v>262</v>
      </c>
      <c r="W55" t="s">
        <v>127</v>
      </c>
      <c r="X55" t="s">
        <v>129</v>
      </c>
      <c r="Y55" t="s">
        <v>339</v>
      </c>
      <c r="Z55" t="s">
        <v>339</v>
      </c>
      <c r="AA55">
        <v>20</v>
      </c>
      <c r="AB55" t="s">
        <v>339</v>
      </c>
      <c r="AC55" t="s">
        <v>339</v>
      </c>
      <c r="AE55" t="s">
        <v>340</v>
      </c>
      <c r="AF55" t="s">
        <v>341</v>
      </c>
      <c r="AG55">
        <v>0</v>
      </c>
      <c r="AH55">
        <v>0</v>
      </c>
      <c r="AI55" t="s">
        <v>342</v>
      </c>
      <c r="AJ55" t="s">
        <v>431</v>
      </c>
      <c r="AK55" t="s">
        <v>81</v>
      </c>
      <c r="AL55" t="s">
        <v>339</v>
      </c>
      <c r="AO55" t="s">
        <v>262</v>
      </c>
      <c r="AP55" t="s">
        <v>262</v>
      </c>
      <c r="AQ55" t="s">
        <v>344</v>
      </c>
      <c r="AR55" t="s">
        <v>82</v>
      </c>
      <c r="AS55" t="s">
        <v>345</v>
      </c>
    </row>
    <row r="56" spans="1:45">
      <c r="A56">
        <v>1850</v>
      </c>
      <c r="B56">
        <v>68008782025</v>
      </c>
      <c r="C56">
        <v>804006907</v>
      </c>
      <c r="D56" t="s">
        <v>128</v>
      </c>
      <c r="E56" t="s">
        <v>129</v>
      </c>
      <c r="F56" t="s">
        <v>127</v>
      </c>
      <c r="G56" t="s">
        <v>77</v>
      </c>
      <c r="H56" t="s">
        <v>334</v>
      </c>
      <c r="I56" t="s">
        <v>131</v>
      </c>
      <c r="J56">
        <v>68682</v>
      </c>
      <c r="K56" t="s">
        <v>95</v>
      </c>
      <c r="L56">
        <v>6807</v>
      </c>
      <c r="M56">
        <v>686821129191</v>
      </c>
      <c r="N56" t="s">
        <v>460</v>
      </c>
      <c r="O56" t="s">
        <v>336</v>
      </c>
      <c r="P56" t="s">
        <v>461</v>
      </c>
      <c r="Q56" t="s">
        <v>338</v>
      </c>
      <c r="R56">
        <v>2026</v>
      </c>
      <c r="S56">
        <v>25</v>
      </c>
      <c r="T56" t="s">
        <v>81</v>
      </c>
      <c r="U56" t="s">
        <v>262</v>
      </c>
      <c r="W56" t="s">
        <v>127</v>
      </c>
      <c r="X56" t="s">
        <v>129</v>
      </c>
      <c r="Y56" t="s">
        <v>339</v>
      </c>
      <c r="Z56" t="s">
        <v>339</v>
      </c>
      <c r="AA56">
        <v>25</v>
      </c>
      <c r="AB56" t="s">
        <v>339</v>
      </c>
      <c r="AC56" t="s">
        <v>339</v>
      </c>
      <c r="AE56" t="s">
        <v>340</v>
      </c>
      <c r="AF56" t="s">
        <v>341</v>
      </c>
      <c r="AG56">
        <v>0</v>
      </c>
      <c r="AH56">
        <v>0</v>
      </c>
      <c r="AI56" t="s">
        <v>342</v>
      </c>
      <c r="AJ56" t="s">
        <v>431</v>
      </c>
      <c r="AK56" t="s">
        <v>81</v>
      </c>
      <c r="AL56" t="s">
        <v>339</v>
      </c>
      <c r="AO56" t="s">
        <v>262</v>
      </c>
      <c r="AP56" t="s">
        <v>262</v>
      </c>
      <c r="AQ56" t="s">
        <v>344</v>
      </c>
      <c r="AR56" t="s">
        <v>82</v>
      </c>
      <c r="AS56" t="s">
        <v>345</v>
      </c>
    </row>
    <row r="57" spans="1:45">
      <c r="A57">
        <v>1850</v>
      </c>
      <c r="B57">
        <v>68008782025</v>
      </c>
      <c r="C57">
        <v>804006907</v>
      </c>
      <c r="D57" t="s">
        <v>128</v>
      </c>
      <c r="E57" t="s">
        <v>129</v>
      </c>
      <c r="F57" t="s">
        <v>127</v>
      </c>
      <c r="G57" t="s">
        <v>77</v>
      </c>
      <c r="H57" t="s">
        <v>334</v>
      </c>
      <c r="I57" t="s">
        <v>131</v>
      </c>
      <c r="J57">
        <v>68682</v>
      </c>
      <c r="K57" t="s">
        <v>95</v>
      </c>
      <c r="L57">
        <v>6807</v>
      </c>
      <c r="M57">
        <v>686821150721</v>
      </c>
      <c r="N57" t="s">
        <v>462</v>
      </c>
      <c r="O57" t="s">
        <v>336</v>
      </c>
      <c r="P57" t="s">
        <v>463</v>
      </c>
      <c r="Q57" t="s">
        <v>338</v>
      </c>
      <c r="R57">
        <v>2026</v>
      </c>
      <c r="S57">
        <v>7</v>
      </c>
      <c r="T57" t="s">
        <v>81</v>
      </c>
      <c r="U57" t="s">
        <v>262</v>
      </c>
      <c r="W57" t="s">
        <v>127</v>
      </c>
      <c r="X57" t="s">
        <v>129</v>
      </c>
      <c r="Y57" t="s">
        <v>339</v>
      </c>
      <c r="Z57" t="s">
        <v>339</v>
      </c>
      <c r="AA57">
        <v>7</v>
      </c>
      <c r="AB57" t="s">
        <v>339</v>
      </c>
      <c r="AC57" t="s">
        <v>339</v>
      </c>
      <c r="AE57" t="s">
        <v>340</v>
      </c>
      <c r="AF57" t="s">
        <v>341</v>
      </c>
      <c r="AG57">
        <v>0</v>
      </c>
      <c r="AH57">
        <v>0</v>
      </c>
      <c r="AI57" t="s">
        <v>342</v>
      </c>
      <c r="AJ57" t="s">
        <v>431</v>
      </c>
      <c r="AK57" t="s">
        <v>81</v>
      </c>
      <c r="AL57" t="s">
        <v>339</v>
      </c>
      <c r="AO57" t="s">
        <v>262</v>
      </c>
      <c r="AP57" t="s">
        <v>262</v>
      </c>
      <c r="AQ57" t="s">
        <v>344</v>
      </c>
      <c r="AR57" t="s">
        <v>82</v>
      </c>
      <c r="AS57" t="s">
        <v>345</v>
      </c>
    </row>
    <row r="58" spans="1:45">
      <c r="A58">
        <v>1840</v>
      </c>
      <c r="B58">
        <v>68008492025</v>
      </c>
      <c r="C58">
        <v>890204995</v>
      </c>
      <c r="D58" t="s">
        <v>111</v>
      </c>
      <c r="E58" t="s">
        <v>84</v>
      </c>
      <c r="F58" t="s">
        <v>80</v>
      </c>
      <c r="G58" t="s">
        <v>77</v>
      </c>
      <c r="H58" t="s">
        <v>334</v>
      </c>
      <c r="I58" t="s">
        <v>110</v>
      </c>
      <c r="J58">
        <v>68276</v>
      </c>
      <c r="K58" t="s">
        <v>101</v>
      </c>
      <c r="L58">
        <v>6802</v>
      </c>
      <c r="M58">
        <v>6827600025441</v>
      </c>
      <c r="N58" t="s">
        <v>464</v>
      </c>
      <c r="O58" t="s">
        <v>336</v>
      </c>
      <c r="P58" t="s">
        <v>465</v>
      </c>
      <c r="Q58" t="s">
        <v>338</v>
      </c>
      <c r="R58">
        <v>2026</v>
      </c>
      <c r="S58">
        <v>130</v>
      </c>
      <c r="T58" t="s">
        <v>81</v>
      </c>
      <c r="U58" t="s">
        <v>262</v>
      </c>
      <c r="W58" t="s">
        <v>80</v>
      </c>
      <c r="X58" t="s">
        <v>84</v>
      </c>
      <c r="Y58" t="s">
        <v>339</v>
      </c>
      <c r="Z58" t="s">
        <v>339</v>
      </c>
      <c r="AA58">
        <v>130</v>
      </c>
      <c r="AB58" t="s">
        <v>339</v>
      </c>
      <c r="AC58" t="s">
        <v>339</v>
      </c>
      <c r="AE58" t="s">
        <v>466</v>
      </c>
      <c r="AF58" t="s">
        <v>341</v>
      </c>
      <c r="AG58">
        <v>0</v>
      </c>
      <c r="AH58">
        <v>0</v>
      </c>
      <c r="AI58" t="s">
        <v>342</v>
      </c>
      <c r="AJ58" t="s">
        <v>342</v>
      </c>
      <c r="AK58" t="s">
        <v>81</v>
      </c>
      <c r="AL58" t="s">
        <v>339</v>
      </c>
      <c r="AO58" t="s">
        <v>262</v>
      </c>
      <c r="AP58" t="s">
        <v>262</v>
      </c>
      <c r="AQ58" t="s">
        <v>344</v>
      </c>
      <c r="AR58" t="s">
        <v>82</v>
      </c>
      <c r="AS58" t="s">
        <v>345</v>
      </c>
    </row>
    <row r="59" spans="1:45">
      <c r="A59">
        <v>1843</v>
      </c>
      <c r="B59">
        <v>68008262025</v>
      </c>
      <c r="C59">
        <v>890270632</v>
      </c>
      <c r="D59" t="s">
        <v>115</v>
      </c>
      <c r="E59" t="s">
        <v>84</v>
      </c>
      <c r="F59" t="s">
        <v>80</v>
      </c>
      <c r="G59" t="s">
        <v>77</v>
      </c>
      <c r="H59" t="s">
        <v>334</v>
      </c>
      <c r="I59" t="s">
        <v>114</v>
      </c>
      <c r="J59">
        <v>68081</v>
      </c>
      <c r="K59" t="s">
        <v>92</v>
      </c>
      <c r="L59">
        <v>6805</v>
      </c>
      <c r="M59">
        <v>6808100071530</v>
      </c>
      <c r="N59" t="s">
        <v>115</v>
      </c>
      <c r="O59" t="s">
        <v>348</v>
      </c>
      <c r="P59" t="s">
        <v>467</v>
      </c>
      <c r="Q59" t="s">
        <v>338</v>
      </c>
      <c r="R59">
        <v>2026</v>
      </c>
      <c r="S59">
        <v>55</v>
      </c>
      <c r="T59" t="s">
        <v>81</v>
      </c>
      <c r="U59" t="s">
        <v>262</v>
      </c>
      <c r="W59" t="s">
        <v>80</v>
      </c>
      <c r="X59" t="s">
        <v>84</v>
      </c>
      <c r="Y59" t="s">
        <v>339</v>
      </c>
      <c r="Z59" t="s">
        <v>339</v>
      </c>
      <c r="AA59">
        <v>55</v>
      </c>
      <c r="AB59" t="s">
        <v>339</v>
      </c>
      <c r="AC59" t="s">
        <v>339</v>
      </c>
      <c r="AE59" t="s">
        <v>340</v>
      </c>
      <c r="AF59" t="s">
        <v>341</v>
      </c>
      <c r="AG59">
        <v>0</v>
      </c>
      <c r="AH59">
        <v>0</v>
      </c>
      <c r="AI59" t="s">
        <v>342</v>
      </c>
      <c r="AJ59" t="s">
        <v>468</v>
      </c>
      <c r="AK59" t="s">
        <v>81</v>
      </c>
      <c r="AL59" t="s">
        <v>339</v>
      </c>
      <c r="AO59" t="s">
        <v>262</v>
      </c>
      <c r="AP59" t="s">
        <v>262</v>
      </c>
      <c r="AQ59" t="s">
        <v>344</v>
      </c>
      <c r="AR59" t="s">
        <v>82</v>
      </c>
      <c r="AS59" t="s">
        <v>345</v>
      </c>
    </row>
    <row r="60" spans="1:45">
      <c r="A60">
        <v>1843</v>
      </c>
      <c r="B60">
        <v>68008262025</v>
      </c>
      <c r="C60">
        <v>890270632</v>
      </c>
      <c r="D60" t="s">
        <v>115</v>
      </c>
      <c r="E60" t="s">
        <v>84</v>
      </c>
      <c r="F60" t="s">
        <v>80</v>
      </c>
      <c r="G60" t="s">
        <v>77</v>
      </c>
      <c r="H60" t="s">
        <v>334</v>
      </c>
      <c r="I60" t="s">
        <v>114</v>
      </c>
      <c r="J60">
        <v>68081</v>
      </c>
      <c r="K60" t="s">
        <v>92</v>
      </c>
      <c r="L60">
        <v>6805</v>
      </c>
      <c r="M60">
        <v>680811153634</v>
      </c>
      <c r="N60" t="s">
        <v>469</v>
      </c>
      <c r="O60" t="s">
        <v>348</v>
      </c>
      <c r="P60" t="s">
        <v>470</v>
      </c>
      <c r="Q60" t="s">
        <v>338</v>
      </c>
      <c r="R60">
        <v>2026</v>
      </c>
      <c r="S60">
        <v>55</v>
      </c>
      <c r="T60" t="s">
        <v>81</v>
      </c>
      <c r="U60" t="s">
        <v>262</v>
      </c>
      <c r="W60" t="s">
        <v>80</v>
      </c>
      <c r="X60" t="s">
        <v>84</v>
      </c>
      <c r="Y60" t="s">
        <v>339</v>
      </c>
      <c r="Z60" t="s">
        <v>339</v>
      </c>
      <c r="AA60">
        <v>55</v>
      </c>
      <c r="AB60" t="s">
        <v>339</v>
      </c>
      <c r="AC60" t="s">
        <v>339</v>
      </c>
      <c r="AE60" t="s">
        <v>340</v>
      </c>
      <c r="AF60" t="s">
        <v>341</v>
      </c>
      <c r="AG60">
        <v>0</v>
      </c>
      <c r="AH60">
        <v>0</v>
      </c>
      <c r="AI60" t="s">
        <v>342</v>
      </c>
      <c r="AJ60" t="s">
        <v>468</v>
      </c>
      <c r="AK60" t="s">
        <v>81</v>
      </c>
      <c r="AL60" t="s">
        <v>339</v>
      </c>
      <c r="AO60" t="s">
        <v>262</v>
      </c>
      <c r="AP60" t="s">
        <v>262</v>
      </c>
      <c r="AQ60" t="s">
        <v>344</v>
      </c>
      <c r="AR60" t="s">
        <v>82</v>
      </c>
      <c r="AS60" t="s">
        <v>345</v>
      </c>
    </row>
    <row r="61" spans="1:45">
      <c r="A61">
        <v>1898</v>
      </c>
      <c r="B61">
        <v>68008942025</v>
      </c>
      <c r="C61">
        <v>900580385</v>
      </c>
      <c r="D61" t="s">
        <v>174</v>
      </c>
      <c r="E61" t="s">
        <v>129</v>
      </c>
      <c r="F61" t="s">
        <v>127</v>
      </c>
      <c r="G61" t="s">
        <v>77</v>
      </c>
      <c r="H61" t="s">
        <v>334</v>
      </c>
      <c r="I61" t="s">
        <v>178</v>
      </c>
      <c r="J61">
        <v>68324</v>
      </c>
      <c r="K61" t="s">
        <v>120</v>
      </c>
      <c r="L61">
        <v>6809</v>
      </c>
      <c r="M61">
        <v>683241147642</v>
      </c>
      <c r="N61" t="s">
        <v>471</v>
      </c>
      <c r="O61" t="s">
        <v>336</v>
      </c>
      <c r="P61" t="s">
        <v>472</v>
      </c>
      <c r="Q61" t="s">
        <v>338</v>
      </c>
      <c r="R61">
        <v>2026</v>
      </c>
      <c r="S61">
        <v>8</v>
      </c>
      <c r="T61" t="s">
        <v>81</v>
      </c>
      <c r="U61" t="s">
        <v>262</v>
      </c>
      <c r="W61" t="s">
        <v>127</v>
      </c>
      <c r="X61" t="s">
        <v>129</v>
      </c>
      <c r="Y61" t="s">
        <v>339</v>
      </c>
      <c r="Z61" t="s">
        <v>339</v>
      </c>
      <c r="AA61">
        <v>8</v>
      </c>
      <c r="AB61" t="s">
        <v>339</v>
      </c>
      <c r="AC61" t="s">
        <v>339</v>
      </c>
      <c r="AE61" t="s">
        <v>340</v>
      </c>
      <c r="AF61" t="s">
        <v>341</v>
      </c>
      <c r="AG61">
        <v>0</v>
      </c>
      <c r="AH61">
        <v>1</v>
      </c>
      <c r="AI61" t="s">
        <v>342</v>
      </c>
      <c r="AJ61" t="s">
        <v>431</v>
      </c>
      <c r="AK61" t="s">
        <v>81</v>
      </c>
      <c r="AL61" t="s">
        <v>339</v>
      </c>
      <c r="AO61" t="s">
        <v>262</v>
      </c>
      <c r="AP61" t="s">
        <v>262</v>
      </c>
      <c r="AQ61" t="s">
        <v>344</v>
      </c>
      <c r="AR61" t="s">
        <v>82</v>
      </c>
      <c r="AS61" t="s">
        <v>345</v>
      </c>
    </row>
    <row r="62" spans="1:45">
      <c r="A62">
        <v>1898</v>
      </c>
      <c r="B62">
        <v>68008942025</v>
      </c>
      <c r="C62">
        <v>900580385</v>
      </c>
      <c r="D62" t="s">
        <v>174</v>
      </c>
      <c r="E62" t="s">
        <v>129</v>
      </c>
      <c r="F62" t="s">
        <v>127</v>
      </c>
      <c r="G62" t="s">
        <v>77</v>
      </c>
      <c r="H62" t="s">
        <v>334</v>
      </c>
      <c r="I62" t="s">
        <v>178</v>
      </c>
      <c r="J62">
        <v>68324</v>
      </c>
      <c r="K62" t="s">
        <v>120</v>
      </c>
      <c r="L62">
        <v>6809</v>
      </c>
      <c r="M62">
        <v>683241147644</v>
      </c>
      <c r="N62" t="s">
        <v>473</v>
      </c>
      <c r="O62" t="s">
        <v>336</v>
      </c>
      <c r="P62" t="s">
        <v>474</v>
      </c>
      <c r="Q62" t="s">
        <v>338</v>
      </c>
      <c r="R62">
        <v>2026</v>
      </c>
      <c r="S62">
        <v>17</v>
      </c>
      <c r="T62" t="s">
        <v>81</v>
      </c>
      <c r="U62" t="s">
        <v>262</v>
      </c>
      <c r="W62" t="s">
        <v>127</v>
      </c>
      <c r="X62" t="s">
        <v>129</v>
      </c>
      <c r="Y62" t="s">
        <v>339</v>
      </c>
      <c r="Z62" t="s">
        <v>339</v>
      </c>
      <c r="AA62">
        <v>17</v>
      </c>
      <c r="AB62" t="s">
        <v>339</v>
      </c>
      <c r="AC62" t="s">
        <v>339</v>
      </c>
      <c r="AE62" t="s">
        <v>340</v>
      </c>
      <c r="AF62" t="s">
        <v>341</v>
      </c>
      <c r="AG62">
        <v>0</v>
      </c>
      <c r="AH62">
        <v>0</v>
      </c>
      <c r="AI62" t="s">
        <v>342</v>
      </c>
      <c r="AJ62" t="s">
        <v>431</v>
      </c>
      <c r="AK62" t="s">
        <v>81</v>
      </c>
      <c r="AL62" t="s">
        <v>339</v>
      </c>
      <c r="AO62" t="s">
        <v>262</v>
      </c>
      <c r="AP62" t="s">
        <v>262</v>
      </c>
      <c r="AQ62" t="s">
        <v>344</v>
      </c>
      <c r="AR62" t="s">
        <v>82</v>
      </c>
      <c r="AS62" t="s">
        <v>345</v>
      </c>
    </row>
    <row r="63" spans="1:45">
      <c r="A63">
        <v>1898</v>
      </c>
      <c r="B63">
        <v>68008942025</v>
      </c>
      <c r="C63">
        <v>900580385</v>
      </c>
      <c r="D63" t="s">
        <v>174</v>
      </c>
      <c r="E63" t="s">
        <v>129</v>
      </c>
      <c r="F63" t="s">
        <v>127</v>
      </c>
      <c r="G63" t="s">
        <v>77</v>
      </c>
      <c r="H63" t="s">
        <v>334</v>
      </c>
      <c r="I63" t="s">
        <v>178</v>
      </c>
      <c r="J63">
        <v>68324</v>
      </c>
      <c r="K63" t="s">
        <v>120</v>
      </c>
      <c r="L63">
        <v>6809</v>
      </c>
      <c r="M63">
        <v>683241147645</v>
      </c>
      <c r="N63" t="s">
        <v>475</v>
      </c>
      <c r="O63" t="s">
        <v>336</v>
      </c>
      <c r="P63" t="s">
        <v>476</v>
      </c>
      <c r="Q63" t="s">
        <v>338</v>
      </c>
      <c r="R63">
        <v>2026</v>
      </c>
      <c r="S63">
        <v>8</v>
      </c>
      <c r="T63" t="s">
        <v>81</v>
      </c>
      <c r="U63" t="s">
        <v>262</v>
      </c>
      <c r="W63" t="s">
        <v>127</v>
      </c>
      <c r="X63" t="s">
        <v>129</v>
      </c>
      <c r="Y63" t="s">
        <v>339</v>
      </c>
      <c r="Z63" t="s">
        <v>339</v>
      </c>
      <c r="AA63">
        <v>8</v>
      </c>
      <c r="AB63" t="s">
        <v>339</v>
      </c>
      <c r="AC63" t="s">
        <v>339</v>
      </c>
      <c r="AE63" t="s">
        <v>340</v>
      </c>
      <c r="AF63" t="s">
        <v>341</v>
      </c>
      <c r="AG63">
        <v>0</v>
      </c>
      <c r="AH63">
        <v>1</v>
      </c>
      <c r="AI63" t="s">
        <v>342</v>
      </c>
      <c r="AJ63" t="s">
        <v>431</v>
      </c>
      <c r="AK63" t="s">
        <v>81</v>
      </c>
      <c r="AL63" t="s">
        <v>339</v>
      </c>
      <c r="AO63" t="s">
        <v>262</v>
      </c>
      <c r="AP63" t="s">
        <v>262</v>
      </c>
      <c r="AQ63" t="s">
        <v>344</v>
      </c>
      <c r="AR63" t="s">
        <v>82</v>
      </c>
      <c r="AS63" t="s">
        <v>345</v>
      </c>
    </row>
    <row r="64" spans="1:45">
      <c r="A64">
        <v>1898</v>
      </c>
      <c r="B64">
        <v>68008942025</v>
      </c>
      <c r="C64">
        <v>900580385</v>
      </c>
      <c r="D64" t="s">
        <v>174</v>
      </c>
      <c r="E64" t="s">
        <v>129</v>
      </c>
      <c r="F64" t="s">
        <v>127</v>
      </c>
      <c r="G64" t="s">
        <v>77</v>
      </c>
      <c r="H64" t="s">
        <v>334</v>
      </c>
      <c r="I64" t="s">
        <v>179</v>
      </c>
      <c r="J64">
        <v>68327</v>
      </c>
      <c r="K64" t="s">
        <v>120</v>
      </c>
      <c r="L64">
        <v>6809</v>
      </c>
      <c r="M64">
        <v>6832700134598</v>
      </c>
      <c r="N64" t="s">
        <v>477</v>
      </c>
      <c r="O64" t="s">
        <v>336</v>
      </c>
      <c r="P64" t="s">
        <v>478</v>
      </c>
      <c r="Q64" t="s">
        <v>338</v>
      </c>
      <c r="R64">
        <v>2026</v>
      </c>
      <c r="S64">
        <v>79</v>
      </c>
      <c r="T64" t="s">
        <v>81</v>
      </c>
      <c r="U64" t="s">
        <v>262</v>
      </c>
      <c r="W64" t="s">
        <v>127</v>
      </c>
      <c r="X64" t="s">
        <v>129</v>
      </c>
      <c r="Z64" t="s">
        <v>339</v>
      </c>
      <c r="AA64">
        <v>82</v>
      </c>
      <c r="AB64" t="s">
        <v>479</v>
      </c>
      <c r="AC64" t="s">
        <v>480</v>
      </c>
      <c r="AD64" t="s">
        <v>320</v>
      </c>
      <c r="AE64" t="s">
        <v>340</v>
      </c>
      <c r="AF64" t="s">
        <v>341</v>
      </c>
      <c r="AG64">
        <v>0</v>
      </c>
      <c r="AH64">
        <v>1</v>
      </c>
      <c r="AI64" t="s">
        <v>342</v>
      </c>
      <c r="AJ64" t="s">
        <v>431</v>
      </c>
      <c r="AK64" t="s">
        <v>81</v>
      </c>
      <c r="AL64" t="s">
        <v>339</v>
      </c>
      <c r="AO64" t="s">
        <v>262</v>
      </c>
      <c r="AP64" t="s">
        <v>262</v>
      </c>
      <c r="AQ64" t="s">
        <v>344</v>
      </c>
      <c r="AR64" t="s">
        <v>82</v>
      </c>
      <c r="AS64" t="s">
        <v>345</v>
      </c>
    </row>
    <row r="65" spans="1:46">
      <c r="A65">
        <v>1898</v>
      </c>
      <c r="B65">
        <v>68008942025</v>
      </c>
      <c r="C65">
        <v>900580385</v>
      </c>
      <c r="D65" t="s">
        <v>174</v>
      </c>
      <c r="E65" t="s">
        <v>129</v>
      </c>
      <c r="F65" t="s">
        <v>127</v>
      </c>
      <c r="G65" t="s">
        <v>77</v>
      </c>
      <c r="H65" t="s">
        <v>334</v>
      </c>
      <c r="I65" t="s">
        <v>179</v>
      </c>
      <c r="J65">
        <v>68327</v>
      </c>
      <c r="K65" t="s">
        <v>120</v>
      </c>
      <c r="L65">
        <v>6809</v>
      </c>
      <c r="M65">
        <v>6832700134604</v>
      </c>
      <c r="N65" t="s">
        <v>481</v>
      </c>
      <c r="O65" t="s">
        <v>336</v>
      </c>
      <c r="P65" t="s">
        <v>482</v>
      </c>
      <c r="Q65" t="s">
        <v>338</v>
      </c>
      <c r="R65">
        <v>2026</v>
      </c>
      <c r="S65">
        <v>5</v>
      </c>
      <c r="T65" t="s">
        <v>81</v>
      </c>
      <c r="U65" t="s">
        <v>262</v>
      </c>
      <c r="W65" t="s">
        <v>127</v>
      </c>
      <c r="X65" t="s">
        <v>129</v>
      </c>
      <c r="Z65" t="s">
        <v>339</v>
      </c>
      <c r="AA65">
        <v>8</v>
      </c>
      <c r="AB65" t="s">
        <v>479</v>
      </c>
      <c r="AC65" t="s">
        <v>480</v>
      </c>
      <c r="AD65" t="s">
        <v>320</v>
      </c>
      <c r="AE65" t="s">
        <v>340</v>
      </c>
      <c r="AF65" t="s">
        <v>341</v>
      </c>
      <c r="AG65">
        <v>0</v>
      </c>
      <c r="AH65">
        <v>1</v>
      </c>
      <c r="AI65" t="s">
        <v>342</v>
      </c>
      <c r="AJ65" t="s">
        <v>431</v>
      </c>
      <c r="AK65" t="s">
        <v>81</v>
      </c>
      <c r="AL65" t="s">
        <v>339</v>
      </c>
      <c r="AO65" t="s">
        <v>262</v>
      </c>
      <c r="AP65" t="s">
        <v>262</v>
      </c>
      <c r="AQ65" t="s">
        <v>344</v>
      </c>
      <c r="AR65" t="s">
        <v>82</v>
      </c>
      <c r="AS65" t="s">
        <v>345</v>
      </c>
      <c r="AT65" t="s">
        <v>483</v>
      </c>
    </row>
    <row r="66" spans="1:46">
      <c r="A66">
        <v>1898</v>
      </c>
      <c r="B66">
        <v>68008942025</v>
      </c>
      <c r="C66">
        <v>900580385</v>
      </c>
      <c r="D66" t="s">
        <v>174</v>
      </c>
      <c r="E66" t="s">
        <v>129</v>
      </c>
      <c r="F66" t="s">
        <v>127</v>
      </c>
      <c r="G66" t="s">
        <v>77</v>
      </c>
      <c r="H66" t="s">
        <v>334</v>
      </c>
      <c r="I66" t="s">
        <v>179</v>
      </c>
      <c r="J66">
        <v>68327</v>
      </c>
      <c r="K66" t="s">
        <v>120</v>
      </c>
      <c r="L66">
        <v>6809</v>
      </c>
      <c r="M66">
        <v>683271129574</v>
      </c>
      <c r="N66" t="s">
        <v>484</v>
      </c>
      <c r="O66" t="s">
        <v>336</v>
      </c>
      <c r="P66" t="s">
        <v>485</v>
      </c>
      <c r="Q66" t="s">
        <v>338</v>
      </c>
      <c r="R66">
        <v>2026</v>
      </c>
      <c r="S66">
        <v>3</v>
      </c>
      <c r="T66" t="s">
        <v>81</v>
      </c>
      <c r="U66" t="s">
        <v>341</v>
      </c>
      <c r="V66" t="s">
        <v>486</v>
      </c>
      <c r="X66" t="s">
        <v>339</v>
      </c>
      <c r="Y66" t="s">
        <v>339</v>
      </c>
      <c r="Z66" t="s">
        <v>339</v>
      </c>
      <c r="AB66" t="s">
        <v>339</v>
      </c>
      <c r="AC66" t="s">
        <v>339</v>
      </c>
      <c r="AL66" t="s">
        <v>339</v>
      </c>
      <c r="AT66" t="s">
        <v>487</v>
      </c>
    </row>
    <row r="67" spans="1:46">
      <c r="A67">
        <v>1898</v>
      </c>
      <c r="B67">
        <v>68008942025</v>
      </c>
      <c r="C67">
        <v>900580385</v>
      </c>
      <c r="D67" t="s">
        <v>174</v>
      </c>
      <c r="E67" t="s">
        <v>129</v>
      </c>
      <c r="F67" t="s">
        <v>127</v>
      </c>
      <c r="G67" t="s">
        <v>77</v>
      </c>
      <c r="H67" t="s">
        <v>334</v>
      </c>
      <c r="I67" t="s">
        <v>179</v>
      </c>
      <c r="J67">
        <v>68327</v>
      </c>
      <c r="K67" t="s">
        <v>120</v>
      </c>
      <c r="L67">
        <v>6809</v>
      </c>
      <c r="M67">
        <v>683271129575</v>
      </c>
      <c r="N67" t="s">
        <v>488</v>
      </c>
      <c r="O67" t="s">
        <v>336</v>
      </c>
      <c r="P67" t="s">
        <v>489</v>
      </c>
      <c r="Q67" t="s">
        <v>338</v>
      </c>
      <c r="R67">
        <v>2026</v>
      </c>
      <c r="S67">
        <v>3</v>
      </c>
      <c r="T67" t="s">
        <v>81</v>
      </c>
      <c r="U67" t="s">
        <v>341</v>
      </c>
      <c r="V67" t="s">
        <v>486</v>
      </c>
      <c r="X67" t="s">
        <v>339</v>
      </c>
      <c r="Y67" t="s">
        <v>339</v>
      </c>
      <c r="Z67" t="s">
        <v>339</v>
      </c>
      <c r="AB67" t="s">
        <v>339</v>
      </c>
      <c r="AC67" t="s">
        <v>339</v>
      </c>
      <c r="AL67" t="s">
        <v>339</v>
      </c>
      <c r="AT67" t="s">
        <v>490</v>
      </c>
    </row>
    <row r="68" spans="1:46">
      <c r="A68">
        <v>1898</v>
      </c>
      <c r="B68">
        <v>68008942025</v>
      </c>
      <c r="C68">
        <v>900580385</v>
      </c>
      <c r="D68" t="s">
        <v>174</v>
      </c>
      <c r="E68" t="s">
        <v>129</v>
      </c>
      <c r="F68" t="s">
        <v>127</v>
      </c>
      <c r="G68" t="s">
        <v>77</v>
      </c>
      <c r="H68" t="s">
        <v>334</v>
      </c>
      <c r="I68" t="s">
        <v>180</v>
      </c>
      <c r="J68">
        <v>68368</v>
      </c>
      <c r="K68" t="s">
        <v>120</v>
      </c>
      <c r="L68">
        <v>6809</v>
      </c>
      <c r="M68">
        <v>6836800135144</v>
      </c>
      <c r="N68" t="s">
        <v>491</v>
      </c>
      <c r="O68" t="s">
        <v>336</v>
      </c>
      <c r="P68" t="s">
        <v>492</v>
      </c>
      <c r="Q68" t="s">
        <v>338</v>
      </c>
      <c r="R68">
        <v>2026</v>
      </c>
      <c r="S68">
        <v>17</v>
      </c>
      <c r="T68" t="s">
        <v>81</v>
      </c>
      <c r="U68" t="s">
        <v>262</v>
      </c>
      <c r="W68" t="s">
        <v>127</v>
      </c>
      <c r="X68" t="s">
        <v>129</v>
      </c>
      <c r="Z68" t="s">
        <v>339</v>
      </c>
      <c r="AA68">
        <v>17</v>
      </c>
      <c r="AB68" t="s">
        <v>339</v>
      </c>
      <c r="AC68" t="s">
        <v>339</v>
      </c>
      <c r="AE68" t="s">
        <v>340</v>
      </c>
      <c r="AF68" t="s">
        <v>341</v>
      </c>
      <c r="AG68">
        <v>0</v>
      </c>
      <c r="AH68">
        <v>0</v>
      </c>
      <c r="AI68" t="s">
        <v>342</v>
      </c>
      <c r="AJ68" t="s">
        <v>431</v>
      </c>
      <c r="AK68" t="s">
        <v>81</v>
      </c>
      <c r="AL68" t="s">
        <v>339</v>
      </c>
      <c r="AO68" t="s">
        <v>262</v>
      </c>
      <c r="AP68" t="s">
        <v>262</v>
      </c>
      <c r="AQ68" t="s">
        <v>344</v>
      </c>
      <c r="AR68" t="s">
        <v>82</v>
      </c>
      <c r="AS68" t="s">
        <v>345</v>
      </c>
    </row>
    <row r="69" spans="1:46">
      <c r="A69">
        <v>1898</v>
      </c>
      <c r="B69">
        <v>68008942025</v>
      </c>
      <c r="C69">
        <v>900580385</v>
      </c>
      <c r="D69" t="s">
        <v>174</v>
      </c>
      <c r="E69" t="s">
        <v>129</v>
      </c>
      <c r="F69" t="s">
        <v>127</v>
      </c>
      <c r="G69" t="s">
        <v>77</v>
      </c>
      <c r="H69" t="s">
        <v>334</v>
      </c>
      <c r="I69" t="s">
        <v>180</v>
      </c>
      <c r="J69">
        <v>68368</v>
      </c>
      <c r="K69" t="s">
        <v>120</v>
      </c>
      <c r="L69">
        <v>6809</v>
      </c>
      <c r="M69">
        <v>683681129578</v>
      </c>
      <c r="N69" t="s">
        <v>493</v>
      </c>
      <c r="O69" t="s">
        <v>336</v>
      </c>
      <c r="P69" t="s">
        <v>492</v>
      </c>
      <c r="Q69" t="s">
        <v>338</v>
      </c>
      <c r="R69">
        <v>2026</v>
      </c>
      <c r="S69">
        <v>16</v>
      </c>
      <c r="T69" t="s">
        <v>81</v>
      </c>
      <c r="U69" t="s">
        <v>262</v>
      </c>
      <c r="W69" t="s">
        <v>127</v>
      </c>
      <c r="X69" t="s">
        <v>129</v>
      </c>
      <c r="Z69" t="s">
        <v>339</v>
      </c>
      <c r="AA69">
        <v>16</v>
      </c>
      <c r="AB69" t="s">
        <v>339</v>
      </c>
      <c r="AC69" t="s">
        <v>339</v>
      </c>
      <c r="AE69" t="s">
        <v>340</v>
      </c>
      <c r="AF69" t="s">
        <v>341</v>
      </c>
      <c r="AG69">
        <v>0</v>
      </c>
      <c r="AH69">
        <v>0</v>
      </c>
      <c r="AI69" t="s">
        <v>342</v>
      </c>
      <c r="AJ69" t="s">
        <v>431</v>
      </c>
      <c r="AK69" t="s">
        <v>81</v>
      </c>
      <c r="AL69" t="s">
        <v>339</v>
      </c>
      <c r="AO69" t="s">
        <v>262</v>
      </c>
      <c r="AP69" t="s">
        <v>262</v>
      </c>
      <c r="AQ69" t="s">
        <v>344</v>
      </c>
      <c r="AR69" t="s">
        <v>82</v>
      </c>
      <c r="AS69" t="s">
        <v>345</v>
      </c>
    </row>
    <row r="70" spans="1:46">
      <c r="A70">
        <v>1898</v>
      </c>
      <c r="B70">
        <v>68008942025</v>
      </c>
      <c r="C70">
        <v>900580385</v>
      </c>
      <c r="D70" t="s">
        <v>174</v>
      </c>
      <c r="E70" t="s">
        <v>129</v>
      </c>
      <c r="F70" t="s">
        <v>127</v>
      </c>
      <c r="G70" t="s">
        <v>77</v>
      </c>
      <c r="H70" t="s">
        <v>334</v>
      </c>
      <c r="I70" t="s">
        <v>180</v>
      </c>
      <c r="J70">
        <v>68368</v>
      </c>
      <c r="K70" t="s">
        <v>120</v>
      </c>
      <c r="L70">
        <v>6809</v>
      </c>
      <c r="M70">
        <v>683681129579</v>
      </c>
      <c r="N70" t="s">
        <v>494</v>
      </c>
      <c r="O70" t="s">
        <v>336</v>
      </c>
      <c r="P70" t="s">
        <v>495</v>
      </c>
      <c r="Q70" t="s">
        <v>338</v>
      </c>
      <c r="R70">
        <v>2026</v>
      </c>
      <c r="S70">
        <v>15</v>
      </c>
      <c r="T70" t="s">
        <v>81</v>
      </c>
      <c r="U70" t="s">
        <v>262</v>
      </c>
      <c r="W70" t="s">
        <v>127</v>
      </c>
      <c r="X70" t="s">
        <v>129</v>
      </c>
      <c r="Z70" t="s">
        <v>339</v>
      </c>
      <c r="AA70">
        <v>15</v>
      </c>
      <c r="AB70" t="s">
        <v>339</v>
      </c>
      <c r="AC70" t="s">
        <v>339</v>
      </c>
      <c r="AE70" t="s">
        <v>340</v>
      </c>
      <c r="AF70" t="s">
        <v>341</v>
      </c>
      <c r="AG70">
        <v>0</v>
      </c>
      <c r="AH70">
        <v>0</v>
      </c>
      <c r="AI70" t="s">
        <v>342</v>
      </c>
      <c r="AJ70" t="s">
        <v>431</v>
      </c>
      <c r="AK70" t="s">
        <v>81</v>
      </c>
      <c r="AL70" t="s">
        <v>339</v>
      </c>
      <c r="AO70" t="s">
        <v>262</v>
      </c>
      <c r="AP70" t="s">
        <v>262</v>
      </c>
      <c r="AQ70" t="s">
        <v>344</v>
      </c>
      <c r="AR70" t="s">
        <v>82</v>
      </c>
      <c r="AS70" t="s">
        <v>345</v>
      </c>
    </row>
    <row r="71" spans="1:46">
      <c r="A71">
        <v>1898</v>
      </c>
      <c r="B71">
        <v>68008942025</v>
      </c>
      <c r="C71">
        <v>900580385</v>
      </c>
      <c r="D71" t="s">
        <v>174</v>
      </c>
      <c r="E71" t="s">
        <v>129</v>
      </c>
      <c r="F71" t="s">
        <v>127</v>
      </c>
      <c r="G71" t="s">
        <v>77</v>
      </c>
      <c r="H71" t="s">
        <v>334</v>
      </c>
      <c r="I71" t="s">
        <v>181</v>
      </c>
      <c r="J71">
        <v>68397</v>
      </c>
      <c r="K71" t="s">
        <v>120</v>
      </c>
      <c r="L71">
        <v>6809</v>
      </c>
      <c r="M71">
        <v>6839700135148</v>
      </c>
      <c r="N71" t="s">
        <v>496</v>
      </c>
      <c r="O71" t="s">
        <v>336</v>
      </c>
      <c r="P71" t="s">
        <v>497</v>
      </c>
      <c r="Q71" t="s">
        <v>338</v>
      </c>
      <c r="R71">
        <v>2026</v>
      </c>
      <c r="S71">
        <v>14</v>
      </c>
      <c r="T71" t="s">
        <v>81</v>
      </c>
      <c r="U71" t="s">
        <v>262</v>
      </c>
      <c r="W71" t="s">
        <v>127</v>
      </c>
      <c r="X71" t="s">
        <v>129</v>
      </c>
      <c r="Z71" t="s">
        <v>339</v>
      </c>
      <c r="AA71">
        <v>14</v>
      </c>
      <c r="AB71" t="s">
        <v>339</v>
      </c>
      <c r="AC71" t="s">
        <v>339</v>
      </c>
      <c r="AE71" t="s">
        <v>340</v>
      </c>
      <c r="AF71" t="s">
        <v>341</v>
      </c>
      <c r="AG71">
        <v>0</v>
      </c>
      <c r="AH71">
        <v>0</v>
      </c>
      <c r="AI71" t="s">
        <v>342</v>
      </c>
      <c r="AJ71" t="s">
        <v>431</v>
      </c>
      <c r="AK71" t="s">
        <v>81</v>
      </c>
      <c r="AL71" t="s">
        <v>339</v>
      </c>
      <c r="AO71" t="s">
        <v>262</v>
      </c>
      <c r="AP71" t="s">
        <v>262</v>
      </c>
      <c r="AQ71" t="s">
        <v>344</v>
      </c>
      <c r="AR71" t="s">
        <v>82</v>
      </c>
      <c r="AS71" t="s">
        <v>345</v>
      </c>
    </row>
    <row r="72" spans="1:46">
      <c r="A72">
        <v>1898</v>
      </c>
      <c r="B72">
        <v>68008942025</v>
      </c>
      <c r="C72">
        <v>900580385</v>
      </c>
      <c r="D72" t="s">
        <v>174</v>
      </c>
      <c r="E72" t="s">
        <v>129</v>
      </c>
      <c r="F72" t="s">
        <v>127</v>
      </c>
      <c r="G72" t="s">
        <v>77</v>
      </c>
      <c r="H72" t="s">
        <v>334</v>
      </c>
      <c r="I72" t="s">
        <v>181</v>
      </c>
      <c r="J72">
        <v>68397</v>
      </c>
      <c r="K72" t="s">
        <v>120</v>
      </c>
      <c r="L72">
        <v>6809</v>
      </c>
      <c r="M72">
        <v>6839700135735</v>
      </c>
      <c r="N72" t="s">
        <v>498</v>
      </c>
      <c r="O72" t="s">
        <v>336</v>
      </c>
      <c r="P72" t="s">
        <v>499</v>
      </c>
      <c r="Q72" t="s">
        <v>338</v>
      </c>
      <c r="R72">
        <v>2026</v>
      </c>
      <c r="S72">
        <v>27</v>
      </c>
      <c r="T72" t="s">
        <v>81</v>
      </c>
      <c r="U72" t="s">
        <v>262</v>
      </c>
      <c r="W72" t="s">
        <v>127</v>
      </c>
      <c r="X72" t="s">
        <v>129</v>
      </c>
      <c r="Z72" t="s">
        <v>339</v>
      </c>
      <c r="AA72">
        <v>27</v>
      </c>
      <c r="AB72" t="s">
        <v>339</v>
      </c>
      <c r="AC72" t="s">
        <v>339</v>
      </c>
      <c r="AE72" t="s">
        <v>340</v>
      </c>
      <c r="AF72" t="s">
        <v>341</v>
      </c>
      <c r="AG72">
        <v>0</v>
      </c>
      <c r="AH72">
        <v>0</v>
      </c>
      <c r="AI72" t="s">
        <v>342</v>
      </c>
      <c r="AJ72" t="s">
        <v>431</v>
      </c>
      <c r="AK72" t="s">
        <v>81</v>
      </c>
      <c r="AL72" t="s">
        <v>339</v>
      </c>
      <c r="AO72" t="s">
        <v>262</v>
      </c>
      <c r="AP72" t="s">
        <v>262</v>
      </c>
      <c r="AQ72" t="s">
        <v>344</v>
      </c>
      <c r="AR72" t="s">
        <v>82</v>
      </c>
      <c r="AS72" t="s">
        <v>345</v>
      </c>
    </row>
    <row r="73" spans="1:46">
      <c r="A73">
        <v>1898</v>
      </c>
      <c r="B73">
        <v>68008942025</v>
      </c>
      <c r="C73">
        <v>900580385</v>
      </c>
      <c r="D73" t="s">
        <v>174</v>
      </c>
      <c r="E73" t="s">
        <v>129</v>
      </c>
      <c r="F73" t="s">
        <v>127</v>
      </c>
      <c r="G73" t="s">
        <v>77</v>
      </c>
      <c r="H73" t="s">
        <v>334</v>
      </c>
      <c r="I73" t="s">
        <v>181</v>
      </c>
      <c r="J73">
        <v>68397</v>
      </c>
      <c r="K73" t="s">
        <v>120</v>
      </c>
      <c r="L73">
        <v>6809</v>
      </c>
      <c r="M73">
        <v>683971129585</v>
      </c>
      <c r="N73" t="s">
        <v>500</v>
      </c>
      <c r="O73" t="s">
        <v>348</v>
      </c>
      <c r="P73" t="s">
        <v>501</v>
      </c>
      <c r="Q73" t="s">
        <v>338</v>
      </c>
      <c r="R73">
        <v>2026</v>
      </c>
      <c r="S73">
        <v>21</v>
      </c>
      <c r="T73" t="s">
        <v>81</v>
      </c>
      <c r="U73" t="s">
        <v>262</v>
      </c>
      <c r="W73" t="s">
        <v>127</v>
      </c>
      <c r="X73" t="s">
        <v>129</v>
      </c>
      <c r="Z73" t="s">
        <v>339</v>
      </c>
      <c r="AA73">
        <v>21</v>
      </c>
      <c r="AB73" t="s">
        <v>339</v>
      </c>
      <c r="AC73" t="s">
        <v>339</v>
      </c>
      <c r="AE73" t="s">
        <v>340</v>
      </c>
      <c r="AF73" t="s">
        <v>341</v>
      </c>
      <c r="AG73">
        <v>0</v>
      </c>
      <c r="AH73">
        <v>0</v>
      </c>
      <c r="AI73" t="s">
        <v>342</v>
      </c>
      <c r="AJ73" t="s">
        <v>431</v>
      </c>
      <c r="AK73" t="s">
        <v>81</v>
      </c>
      <c r="AL73" t="s">
        <v>339</v>
      </c>
      <c r="AO73" t="s">
        <v>262</v>
      </c>
      <c r="AP73" t="s">
        <v>262</v>
      </c>
      <c r="AQ73" t="s">
        <v>344</v>
      </c>
      <c r="AR73" t="s">
        <v>82</v>
      </c>
      <c r="AS73" t="s">
        <v>345</v>
      </c>
    </row>
    <row r="74" spans="1:46">
      <c r="A74">
        <v>1898</v>
      </c>
      <c r="B74">
        <v>68008942025</v>
      </c>
      <c r="C74">
        <v>900580385</v>
      </c>
      <c r="D74" t="s">
        <v>174</v>
      </c>
      <c r="E74" t="s">
        <v>129</v>
      </c>
      <c r="F74" t="s">
        <v>127</v>
      </c>
      <c r="G74" t="s">
        <v>77</v>
      </c>
      <c r="H74" t="s">
        <v>334</v>
      </c>
      <c r="I74" t="s">
        <v>121</v>
      </c>
      <c r="J74">
        <v>68572</v>
      </c>
      <c r="K74" t="s">
        <v>120</v>
      </c>
      <c r="L74">
        <v>6809</v>
      </c>
      <c r="M74">
        <v>6857200135158</v>
      </c>
      <c r="N74" t="s">
        <v>502</v>
      </c>
      <c r="O74" t="s">
        <v>336</v>
      </c>
      <c r="P74" t="s">
        <v>503</v>
      </c>
      <c r="Q74" t="s">
        <v>338</v>
      </c>
      <c r="R74">
        <v>2026</v>
      </c>
      <c r="S74">
        <v>118</v>
      </c>
      <c r="T74" t="s">
        <v>81</v>
      </c>
      <c r="U74" t="s">
        <v>262</v>
      </c>
      <c r="W74" t="s">
        <v>127</v>
      </c>
      <c r="X74" t="s">
        <v>129</v>
      </c>
      <c r="Z74" t="s">
        <v>339</v>
      </c>
      <c r="AA74">
        <v>118</v>
      </c>
      <c r="AB74" t="s">
        <v>339</v>
      </c>
      <c r="AC74" t="s">
        <v>339</v>
      </c>
      <c r="AE74" t="s">
        <v>340</v>
      </c>
      <c r="AF74" t="s">
        <v>341</v>
      </c>
      <c r="AG74">
        <v>0</v>
      </c>
      <c r="AH74">
        <v>0</v>
      </c>
      <c r="AI74" t="s">
        <v>342</v>
      </c>
      <c r="AJ74" t="s">
        <v>431</v>
      </c>
      <c r="AK74" t="s">
        <v>81</v>
      </c>
      <c r="AL74" t="s">
        <v>339</v>
      </c>
      <c r="AO74" t="s">
        <v>262</v>
      </c>
      <c r="AP74" t="s">
        <v>262</v>
      </c>
      <c r="AQ74" t="s">
        <v>344</v>
      </c>
      <c r="AR74" t="s">
        <v>82</v>
      </c>
      <c r="AS74" t="s">
        <v>345</v>
      </c>
    </row>
    <row r="75" spans="1:46">
      <c r="A75">
        <v>1898</v>
      </c>
      <c r="B75">
        <v>68008942025</v>
      </c>
      <c r="C75">
        <v>900580385</v>
      </c>
      <c r="D75" t="s">
        <v>174</v>
      </c>
      <c r="E75" t="s">
        <v>129</v>
      </c>
      <c r="F75" t="s">
        <v>127</v>
      </c>
      <c r="G75" t="s">
        <v>77</v>
      </c>
      <c r="H75" t="s">
        <v>334</v>
      </c>
      <c r="I75" t="s">
        <v>121</v>
      </c>
      <c r="J75">
        <v>68572</v>
      </c>
      <c r="K75" t="s">
        <v>120</v>
      </c>
      <c r="L75">
        <v>6809</v>
      </c>
      <c r="M75">
        <v>6857200135160</v>
      </c>
      <c r="N75" t="s">
        <v>504</v>
      </c>
      <c r="O75" t="s">
        <v>336</v>
      </c>
      <c r="P75" t="s">
        <v>505</v>
      </c>
      <c r="Q75" t="s">
        <v>338</v>
      </c>
      <c r="R75">
        <v>2026</v>
      </c>
      <c r="S75">
        <v>23</v>
      </c>
      <c r="T75" t="s">
        <v>81</v>
      </c>
      <c r="U75" t="s">
        <v>262</v>
      </c>
      <c r="W75" t="s">
        <v>127</v>
      </c>
      <c r="X75" t="s">
        <v>129</v>
      </c>
      <c r="Z75" t="s">
        <v>339</v>
      </c>
      <c r="AA75">
        <v>23</v>
      </c>
      <c r="AB75" t="s">
        <v>339</v>
      </c>
      <c r="AC75" t="s">
        <v>339</v>
      </c>
      <c r="AE75" t="s">
        <v>340</v>
      </c>
      <c r="AF75" t="s">
        <v>341</v>
      </c>
      <c r="AG75">
        <v>0</v>
      </c>
      <c r="AH75">
        <v>0</v>
      </c>
      <c r="AI75" t="s">
        <v>342</v>
      </c>
      <c r="AJ75" t="s">
        <v>431</v>
      </c>
      <c r="AK75" t="s">
        <v>81</v>
      </c>
      <c r="AL75" t="s">
        <v>339</v>
      </c>
      <c r="AO75" t="s">
        <v>262</v>
      </c>
      <c r="AP75" t="s">
        <v>262</v>
      </c>
      <c r="AQ75" t="s">
        <v>344</v>
      </c>
      <c r="AR75" t="s">
        <v>82</v>
      </c>
      <c r="AS75" t="s">
        <v>345</v>
      </c>
    </row>
    <row r="76" spans="1:46">
      <c r="A76">
        <v>1898</v>
      </c>
      <c r="B76">
        <v>68008942025</v>
      </c>
      <c r="C76">
        <v>900580385</v>
      </c>
      <c r="D76" t="s">
        <v>174</v>
      </c>
      <c r="E76" t="s">
        <v>129</v>
      </c>
      <c r="F76" t="s">
        <v>127</v>
      </c>
      <c r="G76" t="s">
        <v>77</v>
      </c>
      <c r="H76" t="s">
        <v>334</v>
      </c>
      <c r="I76" t="s">
        <v>182</v>
      </c>
      <c r="J76">
        <v>68673</v>
      </c>
      <c r="K76" t="s">
        <v>120</v>
      </c>
      <c r="L76">
        <v>6809</v>
      </c>
      <c r="M76">
        <v>6867300108337</v>
      </c>
      <c r="N76" t="s">
        <v>506</v>
      </c>
      <c r="O76" t="s">
        <v>336</v>
      </c>
      <c r="P76" t="s">
        <v>507</v>
      </c>
      <c r="Q76" t="s">
        <v>338</v>
      </c>
      <c r="R76">
        <v>2026</v>
      </c>
      <c r="S76">
        <v>3</v>
      </c>
      <c r="T76" t="s">
        <v>81</v>
      </c>
      <c r="U76" t="s">
        <v>341</v>
      </c>
      <c r="V76" t="s">
        <v>486</v>
      </c>
      <c r="X76" t="s">
        <v>339</v>
      </c>
      <c r="Y76" t="s">
        <v>339</v>
      </c>
      <c r="Z76" t="s">
        <v>339</v>
      </c>
      <c r="AB76" t="s">
        <v>339</v>
      </c>
      <c r="AC76" t="s">
        <v>339</v>
      </c>
      <c r="AL76" t="s">
        <v>339</v>
      </c>
      <c r="AT76" t="s">
        <v>508</v>
      </c>
    </row>
    <row r="77" spans="1:46">
      <c r="A77">
        <v>1898</v>
      </c>
      <c r="B77">
        <v>68008942025</v>
      </c>
      <c r="C77">
        <v>900580385</v>
      </c>
      <c r="D77" t="s">
        <v>174</v>
      </c>
      <c r="E77" t="s">
        <v>129</v>
      </c>
      <c r="F77" t="s">
        <v>127</v>
      </c>
      <c r="G77" t="s">
        <v>77</v>
      </c>
      <c r="H77" t="s">
        <v>334</v>
      </c>
      <c r="I77" t="s">
        <v>182</v>
      </c>
      <c r="J77">
        <v>68673</v>
      </c>
      <c r="K77" t="s">
        <v>120</v>
      </c>
      <c r="L77">
        <v>6809</v>
      </c>
      <c r="M77">
        <v>6867300108339</v>
      </c>
      <c r="N77" t="s">
        <v>509</v>
      </c>
      <c r="O77" t="s">
        <v>336</v>
      </c>
      <c r="P77" t="s">
        <v>510</v>
      </c>
      <c r="Q77" t="s">
        <v>338</v>
      </c>
      <c r="R77">
        <v>2026</v>
      </c>
      <c r="S77">
        <v>11</v>
      </c>
      <c r="T77" t="s">
        <v>81</v>
      </c>
      <c r="U77" t="s">
        <v>262</v>
      </c>
      <c r="W77" t="s">
        <v>127</v>
      </c>
      <c r="X77" t="s">
        <v>129</v>
      </c>
      <c r="Z77" t="s">
        <v>339</v>
      </c>
      <c r="AA77">
        <v>11</v>
      </c>
      <c r="AB77" t="s">
        <v>339</v>
      </c>
      <c r="AC77" t="s">
        <v>339</v>
      </c>
      <c r="AE77" t="s">
        <v>340</v>
      </c>
      <c r="AF77" t="s">
        <v>341</v>
      </c>
      <c r="AG77">
        <v>0</v>
      </c>
      <c r="AH77">
        <v>0</v>
      </c>
      <c r="AI77" t="s">
        <v>342</v>
      </c>
      <c r="AJ77" t="s">
        <v>431</v>
      </c>
      <c r="AK77" t="s">
        <v>81</v>
      </c>
      <c r="AL77" t="s">
        <v>339</v>
      </c>
      <c r="AO77" t="s">
        <v>262</v>
      </c>
      <c r="AP77" t="s">
        <v>262</v>
      </c>
      <c r="AQ77" t="s">
        <v>344</v>
      </c>
      <c r="AR77" t="s">
        <v>82</v>
      </c>
      <c r="AS77" t="s">
        <v>345</v>
      </c>
    </row>
    <row r="78" spans="1:46">
      <c r="A78">
        <v>1898</v>
      </c>
      <c r="B78">
        <v>68008942025</v>
      </c>
      <c r="C78">
        <v>900580385</v>
      </c>
      <c r="D78" t="s">
        <v>174</v>
      </c>
      <c r="E78" t="s">
        <v>129</v>
      </c>
      <c r="F78" t="s">
        <v>127</v>
      </c>
      <c r="G78" t="s">
        <v>77</v>
      </c>
      <c r="H78" t="s">
        <v>334</v>
      </c>
      <c r="I78" t="s">
        <v>182</v>
      </c>
      <c r="J78">
        <v>68673</v>
      </c>
      <c r="K78" t="s">
        <v>120</v>
      </c>
      <c r="L78">
        <v>6809</v>
      </c>
      <c r="M78">
        <v>686731147591</v>
      </c>
      <c r="N78" t="s">
        <v>511</v>
      </c>
      <c r="O78" t="s">
        <v>336</v>
      </c>
      <c r="P78" t="s">
        <v>512</v>
      </c>
      <c r="Q78" t="s">
        <v>338</v>
      </c>
      <c r="R78">
        <v>2026</v>
      </c>
      <c r="S78">
        <v>13</v>
      </c>
      <c r="T78" t="s">
        <v>81</v>
      </c>
      <c r="U78" t="s">
        <v>262</v>
      </c>
      <c r="W78" t="s">
        <v>127</v>
      </c>
      <c r="X78" t="s">
        <v>129</v>
      </c>
      <c r="Z78" t="s">
        <v>339</v>
      </c>
      <c r="AA78">
        <v>15</v>
      </c>
      <c r="AB78" t="s">
        <v>479</v>
      </c>
      <c r="AC78" t="s">
        <v>480</v>
      </c>
      <c r="AD78" t="s">
        <v>320</v>
      </c>
      <c r="AE78" t="s">
        <v>340</v>
      </c>
      <c r="AF78" t="s">
        <v>341</v>
      </c>
      <c r="AG78">
        <v>0</v>
      </c>
      <c r="AH78">
        <v>0</v>
      </c>
      <c r="AI78" t="s">
        <v>342</v>
      </c>
      <c r="AJ78" t="s">
        <v>431</v>
      </c>
      <c r="AK78" t="s">
        <v>81</v>
      </c>
      <c r="AL78" t="s">
        <v>339</v>
      </c>
      <c r="AO78" t="s">
        <v>262</v>
      </c>
      <c r="AP78" t="s">
        <v>262</v>
      </c>
      <c r="AQ78" t="s">
        <v>344</v>
      </c>
      <c r="AR78" t="s">
        <v>82</v>
      </c>
      <c r="AS78" t="s">
        <v>345</v>
      </c>
    </row>
    <row r="79" spans="1:46">
      <c r="A79">
        <v>1898</v>
      </c>
      <c r="B79">
        <v>68008942025</v>
      </c>
      <c r="C79">
        <v>900580385</v>
      </c>
      <c r="D79" t="s">
        <v>174</v>
      </c>
      <c r="E79" t="s">
        <v>129</v>
      </c>
      <c r="F79" t="s">
        <v>127</v>
      </c>
      <c r="G79" t="s">
        <v>77</v>
      </c>
      <c r="H79" t="s">
        <v>334</v>
      </c>
      <c r="I79" t="s">
        <v>182</v>
      </c>
      <c r="J79">
        <v>68673</v>
      </c>
      <c r="K79" t="s">
        <v>120</v>
      </c>
      <c r="L79">
        <v>6809</v>
      </c>
      <c r="M79">
        <v>686731147592</v>
      </c>
      <c r="N79" t="s">
        <v>513</v>
      </c>
      <c r="O79" t="s">
        <v>336</v>
      </c>
      <c r="P79" t="s">
        <v>514</v>
      </c>
      <c r="Q79" t="s">
        <v>338</v>
      </c>
      <c r="R79">
        <v>2026</v>
      </c>
      <c r="S79">
        <v>10</v>
      </c>
      <c r="T79" t="s">
        <v>81</v>
      </c>
      <c r="U79" t="s">
        <v>262</v>
      </c>
      <c r="W79" t="s">
        <v>127</v>
      </c>
      <c r="X79" t="s">
        <v>129</v>
      </c>
      <c r="Y79" t="s">
        <v>339</v>
      </c>
      <c r="Z79" t="s">
        <v>339</v>
      </c>
      <c r="AA79">
        <v>11</v>
      </c>
      <c r="AB79" t="s">
        <v>479</v>
      </c>
      <c r="AC79" t="s">
        <v>480</v>
      </c>
      <c r="AD79" t="s">
        <v>320</v>
      </c>
      <c r="AE79" t="s">
        <v>340</v>
      </c>
      <c r="AF79" t="s">
        <v>341</v>
      </c>
      <c r="AG79">
        <v>0</v>
      </c>
      <c r="AH79">
        <v>0</v>
      </c>
      <c r="AI79" t="s">
        <v>342</v>
      </c>
      <c r="AJ79" t="s">
        <v>431</v>
      </c>
      <c r="AK79" t="s">
        <v>81</v>
      </c>
      <c r="AL79" t="s">
        <v>339</v>
      </c>
      <c r="AO79" t="s">
        <v>262</v>
      </c>
      <c r="AP79" t="s">
        <v>262</v>
      </c>
      <c r="AQ79" t="s">
        <v>344</v>
      </c>
      <c r="AR79" t="s">
        <v>82</v>
      </c>
      <c r="AS79" t="s">
        <v>345</v>
      </c>
    </row>
    <row r="80" spans="1:46">
      <c r="A80">
        <v>1898</v>
      </c>
      <c r="B80">
        <v>68008942025</v>
      </c>
      <c r="C80">
        <v>900580385</v>
      </c>
      <c r="D80" t="s">
        <v>174</v>
      </c>
      <c r="E80" t="s">
        <v>129</v>
      </c>
      <c r="F80" t="s">
        <v>127</v>
      </c>
      <c r="G80" t="s">
        <v>77</v>
      </c>
      <c r="H80" t="s">
        <v>334</v>
      </c>
      <c r="I80" t="s">
        <v>182</v>
      </c>
      <c r="J80">
        <v>68673</v>
      </c>
      <c r="K80" t="s">
        <v>120</v>
      </c>
      <c r="L80">
        <v>6809</v>
      </c>
      <c r="M80">
        <v>686731147594</v>
      </c>
      <c r="N80" t="s">
        <v>515</v>
      </c>
      <c r="O80" t="s">
        <v>336</v>
      </c>
      <c r="P80" t="s">
        <v>516</v>
      </c>
      <c r="Q80" t="s">
        <v>338</v>
      </c>
      <c r="R80">
        <v>2026</v>
      </c>
      <c r="S80">
        <v>7</v>
      </c>
      <c r="T80" t="s">
        <v>81</v>
      </c>
      <c r="U80" t="s">
        <v>262</v>
      </c>
      <c r="W80" t="s">
        <v>127</v>
      </c>
      <c r="X80" t="s">
        <v>129</v>
      </c>
      <c r="Y80" t="s">
        <v>339</v>
      </c>
      <c r="Z80" t="s">
        <v>339</v>
      </c>
      <c r="AA80">
        <v>7</v>
      </c>
      <c r="AB80" t="s">
        <v>339</v>
      </c>
      <c r="AC80" t="s">
        <v>339</v>
      </c>
      <c r="AE80" t="s">
        <v>340</v>
      </c>
      <c r="AF80" t="s">
        <v>341</v>
      </c>
      <c r="AG80">
        <v>0</v>
      </c>
      <c r="AH80">
        <v>0</v>
      </c>
      <c r="AI80" t="s">
        <v>342</v>
      </c>
      <c r="AJ80" t="s">
        <v>431</v>
      </c>
      <c r="AK80" t="s">
        <v>81</v>
      </c>
      <c r="AL80" t="s">
        <v>339</v>
      </c>
      <c r="AO80" t="s">
        <v>262</v>
      </c>
      <c r="AP80" t="s">
        <v>262</v>
      </c>
      <c r="AQ80" t="s">
        <v>344</v>
      </c>
      <c r="AR80" t="s">
        <v>82</v>
      </c>
      <c r="AS80" t="s">
        <v>345</v>
      </c>
    </row>
    <row r="81" spans="1:45">
      <c r="A81">
        <v>1860</v>
      </c>
      <c r="B81">
        <v>68008852025</v>
      </c>
      <c r="C81">
        <v>900267263</v>
      </c>
      <c r="D81" t="s">
        <v>141</v>
      </c>
      <c r="E81" t="s">
        <v>129</v>
      </c>
      <c r="F81" t="s">
        <v>127</v>
      </c>
      <c r="G81" t="s">
        <v>77</v>
      </c>
      <c r="H81" t="s">
        <v>334</v>
      </c>
      <c r="I81" t="s">
        <v>114</v>
      </c>
      <c r="J81">
        <v>68081</v>
      </c>
      <c r="K81" t="s">
        <v>92</v>
      </c>
      <c r="L81">
        <v>6805</v>
      </c>
      <c r="M81">
        <v>680811133418</v>
      </c>
      <c r="N81" t="s">
        <v>517</v>
      </c>
      <c r="O81" t="s">
        <v>336</v>
      </c>
      <c r="P81" t="s">
        <v>397</v>
      </c>
      <c r="Q81" t="s">
        <v>338</v>
      </c>
      <c r="R81">
        <v>2026</v>
      </c>
      <c r="S81">
        <v>16</v>
      </c>
      <c r="T81" t="s">
        <v>140</v>
      </c>
      <c r="U81" t="s">
        <v>262</v>
      </c>
      <c r="W81" t="s">
        <v>127</v>
      </c>
      <c r="X81" t="s">
        <v>129</v>
      </c>
      <c r="Y81" t="s">
        <v>339</v>
      </c>
      <c r="Z81" t="s">
        <v>339</v>
      </c>
      <c r="AA81">
        <v>16</v>
      </c>
      <c r="AB81" t="s">
        <v>339</v>
      </c>
      <c r="AC81" t="s">
        <v>339</v>
      </c>
      <c r="AE81" t="s">
        <v>340</v>
      </c>
      <c r="AF81" t="s">
        <v>341</v>
      </c>
      <c r="AG81">
        <v>0</v>
      </c>
      <c r="AH81">
        <v>0</v>
      </c>
      <c r="AI81" t="s">
        <v>342</v>
      </c>
      <c r="AJ81" t="s">
        <v>374</v>
      </c>
      <c r="AK81" t="s">
        <v>140</v>
      </c>
      <c r="AL81" t="s">
        <v>339</v>
      </c>
      <c r="AO81" t="s">
        <v>262</v>
      </c>
      <c r="AP81" t="s">
        <v>262</v>
      </c>
      <c r="AQ81" t="s">
        <v>344</v>
      </c>
      <c r="AR81" t="s">
        <v>82</v>
      </c>
      <c r="AS81" t="s">
        <v>345</v>
      </c>
    </row>
    <row r="82" spans="1:45">
      <c r="A82">
        <v>1898</v>
      </c>
      <c r="B82">
        <v>68008942025</v>
      </c>
      <c r="C82">
        <v>900580385</v>
      </c>
      <c r="D82" t="s">
        <v>174</v>
      </c>
      <c r="E82" t="s">
        <v>129</v>
      </c>
      <c r="F82" t="s">
        <v>127</v>
      </c>
      <c r="G82" t="s">
        <v>77</v>
      </c>
      <c r="H82" t="s">
        <v>334</v>
      </c>
      <c r="I82" t="s">
        <v>173</v>
      </c>
      <c r="J82">
        <v>68013</v>
      </c>
      <c r="K82" t="s">
        <v>120</v>
      </c>
      <c r="L82">
        <v>6809</v>
      </c>
      <c r="M82">
        <v>6801300108342</v>
      </c>
      <c r="N82" t="s">
        <v>518</v>
      </c>
      <c r="O82" t="s">
        <v>336</v>
      </c>
      <c r="P82" t="s">
        <v>519</v>
      </c>
      <c r="Q82" t="s">
        <v>338</v>
      </c>
      <c r="R82">
        <v>2026</v>
      </c>
      <c r="S82">
        <v>16</v>
      </c>
      <c r="T82" t="s">
        <v>81</v>
      </c>
      <c r="U82" t="s">
        <v>262</v>
      </c>
      <c r="W82" t="s">
        <v>127</v>
      </c>
      <c r="X82" t="s">
        <v>129</v>
      </c>
      <c r="Y82" t="s">
        <v>339</v>
      </c>
      <c r="Z82" t="s">
        <v>339</v>
      </c>
      <c r="AA82">
        <v>16</v>
      </c>
      <c r="AB82" t="s">
        <v>339</v>
      </c>
      <c r="AC82" t="s">
        <v>339</v>
      </c>
      <c r="AE82" t="s">
        <v>340</v>
      </c>
      <c r="AF82" t="s">
        <v>341</v>
      </c>
      <c r="AG82">
        <v>0</v>
      </c>
      <c r="AH82">
        <v>0</v>
      </c>
      <c r="AI82" t="s">
        <v>342</v>
      </c>
      <c r="AJ82" t="s">
        <v>431</v>
      </c>
      <c r="AK82" t="s">
        <v>81</v>
      </c>
      <c r="AL82" t="s">
        <v>339</v>
      </c>
      <c r="AO82" t="s">
        <v>262</v>
      </c>
      <c r="AP82" t="s">
        <v>262</v>
      </c>
      <c r="AQ82" t="s">
        <v>344</v>
      </c>
      <c r="AR82" t="s">
        <v>82</v>
      </c>
      <c r="AS82" t="s">
        <v>345</v>
      </c>
    </row>
    <row r="83" spans="1:45">
      <c r="A83">
        <v>1898</v>
      </c>
      <c r="B83">
        <v>68008942025</v>
      </c>
      <c r="C83">
        <v>900580385</v>
      </c>
      <c r="D83" t="s">
        <v>174</v>
      </c>
      <c r="E83" t="s">
        <v>129</v>
      </c>
      <c r="F83" t="s">
        <v>127</v>
      </c>
      <c r="G83" t="s">
        <v>77</v>
      </c>
      <c r="H83" t="s">
        <v>334</v>
      </c>
      <c r="I83" t="s">
        <v>173</v>
      </c>
      <c r="J83">
        <v>68013</v>
      </c>
      <c r="K83" t="s">
        <v>120</v>
      </c>
      <c r="L83">
        <v>6809</v>
      </c>
      <c r="M83">
        <v>680131147596</v>
      </c>
      <c r="N83" t="s">
        <v>520</v>
      </c>
      <c r="O83" t="s">
        <v>336</v>
      </c>
      <c r="P83" t="s">
        <v>521</v>
      </c>
      <c r="Q83" t="s">
        <v>338</v>
      </c>
      <c r="R83">
        <v>2026</v>
      </c>
      <c r="S83">
        <v>8</v>
      </c>
      <c r="T83" t="s">
        <v>81</v>
      </c>
      <c r="U83" t="s">
        <v>262</v>
      </c>
      <c r="W83" t="s">
        <v>127</v>
      </c>
      <c r="X83" t="s">
        <v>129</v>
      </c>
      <c r="Y83" t="s">
        <v>339</v>
      </c>
      <c r="Z83" t="s">
        <v>339</v>
      </c>
      <c r="AA83">
        <v>8</v>
      </c>
      <c r="AB83" t="s">
        <v>339</v>
      </c>
      <c r="AC83" t="s">
        <v>339</v>
      </c>
      <c r="AE83" t="s">
        <v>340</v>
      </c>
      <c r="AF83" t="s">
        <v>341</v>
      </c>
      <c r="AG83">
        <v>0</v>
      </c>
      <c r="AH83">
        <v>0</v>
      </c>
      <c r="AI83" t="s">
        <v>342</v>
      </c>
      <c r="AJ83" t="s">
        <v>431</v>
      </c>
      <c r="AK83" t="s">
        <v>81</v>
      </c>
      <c r="AL83" t="s">
        <v>339</v>
      </c>
      <c r="AO83" t="s">
        <v>262</v>
      </c>
      <c r="AP83" t="s">
        <v>262</v>
      </c>
      <c r="AQ83" t="s">
        <v>344</v>
      </c>
      <c r="AR83" t="s">
        <v>82</v>
      </c>
      <c r="AS83" t="s">
        <v>345</v>
      </c>
    </row>
    <row r="84" spans="1:45">
      <c r="A84">
        <v>1898</v>
      </c>
      <c r="B84">
        <v>68008942025</v>
      </c>
      <c r="C84">
        <v>900580385</v>
      </c>
      <c r="D84" t="s">
        <v>174</v>
      </c>
      <c r="E84" t="s">
        <v>129</v>
      </c>
      <c r="F84" t="s">
        <v>127</v>
      </c>
      <c r="G84" t="s">
        <v>77</v>
      </c>
      <c r="H84" t="s">
        <v>334</v>
      </c>
      <c r="I84" t="s">
        <v>173</v>
      </c>
      <c r="J84">
        <v>68013</v>
      </c>
      <c r="K84" t="s">
        <v>120</v>
      </c>
      <c r="L84">
        <v>6809</v>
      </c>
      <c r="M84">
        <v>680131147598</v>
      </c>
      <c r="N84" t="s">
        <v>522</v>
      </c>
      <c r="O84" t="s">
        <v>336</v>
      </c>
      <c r="P84" t="s">
        <v>482</v>
      </c>
      <c r="Q84" t="s">
        <v>338</v>
      </c>
      <c r="R84">
        <v>2026</v>
      </c>
      <c r="S84">
        <v>11</v>
      </c>
      <c r="T84" t="s">
        <v>81</v>
      </c>
      <c r="U84" t="s">
        <v>262</v>
      </c>
      <c r="W84" t="s">
        <v>127</v>
      </c>
      <c r="X84" t="s">
        <v>129</v>
      </c>
      <c r="Y84" t="s">
        <v>339</v>
      </c>
      <c r="Z84" t="s">
        <v>339</v>
      </c>
      <c r="AA84">
        <v>11</v>
      </c>
      <c r="AB84" t="s">
        <v>339</v>
      </c>
      <c r="AC84" t="s">
        <v>339</v>
      </c>
      <c r="AE84" t="s">
        <v>340</v>
      </c>
      <c r="AF84" t="s">
        <v>341</v>
      </c>
      <c r="AG84">
        <v>0</v>
      </c>
      <c r="AH84">
        <v>0</v>
      </c>
      <c r="AI84" t="s">
        <v>342</v>
      </c>
      <c r="AJ84" t="s">
        <v>431</v>
      </c>
      <c r="AK84" t="s">
        <v>81</v>
      </c>
      <c r="AL84" t="s">
        <v>339</v>
      </c>
      <c r="AO84" t="s">
        <v>262</v>
      </c>
      <c r="AP84" t="s">
        <v>262</v>
      </c>
      <c r="AQ84" t="s">
        <v>344</v>
      </c>
      <c r="AR84" t="s">
        <v>82</v>
      </c>
      <c r="AS84" t="s">
        <v>345</v>
      </c>
    </row>
    <row r="85" spans="1:45">
      <c r="A85">
        <v>1898</v>
      </c>
      <c r="B85">
        <v>68008942025</v>
      </c>
      <c r="C85">
        <v>900580385</v>
      </c>
      <c r="D85" t="s">
        <v>174</v>
      </c>
      <c r="E85" t="s">
        <v>129</v>
      </c>
      <c r="F85" t="s">
        <v>127</v>
      </c>
      <c r="G85" t="s">
        <v>77</v>
      </c>
      <c r="H85" t="s">
        <v>334</v>
      </c>
      <c r="I85" t="s">
        <v>175</v>
      </c>
      <c r="J85">
        <v>68020</v>
      </c>
      <c r="K85" t="s">
        <v>120</v>
      </c>
      <c r="L85">
        <v>6809</v>
      </c>
      <c r="M85">
        <v>6802000134569</v>
      </c>
      <c r="N85" t="s">
        <v>523</v>
      </c>
      <c r="O85" t="s">
        <v>336</v>
      </c>
      <c r="P85" t="s">
        <v>524</v>
      </c>
      <c r="Q85" t="s">
        <v>338</v>
      </c>
      <c r="R85">
        <v>2026</v>
      </c>
      <c r="S85">
        <v>16</v>
      </c>
      <c r="T85" t="s">
        <v>81</v>
      </c>
      <c r="U85" t="s">
        <v>262</v>
      </c>
      <c r="W85" t="s">
        <v>127</v>
      </c>
      <c r="X85" t="s">
        <v>129</v>
      </c>
      <c r="Y85" t="s">
        <v>339</v>
      </c>
      <c r="Z85" t="s">
        <v>339</v>
      </c>
      <c r="AA85">
        <v>16</v>
      </c>
      <c r="AB85" t="s">
        <v>339</v>
      </c>
      <c r="AC85" t="s">
        <v>339</v>
      </c>
      <c r="AE85" t="s">
        <v>340</v>
      </c>
      <c r="AF85" t="s">
        <v>341</v>
      </c>
      <c r="AG85">
        <v>0</v>
      </c>
      <c r="AH85">
        <v>0</v>
      </c>
      <c r="AI85" t="s">
        <v>342</v>
      </c>
      <c r="AJ85" t="s">
        <v>431</v>
      </c>
      <c r="AK85" t="s">
        <v>81</v>
      </c>
      <c r="AL85" t="s">
        <v>339</v>
      </c>
      <c r="AO85" t="s">
        <v>262</v>
      </c>
      <c r="AP85" t="s">
        <v>262</v>
      </c>
      <c r="AQ85" t="s">
        <v>344</v>
      </c>
      <c r="AR85" t="s">
        <v>82</v>
      </c>
      <c r="AS85" t="s">
        <v>345</v>
      </c>
    </row>
    <row r="86" spans="1:45">
      <c r="A86">
        <v>1898</v>
      </c>
      <c r="B86">
        <v>68008942025</v>
      </c>
      <c r="C86">
        <v>900580385</v>
      </c>
      <c r="D86" t="s">
        <v>174</v>
      </c>
      <c r="E86" t="s">
        <v>129</v>
      </c>
      <c r="F86" t="s">
        <v>127</v>
      </c>
      <c r="G86" t="s">
        <v>77</v>
      </c>
      <c r="H86" t="s">
        <v>334</v>
      </c>
      <c r="I86" t="s">
        <v>175</v>
      </c>
      <c r="J86">
        <v>68020</v>
      </c>
      <c r="K86" t="s">
        <v>120</v>
      </c>
      <c r="L86">
        <v>6809</v>
      </c>
      <c r="M86">
        <v>6802000134575</v>
      </c>
      <c r="N86" t="s">
        <v>525</v>
      </c>
      <c r="O86" t="s">
        <v>336</v>
      </c>
      <c r="P86" t="s">
        <v>526</v>
      </c>
      <c r="Q86" t="s">
        <v>338</v>
      </c>
      <c r="R86">
        <v>2026</v>
      </c>
      <c r="S86">
        <v>20</v>
      </c>
      <c r="T86" t="s">
        <v>81</v>
      </c>
      <c r="U86" t="s">
        <v>262</v>
      </c>
      <c r="W86" t="s">
        <v>127</v>
      </c>
      <c r="X86" t="s">
        <v>129</v>
      </c>
      <c r="Y86" t="s">
        <v>339</v>
      </c>
      <c r="Z86" t="s">
        <v>339</v>
      </c>
      <c r="AA86">
        <v>20</v>
      </c>
      <c r="AB86" t="s">
        <v>339</v>
      </c>
      <c r="AC86" t="s">
        <v>339</v>
      </c>
      <c r="AE86" t="s">
        <v>340</v>
      </c>
      <c r="AF86" t="s">
        <v>341</v>
      </c>
      <c r="AG86">
        <v>0</v>
      </c>
      <c r="AH86">
        <v>0</v>
      </c>
      <c r="AI86" t="s">
        <v>342</v>
      </c>
      <c r="AJ86" t="s">
        <v>431</v>
      </c>
      <c r="AK86" t="s">
        <v>81</v>
      </c>
      <c r="AL86" t="s">
        <v>339</v>
      </c>
      <c r="AO86" t="s">
        <v>262</v>
      </c>
      <c r="AP86" t="s">
        <v>262</v>
      </c>
      <c r="AQ86" t="s">
        <v>344</v>
      </c>
      <c r="AR86" t="s">
        <v>82</v>
      </c>
      <c r="AS86" t="s">
        <v>345</v>
      </c>
    </row>
    <row r="87" spans="1:45">
      <c r="A87">
        <v>1898</v>
      </c>
      <c r="B87">
        <v>68008942025</v>
      </c>
      <c r="C87">
        <v>900580385</v>
      </c>
      <c r="D87" t="s">
        <v>174</v>
      </c>
      <c r="E87" t="s">
        <v>129</v>
      </c>
      <c r="F87" t="s">
        <v>127</v>
      </c>
      <c r="G87" t="s">
        <v>77</v>
      </c>
      <c r="H87" t="s">
        <v>334</v>
      </c>
      <c r="I87" t="s">
        <v>175</v>
      </c>
      <c r="J87">
        <v>68020</v>
      </c>
      <c r="K87" t="s">
        <v>120</v>
      </c>
      <c r="L87">
        <v>6809</v>
      </c>
      <c r="M87">
        <v>6802000134584</v>
      </c>
      <c r="N87" t="s">
        <v>527</v>
      </c>
      <c r="O87" t="s">
        <v>336</v>
      </c>
      <c r="P87" t="s">
        <v>528</v>
      </c>
      <c r="Q87" t="s">
        <v>338</v>
      </c>
      <c r="R87">
        <v>2026</v>
      </c>
      <c r="S87">
        <v>40</v>
      </c>
      <c r="T87" t="s">
        <v>81</v>
      </c>
      <c r="U87" t="s">
        <v>262</v>
      </c>
      <c r="W87" t="s">
        <v>127</v>
      </c>
      <c r="X87" t="s">
        <v>129</v>
      </c>
      <c r="Y87" t="s">
        <v>339</v>
      </c>
      <c r="Z87" t="s">
        <v>339</v>
      </c>
      <c r="AA87">
        <v>40</v>
      </c>
      <c r="AB87" t="s">
        <v>339</v>
      </c>
      <c r="AC87" t="s">
        <v>339</v>
      </c>
      <c r="AE87" t="s">
        <v>340</v>
      </c>
      <c r="AF87" t="s">
        <v>341</v>
      </c>
      <c r="AG87">
        <v>0</v>
      </c>
      <c r="AH87">
        <v>0</v>
      </c>
      <c r="AI87" t="s">
        <v>342</v>
      </c>
      <c r="AJ87" t="s">
        <v>431</v>
      </c>
      <c r="AK87" t="s">
        <v>81</v>
      </c>
      <c r="AL87" t="s">
        <v>339</v>
      </c>
      <c r="AO87" t="s">
        <v>262</v>
      </c>
      <c r="AP87" t="s">
        <v>262</v>
      </c>
      <c r="AQ87" t="s">
        <v>344</v>
      </c>
      <c r="AR87" t="s">
        <v>82</v>
      </c>
      <c r="AS87" t="s">
        <v>345</v>
      </c>
    </row>
    <row r="88" spans="1:45">
      <c r="A88">
        <v>1898</v>
      </c>
      <c r="B88">
        <v>68008942025</v>
      </c>
      <c r="C88">
        <v>900580385</v>
      </c>
      <c r="D88" t="s">
        <v>174</v>
      </c>
      <c r="E88" t="s">
        <v>129</v>
      </c>
      <c r="F88" t="s">
        <v>127</v>
      </c>
      <c r="G88" t="s">
        <v>77</v>
      </c>
      <c r="H88" t="s">
        <v>334</v>
      </c>
      <c r="I88" t="s">
        <v>175</v>
      </c>
      <c r="J88">
        <v>68020</v>
      </c>
      <c r="K88" t="s">
        <v>120</v>
      </c>
      <c r="L88">
        <v>6809</v>
      </c>
      <c r="M88">
        <v>680201138028</v>
      </c>
      <c r="N88" t="s">
        <v>529</v>
      </c>
      <c r="O88" t="s">
        <v>336</v>
      </c>
      <c r="P88" t="s">
        <v>530</v>
      </c>
      <c r="Q88" t="s">
        <v>338</v>
      </c>
      <c r="R88">
        <v>2026</v>
      </c>
      <c r="S88">
        <v>8</v>
      </c>
      <c r="T88" t="s">
        <v>81</v>
      </c>
      <c r="U88" t="s">
        <v>262</v>
      </c>
      <c r="W88" t="s">
        <v>127</v>
      </c>
      <c r="X88" t="s">
        <v>129</v>
      </c>
      <c r="Y88" t="s">
        <v>339</v>
      </c>
      <c r="Z88" t="s">
        <v>339</v>
      </c>
      <c r="AA88">
        <v>8</v>
      </c>
      <c r="AB88" t="s">
        <v>339</v>
      </c>
      <c r="AC88" t="s">
        <v>339</v>
      </c>
      <c r="AE88" t="s">
        <v>340</v>
      </c>
      <c r="AF88" t="s">
        <v>341</v>
      </c>
      <c r="AG88">
        <v>0</v>
      </c>
      <c r="AH88">
        <v>0</v>
      </c>
      <c r="AI88" t="s">
        <v>342</v>
      </c>
      <c r="AJ88" t="s">
        <v>431</v>
      </c>
      <c r="AK88" t="s">
        <v>81</v>
      </c>
      <c r="AL88" t="s">
        <v>339</v>
      </c>
      <c r="AO88" t="s">
        <v>262</v>
      </c>
      <c r="AP88" t="s">
        <v>262</v>
      </c>
      <c r="AQ88" t="s">
        <v>344</v>
      </c>
      <c r="AR88" t="s">
        <v>82</v>
      </c>
      <c r="AS88" t="s">
        <v>345</v>
      </c>
    </row>
    <row r="89" spans="1:45">
      <c r="A89">
        <v>1898</v>
      </c>
      <c r="B89">
        <v>68008942025</v>
      </c>
      <c r="C89">
        <v>900580385</v>
      </c>
      <c r="D89" t="s">
        <v>174</v>
      </c>
      <c r="E89" t="s">
        <v>129</v>
      </c>
      <c r="F89" t="s">
        <v>127</v>
      </c>
      <c r="G89" t="s">
        <v>77</v>
      </c>
      <c r="H89" t="s">
        <v>334</v>
      </c>
      <c r="I89" t="s">
        <v>175</v>
      </c>
      <c r="J89">
        <v>68020</v>
      </c>
      <c r="K89" t="s">
        <v>120</v>
      </c>
      <c r="L89">
        <v>6809</v>
      </c>
      <c r="M89">
        <v>680201146398</v>
      </c>
      <c r="N89" t="s">
        <v>531</v>
      </c>
      <c r="O89" t="s">
        <v>336</v>
      </c>
      <c r="P89" t="s">
        <v>532</v>
      </c>
      <c r="Q89" t="s">
        <v>338</v>
      </c>
      <c r="R89">
        <v>2026</v>
      </c>
      <c r="S89">
        <v>8</v>
      </c>
      <c r="T89" t="s">
        <v>81</v>
      </c>
      <c r="U89" t="s">
        <v>262</v>
      </c>
      <c r="W89" t="s">
        <v>127</v>
      </c>
      <c r="X89" t="s">
        <v>129</v>
      </c>
      <c r="Y89" t="s">
        <v>339</v>
      </c>
      <c r="Z89" t="s">
        <v>339</v>
      </c>
      <c r="AA89">
        <v>8</v>
      </c>
      <c r="AB89" t="s">
        <v>339</v>
      </c>
      <c r="AC89" t="s">
        <v>339</v>
      </c>
      <c r="AE89" t="s">
        <v>340</v>
      </c>
      <c r="AF89" t="s">
        <v>341</v>
      </c>
      <c r="AG89">
        <v>0</v>
      </c>
      <c r="AH89">
        <v>0</v>
      </c>
      <c r="AI89" t="s">
        <v>342</v>
      </c>
      <c r="AJ89" t="s">
        <v>431</v>
      </c>
      <c r="AK89" t="s">
        <v>81</v>
      </c>
      <c r="AL89" t="s">
        <v>339</v>
      </c>
      <c r="AO89" t="s">
        <v>262</v>
      </c>
      <c r="AP89" t="s">
        <v>262</v>
      </c>
      <c r="AQ89" t="s">
        <v>344</v>
      </c>
      <c r="AR89" t="s">
        <v>82</v>
      </c>
      <c r="AS89" t="s">
        <v>345</v>
      </c>
    </row>
    <row r="90" spans="1:45">
      <c r="A90">
        <v>1898</v>
      </c>
      <c r="B90">
        <v>68008942025</v>
      </c>
      <c r="C90">
        <v>900580385</v>
      </c>
      <c r="D90" t="s">
        <v>174</v>
      </c>
      <c r="E90" t="s">
        <v>129</v>
      </c>
      <c r="F90" t="s">
        <v>127</v>
      </c>
      <c r="G90" t="s">
        <v>77</v>
      </c>
      <c r="H90" t="s">
        <v>334</v>
      </c>
      <c r="I90" t="s">
        <v>176</v>
      </c>
      <c r="J90">
        <v>68101</v>
      </c>
      <c r="K90" t="s">
        <v>120</v>
      </c>
      <c r="L90">
        <v>6809</v>
      </c>
      <c r="M90">
        <v>681011146709</v>
      </c>
      <c r="N90" t="s">
        <v>533</v>
      </c>
      <c r="O90" t="s">
        <v>336</v>
      </c>
      <c r="P90" t="s">
        <v>534</v>
      </c>
      <c r="Q90" t="s">
        <v>338</v>
      </c>
      <c r="R90">
        <v>2026</v>
      </c>
      <c r="S90">
        <v>16</v>
      </c>
      <c r="T90" t="s">
        <v>81</v>
      </c>
      <c r="U90" t="s">
        <v>262</v>
      </c>
      <c r="W90" t="s">
        <v>127</v>
      </c>
      <c r="X90" t="s">
        <v>129</v>
      </c>
      <c r="Y90" t="s">
        <v>339</v>
      </c>
      <c r="Z90" t="s">
        <v>339</v>
      </c>
      <c r="AA90">
        <v>16</v>
      </c>
      <c r="AB90" t="s">
        <v>339</v>
      </c>
      <c r="AC90" t="s">
        <v>339</v>
      </c>
      <c r="AE90" t="s">
        <v>340</v>
      </c>
      <c r="AF90" t="s">
        <v>341</v>
      </c>
      <c r="AG90">
        <v>0</v>
      </c>
      <c r="AH90">
        <v>0</v>
      </c>
      <c r="AI90" t="s">
        <v>342</v>
      </c>
      <c r="AJ90" t="s">
        <v>431</v>
      </c>
      <c r="AK90" t="s">
        <v>81</v>
      </c>
      <c r="AL90" t="s">
        <v>339</v>
      </c>
      <c r="AO90" t="s">
        <v>262</v>
      </c>
      <c r="AP90" t="s">
        <v>262</v>
      </c>
      <c r="AQ90" t="s">
        <v>344</v>
      </c>
      <c r="AR90" t="s">
        <v>82</v>
      </c>
      <c r="AS90" t="s">
        <v>345</v>
      </c>
    </row>
    <row r="91" spans="1:45">
      <c r="A91">
        <v>1898</v>
      </c>
      <c r="B91">
        <v>68008942025</v>
      </c>
      <c r="C91">
        <v>900580385</v>
      </c>
      <c r="D91" t="s">
        <v>174</v>
      </c>
      <c r="E91" t="s">
        <v>129</v>
      </c>
      <c r="F91" t="s">
        <v>127</v>
      </c>
      <c r="G91" t="s">
        <v>77</v>
      </c>
      <c r="H91" t="s">
        <v>334</v>
      </c>
      <c r="I91" t="s">
        <v>176</v>
      </c>
      <c r="J91">
        <v>68101</v>
      </c>
      <c r="K91" t="s">
        <v>120</v>
      </c>
      <c r="L91">
        <v>6809</v>
      </c>
      <c r="M91">
        <v>681011146710</v>
      </c>
      <c r="N91" t="s">
        <v>535</v>
      </c>
      <c r="O91" t="s">
        <v>348</v>
      </c>
      <c r="P91" t="s">
        <v>536</v>
      </c>
      <c r="Q91" t="s">
        <v>338</v>
      </c>
      <c r="R91">
        <v>2026</v>
      </c>
      <c r="S91">
        <v>15</v>
      </c>
      <c r="T91" t="s">
        <v>81</v>
      </c>
      <c r="U91" t="s">
        <v>262</v>
      </c>
      <c r="W91" t="s">
        <v>127</v>
      </c>
      <c r="X91" t="s">
        <v>129</v>
      </c>
      <c r="Y91" t="s">
        <v>339</v>
      </c>
      <c r="Z91" t="s">
        <v>339</v>
      </c>
      <c r="AA91">
        <v>15</v>
      </c>
      <c r="AB91" t="s">
        <v>339</v>
      </c>
      <c r="AC91" t="s">
        <v>339</v>
      </c>
      <c r="AE91" t="s">
        <v>340</v>
      </c>
      <c r="AF91" t="s">
        <v>341</v>
      </c>
      <c r="AG91">
        <v>0</v>
      </c>
      <c r="AH91">
        <v>0</v>
      </c>
      <c r="AI91" t="s">
        <v>342</v>
      </c>
      <c r="AJ91" t="s">
        <v>431</v>
      </c>
      <c r="AK91" t="s">
        <v>81</v>
      </c>
      <c r="AL91" t="s">
        <v>339</v>
      </c>
      <c r="AO91" t="s">
        <v>262</v>
      </c>
      <c r="AP91" t="s">
        <v>262</v>
      </c>
      <c r="AQ91" t="s">
        <v>344</v>
      </c>
      <c r="AR91" t="s">
        <v>82</v>
      </c>
      <c r="AS91" t="s">
        <v>345</v>
      </c>
    </row>
    <row r="92" spans="1:45">
      <c r="A92">
        <v>1898</v>
      </c>
      <c r="B92">
        <v>68008942025</v>
      </c>
      <c r="C92">
        <v>900580385</v>
      </c>
      <c r="D92" t="s">
        <v>174</v>
      </c>
      <c r="E92" t="s">
        <v>129</v>
      </c>
      <c r="F92" t="s">
        <v>127</v>
      </c>
      <c r="G92" t="s">
        <v>77</v>
      </c>
      <c r="H92" t="s">
        <v>334</v>
      </c>
      <c r="I92" t="s">
        <v>176</v>
      </c>
      <c r="J92">
        <v>68101</v>
      </c>
      <c r="K92" t="s">
        <v>120</v>
      </c>
      <c r="L92">
        <v>6809</v>
      </c>
      <c r="M92">
        <v>681011146711</v>
      </c>
      <c r="N92" t="s">
        <v>537</v>
      </c>
      <c r="O92" t="s">
        <v>336</v>
      </c>
      <c r="P92" t="s">
        <v>538</v>
      </c>
      <c r="Q92" t="s">
        <v>338</v>
      </c>
      <c r="R92">
        <v>2026</v>
      </c>
      <c r="S92">
        <v>9</v>
      </c>
      <c r="T92" t="s">
        <v>81</v>
      </c>
      <c r="U92" t="s">
        <v>262</v>
      </c>
      <c r="W92" t="s">
        <v>127</v>
      </c>
      <c r="X92" t="s">
        <v>129</v>
      </c>
      <c r="Y92" t="s">
        <v>339</v>
      </c>
      <c r="Z92" t="s">
        <v>339</v>
      </c>
      <c r="AA92">
        <v>9</v>
      </c>
      <c r="AB92" t="s">
        <v>339</v>
      </c>
      <c r="AC92" t="s">
        <v>339</v>
      </c>
      <c r="AE92" t="s">
        <v>340</v>
      </c>
      <c r="AF92" t="s">
        <v>341</v>
      </c>
      <c r="AG92">
        <v>0</v>
      </c>
      <c r="AH92">
        <v>0</v>
      </c>
      <c r="AI92" t="s">
        <v>342</v>
      </c>
      <c r="AJ92" t="s">
        <v>431</v>
      </c>
      <c r="AK92" t="s">
        <v>81</v>
      </c>
      <c r="AL92" t="s">
        <v>339</v>
      </c>
      <c r="AO92" t="s">
        <v>262</v>
      </c>
      <c r="AP92" t="s">
        <v>262</v>
      </c>
      <c r="AQ92" t="s">
        <v>344</v>
      </c>
      <c r="AR92" t="s">
        <v>82</v>
      </c>
      <c r="AS92" t="s">
        <v>345</v>
      </c>
    </row>
    <row r="93" spans="1:45">
      <c r="A93">
        <v>1898</v>
      </c>
      <c r="B93">
        <v>68008942025</v>
      </c>
      <c r="C93">
        <v>900580385</v>
      </c>
      <c r="D93" t="s">
        <v>174</v>
      </c>
      <c r="E93" t="s">
        <v>129</v>
      </c>
      <c r="F93" t="s">
        <v>127</v>
      </c>
      <c r="G93" t="s">
        <v>77</v>
      </c>
      <c r="H93" t="s">
        <v>334</v>
      </c>
      <c r="I93" t="s">
        <v>177</v>
      </c>
      <c r="J93">
        <v>68179</v>
      </c>
      <c r="K93" t="s">
        <v>120</v>
      </c>
      <c r="L93">
        <v>6809</v>
      </c>
      <c r="M93">
        <v>6817900108330</v>
      </c>
      <c r="N93" t="s">
        <v>539</v>
      </c>
      <c r="O93" t="s">
        <v>336</v>
      </c>
      <c r="P93" t="s">
        <v>540</v>
      </c>
      <c r="Q93" t="s">
        <v>338</v>
      </c>
      <c r="R93">
        <v>2026</v>
      </c>
      <c r="S93">
        <v>44</v>
      </c>
      <c r="T93" t="s">
        <v>81</v>
      </c>
      <c r="U93" t="s">
        <v>262</v>
      </c>
      <c r="W93" t="s">
        <v>127</v>
      </c>
      <c r="X93" t="s">
        <v>129</v>
      </c>
      <c r="Y93" t="s">
        <v>339</v>
      </c>
      <c r="Z93" t="s">
        <v>339</v>
      </c>
      <c r="AA93">
        <v>44</v>
      </c>
      <c r="AB93" t="s">
        <v>339</v>
      </c>
      <c r="AC93" t="s">
        <v>339</v>
      </c>
      <c r="AE93" t="s">
        <v>340</v>
      </c>
      <c r="AF93" t="s">
        <v>341</v>
      </c>
      <c r="AG93">
        <v>0</v>
      </c>
      <c r="AH93">
        <v>0</v>
      </c>
      <c r="AI93" t="s">
        <v>342</v>
      </c>
      <c r="AJ93" t="s">
        <v>431</v>
      </c>
      <c r="AK93" t="s">
        <v>81</v>
      </c>
      <c r="AL93" t="s">
        <v>339</v>
      </c>
      <c r="AO93" t="s">
        <v>262</v>
      </c>
      <c r="AP93" t="s">
        <v>262</v>
      </c>
      <c r="AQ93" t="s">
        <v>344</v>
      </c>
      <c r="AR93" t="s">
        <v>82</v>
      </c>
      <c r="AS93" t="s">
        <v>345</v>
      </c>
    </row>
    <row r="94" spans="1:45">
      <c r="A94">
        <v>1898</v>
      </c>
      <c r="B94">
        <v>68008942025</v>
      </c>
      <c r="C94">
        <v>900580385</v>
      </c>
      <c r="D94" t="s">
        <v>174</v>
      </c>
      <c r="E94" t="s">
        <v>129</v>
      </c>
      <c r="F94" t="s">
        <v>127</v>
      </c>
      <c r="G94" t="s">
        <v>77</v>
      </c>
      <c r="H94" t="s">
        <v>334</v>
      </c>
      <c r="I94" t="s">
        <v>177</v>
      </c>
      <c r="J94">
        <v>68179</v>
      </c>
      <c r="K94" t="s">
        <v>120</v>
      </c>
      <c r="L94">
        <v>6809</v>
      </c>
      <c r="M94">
        <v>6817900115676</v>
      </c>
      <c r="N94" t="s">
        <v>541</v>
      </c>
      <c r="O94" t="s">
        <v>336</v>
      </c>
      <c r="P94" t="s">
        <v>542</v>
      </c>
      <c r="Q94" t="s">
        <v>338</v>
      </c>
      <c r="R94">
        <v>2026</v>
      </c>
      <c r="S94">
        <v>7</v>
      </c>
      <c r="T94" t="s">
        <v>81</v>
      </c>
      <c r="U94" t="s">
        <v>262</v>
      </c>
      <c r="W94" t="s">
        <v>127</v>
      </c>
      <c r="X94" t="s">
        <v>129</v>
      </c>
      <c r="Y94" t="s">
        <v>339</v>
      </c>
      <c r="Z94" t="s">
        <v>339</v>
      </c>
      <c r="AA94">
        <v>7</v>
      </c>
      <c r="AB94" t="s">
        <v>339</v>
      </c>
      <c r="AC94" t="s">
        <v>339</v>
      </c>
      <c r="AE94" t="s">
        <v>340</v>
      </c>
      <c r="AF94" t="s">
        <v>341</v>
      </c>
      <c r="AG94">
        <v>0</v>
      </c>
      <c r="AH94">
        <v>0</v>
      </c>
      <c r="AI94" t="s">
        <v>342</v>
      </c>
      <c r="AJ94" t="s">
        <v>431</v>
      </c>
      <c r="AK94" t="s">
        <v>81</v>
      </c>
      <c r="AL94" t="s">
        <v>339</v>
      </c>
      <c r="AO94" t="s">
        <v>262</v>
      </c>
      <c r="AP94" t="s">
        <v>262</v>
      </c>
      <c r="AQ94" t="s">
        <v>344</v>
      </c>
      <c r="AR94" t="s">
        <v>82</v>
      </c>
      <c r="AS94" t="s">
        <v>345</v>
      </c>
    </row>
    <row r="95" spans="1:45">
      <c r="A95">
        <v>1898</v>
      </c>
      <c r="B95">
        <v>68008942025</v>
      </c>
      <c r="C95">
        <v>900580385</v>
      </c>
      <c r="D95" t="s">
        <v>174</v>
      </c>
      <c r="E95" t="s">
        <v>129</v>
      </c>
      <c r="F95" t="s">
        <v>127</v>
      </c>
      <c r="G95" t="s">
        <v>77</v>
      </c>
      <c r="H95" t="s">
        <v>334</v>
      </c>
      <c r="I95" t="s">
        <v>177</v>
      </c>
      <c r="J95">
        <v>68179</v>
      </c>
      <c r="K95" t="s">
        <v>120</v>
      </c>
      <c r="L95">
        <v>6809</v>
      </c>
      <c r="M95">
        <v>681791147568</v>
      </c>
      <c r="N95" t="s">
        <v>543</v>
      </c>
      <c r="O95" t="s">
        <v>336</v>
      </c>
      <c r="P95" t="s">
        <v>544</v>
      </c>
      <c r="Q95" t="s">
        <v>338</v>
      </c>
      <c r="R95">
        <v>2026</v>
      </c>
      <c r="S95">
        <v>8</v>
      </c>
      <c r="T95" t="s">
        <v>81</v>
      </c>
      <c r="U95" t="s">
        <v>262</v>
      </c>
      <c r="W95" t="s">
        <v>127</v>
      </c>
      <c r="X95" t="s">
        <v>129</v>
      </c>
      <c r="Y95" t="s">
        <v>339</v>
      </c>
      <c r="Z95" t="s">
        <v>339</v>
      </c>
      <c r="AA95">
        <v>8</v>
      </c>
      <c r="AB95" t="s">
        <v>339</v>
      </c>
      <c r="AC95" t="s">
        <v>339</v>
      </c>
      <c r="AE95" t="s">
        <v>340</v>
      </c>
      <c r="AF95" t="s">
        <v>341</v>
      </c>
      <c r="AG95">
        <v>0</v>
      </c>
      <c r="AH95">
        <v>0</v>
      </c>
      <c r="AI95" t="s">
        <v>342</v>
      </c>
      <c r="AJ95" t="s">
        <v>431</v>
      </c>
      <c r="AK95" t="s">
        <v>81</v>
      </c>
      <c r="AL95" t="s">
        <v>339</v>
      </c>
      <c r="AO95" t="s">
        <v>262</v>
      </c>
      <c r="AP95" t="s">
        <v>262</v>
      </c>
      <c r="AQ95" t="s">
        <v>344</v>
      </c>
      <c r="AR95" t="s">
        <v>82</v>
      </c>
      <c r="AS95" t="s">
        <v>345</v>
      </c>
    </row>
    <row r="96" spans="1:45">
      <c r="A96">
        <v>1898</v>
      </c>
      <c r="B96">
        <v>68008942025</v>
      </c>
      <c r="C96">
        <v>900580385</v>
      </c>
      <c r="D96" t="s">
        <v>174</v>
      </c>
      <c r="E96" t="s">
        <v>129</v>
      </c>
      <c r="F96" t="s">
        <v>127</v>
      </c>
      <c r="G96" t="s">
        <v>77</v>
      </c>
      <c r="H96" t="s">
        <v>334</v>
      </c>
      <c r="I96" t="s">
        <v>177</v>
      </c>
      <c r="J96">
        <v>68179</v>
      </c>
      <c r="K96" t="s">
        <v>120</v>
      </c>
      <c r="L96">
        <v>6809</v>
      </c>
      <c r="M96">
        <v>681791147569</v>
      </c>
      <c r="N96" t="s">
        <v>545</v>
      </c>
      <c r="O96" t="s">
        <v>336</v>
      </c>
      <c r="P96" t="s">
        <v>546</v>
      </c>
      <c r="Q96" t="s">
        <v>338</v>
      </c>
      <c r="R96">
        <v>2026</v>
      </c>
      <c r="S96">
        <v>10</v>
      </c>
      <c r="T96" t="s">
        <v>81</v>
      </c>
      <c r="U96" t="s">
        <v>262</v>
      </c>
      <c r="W96" t="s">
        <v>127</v>
      </c>
      <c r="X96" t="s">
        <v>129</v>
      </c>
      <c r="Y96" t="s">
        <v>339</v>
      </c>
      <c r="Z96" t="s">
        <v>339</v>
      </c>
      <c r="AA96">
        <v>10</v>
      </c>
      <c r="AB96" t="s">
        <v>339</v>
      </c>
      <c r="AC96" t="s">
        <v>339</v>
      </c>
      <c r="AE96" t="s">
        <v>340</v>
      </c>
      <c r="AF96" t="s">
        <v>341</v>
      </c>
      <c r="AG96">
        <v>0</v>
      </c>
      <c r="AH96">
        <v>0</v>
      </c>
      <c r="AI96" t="s">
        <v>342</v>
      </c>
      <c r="AJ96" t="s">
        <v>431</v>
      </c>
      <c r="AK96" t="s">
        <v>81</v>
      </c>
      <c r="AL96" t="s">
        <v>339</v>
      </c>
      <c r="AO96" t="s">
        <v>262</v>
      </c>
      <c r="AP96" t="s">
        <v>262</v>
      </c>
      <c r="AQ96" t="s">
        <v>344</v>
      </c>
      <c r="AR96" t="s">
        <v>82</v>
      </c>
      <c r="AS96" t="s">
        <v>345</v>
      </c>
    </row>
    <row r="97" spans="1:46">
      <c r="A97">
        <v>1898</v>
      </c>
      <c r="B97">
        <v>68008942025</v>
      </c>
      <c r="C97">
        <v>900580385</v>
      </c>
      <c r="D97" t="s">
        <v>174</v>
      </c>
      <c r="E97" t="s">
        <v>129</v>
      </c>
      <c r="F97" t="s">
        <v>127</v>
      </c>
      <c r="G97" t="s">
        <v>77</v>
      </c>
      <c r="H97" t="s">
        <v>334</v>
      </c>
      <c r="I97" t="s">
        <v>177</v>
      </c>
      <c r="J97">
        <v>68179</v>
      </c>
      <c r="K97" t="s">
        <v>120</v>
      </c>
      <c r="L97">
        <v>6809</v>
      </c>
      <c r="M97">
        <v>681791147570</v>
      </c>
      <c r="N97" t="s">
        <v>547</v>
      </c>
      <c r="O97" t="s">
        <v>336</v>
      </c>
      <c r="P97" t="s">
        <v>548</v>
      </c>
      <c r="Q97" t="s">
        <v>338</v>
      </c>
      <c r="R97">
        <v>2026</v>
      </c>
      <c r="S97">
        <v>14</v>
      </c>
      <c r="T97" t="s">
        <v>81</v>
      </c>
      <c r="U97" t="s">
        <v>262</v>
      </c>
      <c r="W97" t="s">
        <v>127</v>
      </c>
      <c r="X97" t="s">
        <v>129</v>
      </c>
      <c r="Y97" t="s">
        <v>339</v>
      </c>
      <c r="Z97" t="s">
        <v>339</v>
      </c>
      <c r="AA97">
        <v>14</v>
      </c>
      <c r="AB97" t="s">
        <v>339</v>
      </c>
      <c r="AC97" t="s">
        <v>339</v>
      </c>
      <c r="AE97" t="s">
        <v>340</v>
      </c>
      <c r="AF97" t="s">
        <v>341</v>
      </c>
      <c r="AG97">
        <v>0</v>
      </c>
      <c r="AH97">
        <v>0</v>
      </c>
      <c r="AI97" t="s">
        <v>342</v>
      </c>
      <c r="AJ97" t="s">
        <v>431</v>
      </c>
      <c r="AK97" t="s">
        <v>81</v>
      </c>
      <c r="AL97" t="s">
        <v>339</v>
      </c>
      <c r="AO97" t="s">
        <v>262</v>
      </c>
      <c r="AP97" t="s">
        <v>262</v>
      </c>
      <c r="AQ97" t="s">
        <v>344</v>
      </c>
      <c r="AR97" t="s">
        <v>82</v>
      </c>
      <c r="AS97" t="s">
        <v>345</v>
      </c>
    </row>
    <row r="98" spans="1:46">
      <c r="A98">
        <v>1898</v>
      </c>
      <c r="B98">
        <v>68008942025</v>
      </c>
      <c r="C98">
        <v>900580385</v>
      </c>
      <c r="D98" t="s">
        <v>174</v>
      </c>
      <c r="E98" t="s">
        <v>129</v>
      </c>
      <c r="F98" t="s">
        <v>127</v>
      </c>
      <c r="G98" t="s">
        <v>77</v>
      </c>
      <c r="H98" t="s">
        <v>334</v>
      </c>
      <c r="I98" t="s">
        <v>178</v>
      </c>
      <c r="J98">
        <v>68324</v>
      </c>
      <c r="K98" t="s">
        <v>120</v>
      </c>
      <c r="L98">
        <v>6809</v>
      </c>
      <c r="M98">
        <v>682501147643</v>
      </c>
      <c r="N98" t="s">
        <v>549</v>
      </c>
      <c r="O98" t="s">
        <v>336</v>
      </c>
      <c r="P98" t="s">
        <v>550</v>
      </c>
      <c r="Q98" t="s">
        <v>338</v>
      </c>
      <c r="R98">
        <v>2026</v>
      </c>
      <c r="S98">
        <v>8</v>
      </c>
      <c r="T98" t="s">
        <v>81</v>
      </c>
      <c r="U98" t="s">
        <v>262</v>
      </c>
      <c r="W98" t="s">
        <v>127</v>
      </c>
      <c r="X98" t="s">
        <v>129</v>
      </c>
      <c r="Y98" t="s">
        <v>339</v>
      </c>
      <c r="Z98" t="s">
        <v>339</v>
      </c>
      <c r="AA98">
        <v>8</v>
      </c>
      <c r="AB98" t="s">
        <v>339</v>
      </c>
      <c r="AC98" t="s">
        <v>339</v>
      </c>
      <c r="AE98" t="s">
        <v>340</v>
      </c>
      <c r="AF98" t="s">
        <v>341</v>
      </c>
      <c r="AG98">
        <v>0</v>
      </c>
      <c r="AH98">
        <v>0</v>
      </c>
      <c r="AI98" t="s">
        <v>342</v>
      </c>
      <c r="AJ98" t="s">
        <v>431</v>
      </c>
      <c r="AK98" t="s">
        <v>81</v>
      </c>
      <c r="AL98" t="s">
        <v>339</v>
      </c>
      <c r="AO98" t="s">
        <v>262</v>
      </c>
      <c r="AP98" t="s">
        <v>262</v>
      </c>
      <c r="AQ98" t="s">
        <v>344</v>
      </c>
      <c r="AR98" t="s">
        <v>82</v>
      </c>
      <c r="AS98" t="s">
        <v>345</v>
      </c>
    </row>
    <row r="99" spans="1:46">
      <c r="A99">
        <v>1898</v>
      </c>
      <c r="B99">
        <v>68008942025</v>
      </c>
      <c r="C99">
        <v>900580385</v>
      </c>
      <c r="D99" t="s">
        <v>174</v>
      </c>
      <c r="E99" t="s">
        <v>129</v>
      </c>
      <c r="F99" t="s">
        <v>127</v>
      </c>
      <c r="G99" t="s">
        <v>77</v>
      </c>
      <c r="H99" t="s">
        <v>334</v>
      </c>
      <c r="I99" t="s">
        <v>178</v>
      </c>
      <c r="J99">
        <v>68324</v>
      </c>
      <c r="K99" t="s">
        <v>120</v>
      </c>
      <c r="L99">
        <v>6809</v>
      </c>
      <c r="M99">
        <v>6832400107410</v>
      </c>
      <c r="N99" t="s">
        <v>551</v>
      </c>
      <c r="O99" t="s">
        <v>336</v>
      </c>
      <c r="P99" t="s">
        <v>474</v>
      </c>
      <c r="Q99" t="s">
        <v>338</v>
      </c>
      <c r="R99">
        <v>2026</v>
      </c>
      <c r="S99">
        <v>40</v>
      </c>
      <c r="T99" t="s">
        <v>81</v>
      </c>
      <c r="U99" t="s">
        <v>262</v>
      </c>
      <c r="W99" t="s">
        <v>127</v>
      </c>
      <c r="X99" t="s">
        <v>129</v>
      </c>
      <c r="Y99" t="s">
        <v>339</v>
      </c>
      <c r="Z99" t="s">
        <v>339</v>
      </c>
      <c r="AA99">
        <v>40</v>
      </c>
      <c r="AB99" t="s">
        <v>339</v>
      </c>
      <c r="AC99" t="s">
        <v>339</v>
      </c>
      <c r="AE99" t="s">
        <v>340</v>
      </c>
      <c r="AF99" t="s">
        <v>341</v>
      </c>
      <c r="AG99">
        <v>0</v>
      </c>
      <c r="AH99">
        <v>0</v>
      </c>
      <c r="AI99" t="s">
        <v>342</v>
      </c>
      <c r="AJ99" t="s">
        <v>431</v>
      </c>
      <c r="AK99" t="s">
        <v>81</v>
      </c>
      <c r="AL99" t="s">
        <v>339</v>
      </c>
      <c r="AO99" t="s">
        <v>262</v>
      </c>
      <c r="AP99" t="s">
        <v>262</v>
      </c>
      <c r="AQ99" t="s">
        <v>344</v>
      </c>
      <c r="AR99" t="s">
        <v>82</v>
      </c>
      <c r="AS99" t="s">
        <v>345</v>
      </c>
    </row>
    <row r="100" spans="1:46">
      <c r="A100">
        <v>1855</v>
      </c>
      <c r="B100">
        <v>68008352025</v>
      </c>
      <c r="C100">
        <v>804001569</v>
      </c>
      <c r="D100" t="s">
        <v>135</v>
      </c>
      <c r="E100" t="s">
        <v>129</v>
      </c>
      <c r="F100" t="s">
        <v>127</v>
      </c>
      <c r="G100" t="s">
        <v>77</v>
      </c>
      <c r="H100" t="s">
        <v>334</v>
      </c>
      <c r="I100" t="s">
        <v>134</v>
      </c>
      <c r="J100">
        <v>68307</v>
      </c>
      <c r="K100" t="s">
        <v>123</v>
      </c>
      <c r="L100">
        <v>6801</v>
      </c>
      <c r="M100">
        <v>6830700108063</v>
      </c>
      <c r="N100" t="s">
        <v>552</v>
      </c>
      <c r="O100" t="s">
        <v>336</v>
      </c>
      <c r="P100" t="s">
        <v>553</v>
      </c>
      <c r="Q100" t="s">
        <v>338</v>
      </c>
      <c r="R100">
        <v>2026</v>
      </c>
      <c r="S100">
        <v>53</v>
      </c>
      <c r="T100" t="s">
        <v>81</v>
      </c>
      <c r="U100" t="s">
        <v>262</v>
      </c>
      <c r="W100" t="s">
        <v>127</v>
      </c>
      <c r="X100" t="s">
        <v>129</v>
      </c>
      <c r="Y100" t="s">
        <v>339</v>
      </c>
      <c r="Z100" t="s">
        <v>339</v>
      </c>
      <c r="AA100">
        <v>53</v>
      </c>
      <c r="AB100" t="s">
        <v>339</v>
      </c>
      <c r="AC100" t="s">
        <v>339</v>
      </c>
      <c r="AE100" t="s">
        <v>554</v>
      </c>
      <c r="AF100" t="s">
        <v>341</v>
      </c>
      <c r="AG100">
        <v>0</v>
      </c>
      <c r="AH100">
        <v>2</v>
      </c>
      <c r="AI100" t="s">
        <v>555</v>
      </c>
      <c r="AJ100" t="s">
        <v>556</v>
      </c>
      <c r="AK100" t="s">
        <v>81</v>
      </c>
      <c r="AL100" t="s">
        <v>339</v>
      </c>
      <c r="AO100" t="s">
        <v>262</v>
      </c>
      <c r="AP100" t="s">
        <v>262</v>
      </c>
      <c r="AQ100" t="s">
        <v>344</v>
      </c>
      <c r="AR100" t="s">
        <v>82</v>
      </c>
      <c r="AS100" t="s">
        <v>345</v>
      </c>
      <c r="AT100" t="s">
        <v>557</v>
      </c>
    </row>
    <row r="101" spans="1:46">
      <c r="A101">
        <v>1855</v>
      </c>
      <c r="B101">
        <v>68008352025</v>
      </c>
      <c r="C101">
        <v>804001569</v>
      </c>
      <c r="D101" t="s">
        <v>135</v>
      </c>
      <c r="E101" t="s">
        <v>129</v>
      </c>
      <c r="F101" t="s">
        <v>127</v>
      </c>
      <c r="G101" t="s">
        <v>77</v>
      </c>
      <c r="H101" t="s">
        <v>334</v>
      </c>
      <c r="I101" t="s">
        <v>134</v>
      </c>
      <c r="J101">
        <v>68307</v>
      </c>
      <c r="K101" t="s">
        <v>123</v>
      </c>
      <c r="L101">
        <v>6801</v>
      </c>
      <c r="M101">
        <v>6830700108087</v>
      </c>
      <c r="N101" t="s">
        <v>558</v>
      </c>
      <c r="O101" t="s">
        <v>336</v>
      </c>
      <c r="P101" t="s">
        <v>559</v>
      </c>
      <c r="Q101" t="s">
        <v>338</v>
      </c>
      <c r="R101">
        <v>2026</v>
      </c>
      <c r="S101">
        <v>52</v>
      </c>
      <c r="T101" t="s">
        <v>81</v>
      </c>
      <c r="U101" t="s">
        <v>262</v>
      </c>
      <c r="W101" t="s">
        <v>127</v>
      </c>
      <c r="X101" t="s">
        <v>129</v>
      </c>
      <c r="Y101" t="s">
        <v>339</v>
      </c>
      <c r="Z101" t="s">
        <v>339</v>
      </c>
      <c r="AA101">
        <v>52</v>
      </c>
      <c r="AB101" t="s">
        <v>339</v>
      </c>
      <c r="AC101" t="s">
        <v>339</v>
      </c>
      <c r="AE101" t="s">
        <v>554</v>
      </c>
      <c r="AF101" t="s">
        <v>341</v>
      </c>
      <c r="AG101">
        <v>0</v>
      </c>
      <c r="AH101">
        <v>0</v>
      </c>
      <c r="AI101" t="s">
        <v>560</v>
      </c>
      <c r="AJ101" t="s">
        <v>556</v>
      </c>
      <c r="AK101" t="s">
        <v>81</v>
      </c>
      <c r="AL101" t="s">
        <v>339</v>
      </c>
      <c r="AO101" t="s">
        <v>262</v>
      </c>
      <c r="AP101" t="s">
        <v>262</v>
      </c>
      <c r="AQ101" t="s">
        <v>344</v>
      </c>
      <c r="AR101" t="s">
        <v>82</v>
      </c>
      <c r="AS101" t="s">
        <v>345</v>
      </c>
      <c r="AT101" t="s">
        <v>557</v>
      </c>
    </row>
    <row r="102" spans="1:46">
      <c r="A102">
        <v>1855</v>
      </c>
      <c r="B102">
        <v>68008352025</v>
      </c>
      <c r="C102">
        <v>804001569</v>
      </c>
      <c r="D102" t="s">
        <v>135</v>
      </c>
      <c r="E102" t="s">
        <v>129</v>
      </c>
      <c r="F102" t="s">
        <v>127</v>
      </c>
      <c r="G102" t="s">
        <v>77</v>
      </c>
      <c r="H102" t="s">
        <v>334</v>
      </c>
      <c r="I102" t="s">
        <v>134</v>
      </c>
      <c r="J102">
        <v>68307</v>
      </c>
      <c r="K102" t="s">
        <v>123</v>
      </c>
      <c r="L102">
        <v>6801</v>
      </c>
      <c r="M102">
        <v>6830700108092</v>
      </c>
      <c r="N102" t="s">
        <v>561</v>
      </c>
      <c r="O102" t="s">
        <v>336</v>
      </c>
      <c r="P102" t="s">
        <v>562</v>
      </c>
      <c r="Q102" t="s">
        <v>338</v>
      </c>
      <c r="R102">
        <v>2026</v>
      </c>
      <c r="S102">
        <v>52</v>
      </c>
      <c r="T102" t="s">
        <v>81</v>
      </c>
      <c r="U102" t="s">
        <v>262</v>
      </c>
      <c r="W102" t="s">
        <v>127</v>
      </c>
      <c r="X102" t="s">
        <v>129</v>
      </c>
      <c r="Y102" t="s">
        <v>339</v>
      </c>
      <c r="Z102" t="s">
        <v>339</v>
      </c>
      <c r="AA102">
        <v>52</v>
      </c>
      <c r="AB102" t="s">
        <v>339</v>
      </c>
      <c r="AC102" t="s">
        <v>339</v>
      </c>
      <c r="AE102" t="s">
        <v>554</v>
      </c>
      <c r="AF102" t="s">
        <v>341</v>
      </c>
      <c r="AG102">
        <v>0</v>
      </c>
      <c r="AH102">
        <v>1</v>
      </c>
      <c r="AI102" t="s">
        <v>563</v>
      </c>
      <c r="AJ102" t="s">
        <v>556</v>
      </c>
      <c r="AK102" t="s">
        <v>81</v>
      </c>
      <c r="AL102" t="s">
        <v>339</v>
      </c>
      <c r="AO102" t="s">
        <v>262</v>
      </c>
      <c r="AP102" t="s">
        <v>262</v>
      </c>
      <c r="AQ102" t="s">
        <v>344</v>
      </c>
      <c r="AR102" t="s">
        <v>82</v>
      </c>
      <c r="AS102" t="s">
        <v>345</v>
      </c>
      <c r="AT102" t="s">
        <v>557</v>
      </c>
    </row>
    <row r="103" spans="1:46">
      <c r="A103">
        <v>1855</v>
      </c>
      <c r="B103">
        <v>68008352025</v>
      </c>
      <c r="C103">
        <v>804001569</v>
      </c>
      <c r="D103" t="s">
        <v>135</v>
      </c>
      <c r="E103" t="s">
        <v>129</v>
      </c>
      <c r="F103" t="s">
        <v>127</v>
      </c>
      <c r="G103" t="s">
        <v>77</v>
      </c>
      <c r="H103" t="s">
        <v>334</v>
      </c>
      <c r="I103" t="s">
        <v>134</v>
      </c>
      <c r="J103">
        <v>68307</v>
      </c>
      <c r="K103" t="s">
        <v>123</v>
      </c>
      <c r="L103">
        <v>6801</v>
      </c>
      <c r="M103">
        <v>6830700108096</v>
      </c>
      <c r="N103" t="s">
        <v>564</v>
      </c>
      <c r="O103" t="s">
        <v>336</v>
      </c>
      <c r="P103" t="s">
        <v>565</v>
      </c>
      <c r="Q103" t="s">
        <v>338</v>
      </c>
      <c r="R103">
        <v>2026</v>
      </c>
      <c r="S103">
        <v>50</v>
      </c>
      <c r="T103" t="s">
        <v>81</v>
      </c>
      <c r="U103" t="s">
        <v>262</v>
      </c>
      <c r="W103" t="s">
        <v>127</v>
      </c>
      <c r="X103" t="s">
        <v>129</v>
      </c>
      <c r="Y103" t="s">
        <v>339</v>
      </c>
      <c r="Z103" t="s">
        <v>339</v>
      </c>
      <c r="AA103">
        <v>50</v>
      </c>
      <c r="AB103" t="s">
        <v>339</v>
      </c>
      <c r="AC103" t="s">
        <v>339</v>
      </c>
      <c r="AE103" t="s">
        <v>554</v>
      </c>
      <c r="AF103" t="s">
        <v>341</v>
      </c>
      <c r="AG103">
        <v>0</v>
      </c>
      <c r="AH103">
        <v>0</v>
      </c>
      <c r="AI103" t="s">
        <v>566</v>
      </c>
      <c r="AJ103" t="s">
        <v>556</v>
      </c>
      <c r="AK103" t="s">
        <v>81</v>
      </c>
      <c r="AL103" t="s">
        <v>339</v>
      </c>
      <c r="AO103" t="s">
        <v>262</v>
      </c>
      <c r="AP103" t="s">
        <v>262</v>
      </c>
      <c r="AQ103" t="s">
        <v>344</v>
      </c>
      <c r="AR103" t="s">
        <v>82</v>
      </c>
      <c r="AS103" t="s">
        <v>345</v>
      </c>
      <c r="AT103" t="s">
        <v>557</v>
      </c>
    </row>
    <row r="104" spans="1:46">
      <c r="A104">
        <v>1855</v>
      </c>
      <c r="B104">
        <v>68008352025</v>
      </c>
      <c r="C104">
        <v>804001569</v>
      </c>
      <c r="D104" t="s">
        <v>135</v>
      </c>
      <c r="E104" t="s">
        <v>129</v>
      </c>
      <c r="F104" t="s">
        <v>127</v>
      </c>
      <c r="G104" t="s">
        <v>77</v>
      </c>
      <c r="H104" t="s">
        <v>334</v>
      </c>
      <c r="I104" t="s">
        <v>134</v>
      </c>
      <c r="J104">
        <v>68307</v>
      </c>
      <c r="K104" t="s">
        <v>123</v>
      </c>
      <c r="L104">
        <v>6801</v>
      </c>
      <c r="M104">
        <v>6830700108099</v>
      </c>
      <c r="N104" t="s">
        <v>567</v>
      </c>
      <c r="O104" t="s">
        <v>336</v>
      </c>
      <c r="P104" t="s">
        <v>568</v>
      </c>
      <c r="Q104" t="s">
        <v>338</v>
      </c>
      <c r="R104">
        <v>2026</v>
      </c>
      <c r="S104">
        <v>52</v>
      </c>
      <c r="T104" t="s">
        <v>81</v>
      </c>
      <c r="U104" t="s">
        <v>262</v>
      </c>
      <c r="W104" t="s">
        <v>127</v>
      </c>
      <c r="X104" t="s">
        <v>129</v>
      </c>
      <c r="Y104" t="s">
        <v>339</v>
      </c>
      <c r="Z104" t="s">
        <v>339</v>
      </c>
      <c r="AA104">
        <v>52</v>
      </c>
      <c r="AB104" t="s">
        <v>339</v>
      </c>
      <c r="AC104" t="s">
        <v>339</v>
      </c>
      <c r="AE104" t="s">
        <v>554</v>
      </c>
      <c r="AF104" t="s">
        <v>341</v>
      </c>
      <c r="AG104">
        <v>0</v>
      </c>
      <c r="AH104">
        <v>0</v>
      </c>
      <c r="AI104" t="s">
        <v>569</v>
      </c>
      <c r="AJ104" t="s">
        <v>556</v>
      </c>
      <c r="AK104" t="s">
        <v>81</v>
      </c>
      <c r="AL104" t="s">
        <v>339</v>
      </c>
      <c r="AO104" t="s">
        <v>262</v>
      </c>
      <c r="AP104" t="s">
        <v>262</v>
      </c>
      <c r="AQ104" t="s">
        <v>344</v>
      </c>
      <c r="AR104" t="s">
        <v>82</v>
      </c>
      <c r="AS104" t="s">
        <v>345</v>
      </c>
      <c r="AT104" t="s">
        <v>557</v>
      </c>
    </row>
    <row r="105" spans="1:46">
      <c r="A105">
        <v>1855</v>
      </c>
      <c r="B105">
        <v>68008352025</v>
      </c>
      <c r="C105">
        <v>804001569</v>
      </c>
      <c r="D105" t="s">
        <v>135</v>
      </c>
      <c r="E105" t="s">
        <v>129</v>
      </c>
      <c r="F105" t="s">
        <v>127</v>
      </c>
      <c r="G105" t="s">
        <v>77</v>
      </c>
      <c r="H105" t="s">
        <v>334</v>
      </c>
      <c r="I105" t="s">
        <v>134</v>
      </c>
      <c r="J105">
        <v>68307</v>
      </c>
      <c r="K105" t="s">
        <v>123</v>
      </c>
      <c r="L105">
        <v>6801</v>
      </c>
      <c r="M105">
        <v>6830700108100</v>
      </c>
      <c r="N105" t="s">
        <v>570</v>
      </c>
      <c r="O105" t="s">
        <v>336</v>
      </c>
      <c r="P105" t="s">
        <v>571</v>
      </c>
      <c r="Q105" t="s">
        <v>338</v>
      </c>
      <c r="R105">
        <v>2026</v>
      </c>
      <c r="S105">
        <v>52</v>
      </c>
      <c r="T105" t="s">
        <v>81</v>
      </c>
      <c r="U105" t="s">
        <v>262</v>
      </c>
      <c r="W105" t="s">
        <v>127</v>
      </c>
      <c r="X105" t="s">
        <v>129</v>
      </c>
      <c r="Y105" t="s">
        <v>339</v>
      </c>
      <c r="Z105" t="s">
        <v>339</v>
      </c>
      <c r="AA105">
        <v>52</v>
      </c>
      <c r="AB105" t="s">
        <v>339</v>
      </c>
      <c r="AC105" t="s">
        <v>339</v>
      </c>
      <c r="AE105" t="s">
        <v>554</v>
      </c>
      <c r="AF105" t="s">
        <v>341</v>
      </c>
      <c r="AG105">
        <v>0</v>
      </c>
      <c r="AH105">
        <v>0</v>
      </c>
      <c r="AI105" t="s">
        <v>572</v>
      </c>
      <c r="AJ105" t="s">
        <v>556</v>
      </c>
      <c r="AK105" t="s">
        <v>81</v>
      </c>
      <c r="AL105" t="s">
        <v>339</v>
      </c>
      <c r="AO105" t="s">
        <v>262</v>
      </c>
      <c r="AP105" t="s">
        <v>262</v>
      </c>
      <c r="AQ105" t="s">
        <v>344</v>
      </c>
      <c r="AR105" t="s">
        <v>82</v>
      </c>
      <c r="AS105" t="s">
        <v>345</v>
      </c>
      <c r="AT105" t="s">
        <v>557</v>
      </c>
    </row>
    <row r="106" spans="1:46">
      <c r="A106">
        <v>1855</v>
      </c>
      <c r="B106">
        <v>68008352025</v>
      </c>
      <c r="C106">
        <v>804001569</v>
      </c>
      <c r="D106" t="s">
        <v>135</v>
      </c>
      <c r="E106" t="s">
        <v>129</v>
      </c>
      <c r="F106" t="s">
        <v>127</v>
      </c>
      <c r="G106" t="s">
        <v>77</v>
      </c>
      <c r="H106" t="s">
        <v>334</v>
      </c>
      <c r="I106" t="s">
        <v>134</v>
      </c>
      <c r="J106">
        <v>68307</v>
      </c>
      <c r="K106" t="s">
        <v>123</v>
      </c>
      <c r="L106">
        <v>6801</v>
      </c>
      <c r="M106">
        <v>6830700108101</v>
      </c>
      <c r="N106" t="s">
        <v>573</v>
      </c>
      <c r="O106" t="s">
        <v>336</v>
      </c>
      <c r="P106" t="s">
        <v>574</v>
      </c>
      <c r="Q106" t="s">
        <v>338</v>
      </c>
      <c r="R106">
        <v>2026</v>
      </c>
      <c r="S106">
        <v>52</v>
      </c>
      <c r="T106" t="s">
        <v>81</v>
      </c>
      <c r="U106" t="s">
        <v>262</v>
      </c>
      <c r="W106" t="s">
        <v>127</v>
      </c>
      <c r="X106" t="s">
        <v>129</v>
      </c>
      <c r="Y106" t="s">
        <v>339</v>
      </c>
      <c r="Z106" t="s">
        <v>339</v>
      </c>
      <c r="AA106">
        <v>52</v>
      </c>
      <c r="AB106" t="s">
        <v>339</v>
      </c>
      <c r="AC106" t="s">
        <v>339</v>
      </c>
      <c r="AE106" t="s">
        <v>554</v>
      </c>
      <c r="AF106" t="s">
        <v>341</v>
      </c>
      <c r="AG106">
        <v>0</v>
      </c>
      <c r="AH106">
        <v>1</v>
      </c>
      <c r="AI106" t="s">
        <v>575</v>
      </c>
      <c r="AJ106" t="s">
        <v>556</v>
      </c>
      <c r="AK106" t="s">
        <v>81</v>
      </c>
      <c r="AL106" t="s">
        <v>339</v>
      </c>
      <c r="AO106" t="s">
        <v>262</v>
      </c>
      <c r="AP106" t="s">
        <v>262</v>
      </c>
      <c r="AQ106" t="s">
        <v>344</v>
      </c>
      <c r="AR106" t="s">
        <v>82</v>
      </c>
      <c r="AS106" t="s">
        <v>345</v>
      </c>
      <c r="AT106" t="s">
        <v>557</v>
      </c>
    </row>
    <row r="107" spans="1:46">
      <c r="A107">
        <v>1855</v>
      </c>
      <c r="B107">
        <v>68008352025</v>
      </c>
      <c r="C107">
        <v>804001569</v>
      </c>
      <c r="D107" t="s">
        <v>135</v>
      </c>
      <c r="E107" t="s">
        <v>129</v>
      </c>
      <c r="F107" t="s">
        <v>127</v>
      </c>
      <c r="G107" t="s">
        <v>77</v>
      </c>
      <c r="H107" t="s">
        <v>334</v>
      </c>
      <c r="I107" t="s">
        <v>134</v>
      </c>
      <c r="J107">
        <v>68307</v>
      </c>
      <c r="K107" t="s">
        <v>123</v>
      </c>
      <c r="L107">
        <v>6801</v>
      </c>
      <c r="M107">
        <v>6830700123238</v>
      </c>
      <c r="N107" t="s">
        <v>576</v>
      </c>
      <c r="O107" t="s">
        <v>336</v>
      </c>
      <c r="P107" t="s">
        <v>577</v>
      </c>
      <c r="Q107" t="s">
        <v>338</v>
      </c>
      <c r="R107">
        <v>2026</v>
      </c>
      <c r="S107">
        <v>52</v>
      </c>
      <c r="T107" t="s">
        <v>81</v>
      </c>
      <c r="U107" t="s">
        <v>262</v>
      </c>
      <c r="W107" t="s">
        <v>127</v>
      </c>
      <c r="X107" t="s">
        <v>129</v>
      </c>
      <c r="Y107" t="s">
        <v>339</v>
      </c>
      <c r="Z107" t="s">
        <v>339</v>
      </c>
      <c r="AA107">
        <v>52</v>
      </c>
      <c r="AB107" t="s">
        <v>339</v>
      </c>
      <c r="AC107" t="s">
        <v>339</v>
      </c>
      <c r="AE107" t="s">
        <v>554</v>
      </c>
      <c r="AF107" t="s">
        <v>341</v>
      </c>
      <c r="AG107">
        <v>0</v>
      </c>
      <c r="AH107">
        <v>1</v>
      </c>
      <c r="AI107" t="s">
        <v>575</v>
      </c>
      <c r="AJ107" t="s">
        <v>556</v>
      </c>
      <c r="AK107" t="s">
        <v>81</v>
      </c>
      <c r="AL107" t="s">
        <v>339</v>
      </c>
      <c r="AO107" t="s">
        <v>262</v>
      </c>
      <c r="AP107" t="s">
        <v>262</v>
      </c>
      <c r="AQ107" t="s">
        <v>344</v>
      </c>
      <c r="AR107" t="s">
        <v>82</v>
      </c>
      <c r="AS107" t="s">
        <v>345</v>
      </c>
      <c r="AT107" t="s">
        <v>557</v>
      </c>
    </row>
    <row r="108" spans="1:46">
      <c r="A108">
        <v>1855</v>
      </c>
      <c r="B108">
        <v>68008352025</v>
      </c>
      <c r="C108">
        <v>804001569</v>
      </c>
      <c r="D108" t="s">
        <v>135</v>
      </c>
      <c r="E108" t="s">
        <v>129</v>
      </c>
      <c r="F108" t="s">
        <v>127</v>
      </c>
      <c r="G108" t="s">
        <v>77</v>
      </c>
      <c r="H108" t="s">
        <v>334</v>
      </c>
      <c r="I108" t="s">
        <v>134</v>
      </c>
      <c r="J108">
        <v>68307</v>
      </c>
      <c r="K108" t="s">
        <v>123</v>
      </c>
      <c r="L108">
        <v>6801</v>
      </c>
      <c r="M108">
        <v>6830700123239</v>
      </c>
      <c r="N108" t="s">
        <v>578</v>
      </c>
      <c r="O108" t="s">
        <v>336</v>
      </c>
      <c r="P108" t="s">
        <v>579</v>
      </c>
      <c r="Q108" t="s">
        <v>338</v>
      </c>
      <c r="R108">
        <v>2026</v>
      </c>
      <c r="S108">
        <v>52</v>
      </c>
      <c r="T108" t="s">
        <v>81</v>
      </c>
      <c r="U108" t="s">
        <v>262</v>
      </c>
      <c r="W108" t="s">
        <v>127</v>
      </c>
      <c r="X108" t="s">
        <v>129</v>
      </c>
      <c r="Y108" t="s">
        <v>339</v>
      </c>
      <c r="Z108" t="s">
        <v>339</v>
      </c>
      <c r="AA108">
        <v>52</v>
      </c>
      <c r="AB108" t="s">
        <v>339</v>
      </c>
      <c r="AC108" t="s">
        <v>339</v>
      </c>
      <c r="AE108" t="s">
        <v>554</v>
      </c>
      <c r="AF108" t="s">
        <v>341</v>
      </c>
      <c r="AG108">
        <v>0</v>
      </c>
      <c r="AH108">
        <v>1</v>
      </c>
      <c r="AI108" t="s">
        <v>572</v>
      </c>
      <c r="AJ108" t="s">
        <v>556</v>
      </c>
      <c r="AK108" t="s">
        <v>81</v>
      </c>
      <c r="AL108" t="s">
        <v>339</v>
      </c>
      <c r="AO108" t="s">
        <v>262</v>
      </c>
      <c r="AP108" t="s">
        <v>262</v>
      </c>
      <c r="AQ108" t="s">
        <v>344</v>
      </c>
      <c r="AR108" t="s">
        <v>82</v>
      </c>
      <c r="AS108" t="s">
        <v>345</v>
      </c>
      <c r="AT108" t="s">
        <v>557</v>
      </c>
    </row>
    <row r="109" spans="1:46">
      <c r="A109">
        <v>1855</v>
      </c>
      <c r="B109">
        <v>68008352025</v>
      </c>
      <c r="C109">
        <v>804001569</v>
      </c>
      <c r="D109" t="s">
        <v>135</v>
      </c>
      <c r="E109" t="s">
        <v>129</v>
      </c>
      <c r="F109" t="s">
        <v>127</v>
      </c>
      <c r="G109" t="s">
        <v>77</v>
      </c>
      <c r="H109" t="s">
        <v>334</v>
      </c>
      <c r="I109" t="s">
        <v>134</v>
      </c>
      <c r="J109">
        <v>68307</v>
      </c>
      <c r="K109" t="s">
        <v>123</v>
      </c>
      <c r="L109">
        <v>6801</v>
      </c>
      <c r="M109">
        <v>683071150240</v>
      </c>
      <c r="N109" t="s">
        <v>580</v>
      </c>
      <c r="O109" t="s">
        <v>336</v>
      </c>
      <c r="P109" t="s">
        <v>581</v>
      </c>
      <c r="Q109" t="s">
        <v>338</v>
      </c>
      <c r="R109">
        <v>2026</v>
      </c>
      <c r="S109">
        <v>45</v>
      </c>
      <c r="T109" t="s">
        <v>81</v>
      </c>
      <c r="U109" t="s">
        <v>262</v>
      </c>
      <c r="W109" t="s">
        <v>127</v>
      </c>
      <c r="X109" t="s">
        <v>129</v>
      </c>
      <c r="Y109" t="s">
        <v>339</v>
      </c>
      <c r="Z109" t="s">
        <v>339</v>
      </c>
      <c r="AA109">
        <v>45</v>
      </c>
      <c r="AB109" t="s">
        <v>339</v>
      </c>
      <c r="AC109" t="s">
        <v>339</v>
      </c>
      <c r="AE109" t="s">
        <v>554</v>
      </c>
      <c r="AF109" t="s">
        <v>341</v>
      </c>
      <c r="AG109">
        <v>0</v>
      </c>
      <c r="AH109">
        <v>0</v>
      </c>
      <c r="AI109" t="s">
        <v>572</v>
      </c>
      <c r="AJ109" t="s">
        <v>556</v>
      </c>
      <c r="AK109" t="s">
        <v>81</v>
      </c>
      <c r="AL109" t="s">
        <v>339</v>
      </c>
      <c r="AO109" t="s">
        <v>262</v>
      </c>
      <c r="AP109" t="s">
        <v>262</v>
      </c>
      <c r="AQ109" t="s">
        <v>344</v>
      </c>
      <c r="AR109" t="s">
        <v>82</v>
      </c>
      <c r="AS109" t="s">
        <v>345</v>
      </c>
      <c r="AT109" t="s">
        <v>557</v>
      </c>
    </row>
    <row r="110" spans="1:46">
      <c r="A110">
        <v>1841</v>
      </c>
      <c r="B110">
        <v>68008512025</v>
      </c>
      <c r="C110">
        <v>890207427</v>
      </c>
      <c r="D110" t="s">
        <v>112</v>
      </c>
      <c r="E110" t="s">
        <v>84</v>
      </c>
      <c r="F110" t="s">
        <v>80</v>
      </c>
      <c r="G110" t="s">
        <v>77</v>
      </c>
      <c r="H110" t="s">
        <v>334</v>
      </c>
      <c r="I110" t="s">
        <v>110</v>
      </c>
      <c r="J110">
        <v>68276</v>
      </c>
      <c r="K110" t="s">
        <v>101</v>
      </c>
      <c r="L110">
        <v>6802</v>
      </c>
      <c r="M110">
        <v>6827600025137</v>
      </c>
      <c r="N110" t="s">
        <v>582</v>
      </c>
      <c r="O110" t="s">
        <v>336</v>
      </c>
      <c r="P110" t="s">
        <v>583</v>
      </c>
      <c r="Q110" t="s">
        <v>338</v>
      </c>
      <c r="R110">
        <v>2026</v>
      </c>
      <c r="S110">
        <v>100</v>
      </c>
      <c r="T110" t="s">
        <v>81</v>
      </c>
      <c r="U110" t="s">
        <v>262</v>
      </c>
      <c r="W110" t="s">
        <v>80</v>
      </c>
      <c r="X110" t="s">
        <v>84</v>
      </c>
      <c r="Y110" t="s">
        <v>339</v>
      </c>
      <c r="Z110" t="s">
        <v>339</v>
      </c>
      <c r="AA110">
        <v>100</v>
      </c>
      <c r="AB110" t="s">
        <v>339</v>
      </c>
      <c r="AC110" t="s">
        <v>339</v>
      </c>
      <c r="AE110" t="s">
        <v>419</v>
      </c>
      <c r="AF110" t="s">
        <v>341</v>
      </c>
      <c r="AG110">
        <v>0</v>
      </c>
      <c r="AH110">
        <v>0</v>
      </c>
      <c r="AI110" t="s">
        <v>342</v>
      </c>
      <c r="AJ110" t="s">
        <v>342</v>
      </c>
      <c r="AK110" t="s">
        <v>81</v>
      </c>
      <c r="AL110" t="s">
        <v>339</v>
      </c>
      <c r="AO110" t="s">
        <v>262</v>
      </c>
      <c r="AP110" t="s">
        <v>262</v>
      </c>
      <c r="AQ110" t="s">
        <v>344</v>
      </c>
      <c r="AR110" t="s">
        <v>82</v>
      </c>
      <c r="AS110" t="s">
        <v>345</v>
      </c>
    </row>
    <row r="111" spans="1:46">
      <c r="A111">
        <v>1842</v>
      </c>
      <c r="B111">
        <v>68008522025</v>
      </c>
      <c r="C111">
        <v>890207418</v>
      </c>
      <c r="D111" t="s">
        <v>113</v>
      </c>
      <c r="E111" t="s">
        <v>84</v>
      </c>
      <c r="F111" t="s">
        <v>80</v>
      </c>
      <c r="G111" t="s">
        <v>77</v>
      </c>
      <c r="H111" t="s">
        <v>334</v>
      </c>
      <c r="I111" t="s">
        <v>110</v>
      </c>
      <c r="J111">
        <v>68276</v>
      </c>
      <c r="K111" t="s">
        <v>101</v>
      </c>
      <c r="L111">
        <v>6802</v>
      </c>
      <c r="M111">
        <v>6827600026585</v>
      </c>
      <c r="N111" t="s">
        <v>584</v>
      </c>
      <c r="O111" t="s">
        <v>336</v>
      </c>
      <c r="P111" t="s">
        <v>585</v>
      </c>
      <c r="Q111" t="s">
        <v>338</v>
      </c>
      <c r="R111">
        <v>2026</v>
      </c>
      <c r="S111">
        <v>130</v>
      </c>
      <c r="T111" t="s">
        <v>81</v>
      </c>
      <c r="U111" t="s">
        <v>262</v>
      </c>
      <c r="W111" t="s">
        <v>80</v>
      </c>
      <c r="X111" t="s">
        <v>84</v>
      </c>
      <c r="Y111" t="s">
        <v>339</v>
      </c>
      <c r="Z111" t="s">
        <v>339</v>
      </c>
      <c r="AA111">
        <v>130</v>
      </c>
      <c r="AB111" t="s">
        <v>339</v>
      </c>
      <c r="AC111" t="s">
        <v>339</v>
      </c>
      <c r="AE111" t="s">
        <v>419</v>
      </c>
      <c r="AF111" t="s">
        <v>341</v>
      </c>
      <c r="AG111">
        <v>0</v>
      </c>
      <c r="AH111">
        <v>0</v>
      </c>
      <c r="AI111" t="s">
        <v>342</v>
      </c>
      <c r="AJ111" t="s">
        <v>342</v>
      </c>
      <c r="AK111" t="s">
        <v>81</v>
      </c>
      <c r="AL111" t="s">
        <v>339</v>
      </c>
      <c r="AO111" t="s">
        <v>262</v>
      </c>
      <c r="AP111" t="s">
        <v>262</v>
      </c>
      <c r="AQ111" t="s">
        <v>344</v>
      </c>
      <c r="AR111" t="s">
        <v>82</v>
      </c>
      <c r="AS111" t="s">
        <v>345</v>
      </c>
    </row>
    <row r="112" spans="1:46">
      <c r="A112">
        <v>1839</v>
      </c>
      <c r="B112">
        <v>68008362025</v>
      </c>
      <c r="C112">
        <v>804016790</v>
      </c>
      <c r="D112" t="s">
        <v>109</v>
      </c>
      <c r="E112" t="s">
        <v>84</v>
      </c>
      <c r="F112" t="s">
        <v>80</v>
      </c>
      <c r="G112" t="s">
        <v>77</v>
      </c>
      <c r="H112" t="s">
        <v>334</v>
      </c>
      <c r="I112" t="s">
        <v>108</v>
      </c>
      <c r="J112">
        <v>68147</v>
      </c>
      <c r="K112" t="s">
        <v>107</v>
      </c>
      <c r="L112">
        <v>6810</v>
      </c>
      <c r="M112">
        <v>6814700020034</v>
      </c>
      <c r="N112" t="s">
        <v>586</v>
      </c>
      <c r="O112" t="s">
        <v>336</v>
      </c>
      <c r="P112" t="s">
        <v>587</v>
      </c>
      <c r="Q112" t="s">
        <v>338</v>
      </c>
      <c r="R112">
        <v>2026</v>
      </c>
      <c r="S112">
        <v>24</v>
      </c>
      <c r="T112" t="s">
        <v>81</v>
      </c>
      <c r="U112" t="s">
        <v>262</v>
      </c>
      <c r="W112" t="s">
        <v>80</v>
      </c>
      <c r="X112" t="s">
        <v>84</v>
      </c>
      <c r="Y112" t="s">
        <v>339</v>
      </c>
      <c r="Z112" t="s">
        <v>339</v>
      </c>
      <c r="AA112">
        <v>24</v>
      </c>
      <c r="AB112" t="s">
        <v>339</v>
      </c>
      <c r="AC112" t="s">
        <v>339</v>
      </c>
      <c r="AE112" t="s">
        <v>588</v>
      </c>
      <c r="AF112" t="s">
        <v>341</v>
      </c>
      <c r="AG112">
        <v>0</v>
      </c>
      <c r="AH112">
        <v>0</v>
      </c>
      <c r="AI112" t="s">
        <v>342</v>
      </c>
      <c r="AJ112" t="s">
        <v>431</v>
      </c>
      <c r="AK112" t="s">
        <v>81</v>
      </c>
      <c r="AL112" t="s">
        <v>339</v>
      </c>
      <c r="AO112" t="s">
        <v>262</v>
      </c>
      <c r="AP112" t="s">
        <v>262</v>
      </c>
      <c r="AQ112" t="s">
        <v>344</v>
      </c>
      <c r="AR112" t="s">
        <v>82</v>
      </c>
      <c r="AS112" t="s">
        <v>345</v>
      </c>
      <c r="AT112" t="s">
        <v>589</v>
      </c>
    </row>
    <row r="113" spans="1:45">
      <c r="A113" t="s">
        <v>213</v>
      </c>
      <c r="B113">
        <v>68008922025</v>
      </c>
      <c r="C113">
        <v>901711556</v>
      </c>
      <c r="D113" t="s">
        <v>215</v>
      </c>
      <c r="E113" t="s">
        <v>157</v>
      </c>
      <c r="F113" t="s">
        <v>183</v>
      </c>
      <c r="G113" t="s">
        <v>77</v>
      </c>
      <c r="H113" t="s">
        <v>334</v>
      </c>
      <c r="I113" t="s">
        <v>225</v>
      </c>
      <c r="J113">
        <v>68745</v>
      </c>
      <c r="K113" t="s">
        <v>89</v>
      </c>
      <c r="L113">
        <v>6808</v>
      </c>
      <c r="M113">
        <v>682981129440</v>
      </c>
      <c r="N113" t="s">
        <v>590</v>
      </c>
      <c r="O113" t="s">
        <v>336</v>
      </c>
      <c r="P113" t="s">
        <v>591</v>
      </c>
      <c r="Q113" t="s">
        <v>338</v>
      </c>
      <c r="R113">
        <v>2026</v>
      </c>
      <c r="S113">
        <v>16</v>
      </c>
      <c r="T113" t="s">
        <v>81</v>
      </c>
      <c r="U113" t="s">
        <v>262</v>
      </c>
      <c r="W113" t="s">
        <v>183</v>
      </c>
      <c r="X113" t="s">
        <v>157</v>
      </c>
      <c r="Y113" t="s">
        <v>339</v>
      </c>
      <c r="Z113" t="s">
        <v>339</v>
      </c>
      <c r="AA113">
        <v>16</v>
      </c>
      <c r="AB113" t="s">
        <v>339</v>
      </c>
      <c r="AC113" t="s">
        <v>339</v>
      </c>
      <c r="AE113" t="s">
        <v>340</v>
      </c>
      <c r="AF113" t="s">
        <v>341</v>
      </c>
      <c r="AG113">
        <v>0</v>
      </c>
      <c r="AH113">
        <v>0</v>
      </c>
      <c r="AI113" t="s">
        <v>342</v>
      </c>
      <c r="AJ113" t="s">
        <v>592</v>
      </c>
      <c r="AK113" t="s">
        <v>81</v>
      </c>
      <c r="AL113" t="s">
        <v>339</v>
      </c>
      <c r="AO113" t="s">
        <v>262</v>
      </c>
      <c r="AP113" t="s">
        <v>262</v>
      </c>
      <c r="AQ113" t="s">
        <v>344</v>
      </c>
      <c r="AR113" t="s">
        <v>82</v>
      </c>
      <c r="AS113" t="s">
        <v>345</v>
      </c>
    </row>
    <row r="114" spans="1:45">
      <c r="A114" t="s">
        <v>213</v>
      </c>
      <c r="B114">
        <v>68008922025</v>
      </c>
      <c r="C114">
        <v>901711556</v>
      </c>
      <c r="D114" t="s">
        <v>215</v>
      </c>
      <c r="E114" t="s">
        <v>157</v>
      </c>
      <c r="F114" t="s">
        <v>156</v>
      </c>
      <c r="G114" t="s">
        <v>77</v>
      </c>
      <c r="H114" t="s">
        <v>334</v>
      </c>
      <c r="I114" t="s">
        <v>219</v>
      </c>
      <c r="J114">
        <v>68298</v>
      </c>
      <c r="K114" t="s">
        <v>89</v>
      </c>
      <c r="L114">
        <v>6808</v>
      </c>
      <c r="M114">
        <v>682981129441</v>
      </c>
      <c r="N114" t="s">
        <v>593</v>
      </c>
      <c r="O114" t="s">
        <v>336</v>
      </c>
      <c r="P114" t="s">
        <v>594</v>
      </c>
      <c r="Q114" t="s">
        <v>338</v>
      </c>
      <c r="R114">
        <v>2026</v>
      </c>
      <c r="S114">
        <v>8</v>
      </c>
      <c r="T114" t="s">
        <v>81</v>
      </c>
      <c r="U114" t="s">
        <v>262</v>
      </c>
      <c r="W114" t="s">
        <v>156</v>
      </c>
      <c r="X114" t="s">
        <v>157</v>
      </c>
      <c r="Y114" t="s">
        <v>339</v>
      </c>
      <c r="Z114" t="s">
        <v>339</v>
      </c>
      <c r="AA114">
        <v>8</v>
      </c>
      <c r="AB114" t="s">
        <v>339</v>
      </c>
      <c r="AC114" t="s">
        <v>339</v>
      </c>
      <c r="AE114" t="s">
        <v>340</v>
      </c>
      <c r="AF114" t="s">
        <v>341</v>
      </c>
      <c r="AG114">
        <v>0</v>
      </c>
      <c r="AH114">
        <v>0</v>
      </c>
      <c r="AI114" t="s">
        <v>342</v>
      </c>
      <c r="AJ114" t="s">
        <v>592</v>
      </c>
      <c r="AK114" t="s">
        <v>81</v>
      </c>
      <c r="AL114" t="s">
        <v>339</v>
      </c>
      <c r="AO114" t="s">
        <v>262</v>
      </c>
      <c r="AP114" t="s">
        <v>262</v>
      </c>
      <c r="AQ114" t="s">
        <v>344</v>
      </c>
      <c r="AR114" t="s">
        <v>82</v>
      </c>
      <c r="AS114" t="s">
        <v>345</v>
      </c>
    </row>
    <row r="115" spans="1:45">
      <c r="A115" t="s">
        <v>213</v>
      </c>
      <c r="B115">
        <v>68008922025</v>
      </c>
      <c r="C115">
        <v>901711556</v>
      </c>
      <c r="D115" t="s">
        <v>215</v>
      </c>
      <c r="E115" t="s">
        <v>157</v>
      </c>
      <c r="F115" t="s">
        <v>156</v>
      </c>
      <c r="G115" t="s">
        <v>77</v>
      </c>
      <c r="H115" t="s">
        <v>334</v>
      </c>
      <c r="I115" t="s">
        <v>219</v>
      </c>
      <c r="J115">
        <v>68298</v>
      </c>
      <c r="K115" t="s">
        <v>89</v>
      </c>
      <c r="L115">
        <v>6808</v>
      </c>
      <c r="M115">
        <v>682981129445</v>
      </c>
      <c r="N115" t="s">
        <v>595</v>
      </c>
      <c r="O115" t="s">
        <v>336</v>
      </c>
      <c r="P115" t="s">
        <v>596</v>
      </c>
      <c r="Q115" t="s">
        <v>338</v>
      </c>
      <c r="R115">
        <v>2026</v>
      </c>
      <c r="S115">
        <v>14</v>
      </c>
      <c r="T115" t="s">
        <v>81</v>
      </c>
      <c r="U115" t="s">
        <v>262</v>
      </c>
      <c r="W115" t="s">
        <v>156</v>
      </c>
      <c r="X115" t="s">
        <v>157</v>
      </c>
      <c r="Y115" t="s">
        <v>339</v>
      </c>
      <c r="Z115" t="s">
        <v>339</v>
      </c>
      <c r="AA115">
        <v>14</v>
      </c>
      <c r="AB115" t="s">
        <v>339</v>
      </c>
      <c r="AC115" t="s">
        <v>339</v>
      </c>
      <c r="AE115" t="s">
        <v>340</v>
      </c>
      <c r="AF115" t="s">
        <v>341</v>
      </c>
      <c r="AG115">
        <v>0</v>
      </c>
      <c r="AH115">
        <v>0</v>
      </c>
      <c r="AI115" t="s">
        <v>342</v>
      </c>
      <c r="AJ115" t="s">
        <v>592</v>
      </c>
      <c r="AK115" t="s">
        <v>81</v>
      </c>
      <c r="AL115" t="s">
        <v>339</v>
      </c>
      <c r="AO115" t="s">
        <v>262</v>
      </c>
      <c r="AP115" t="s">
        <v>262</v>
      </c>
      <c r="AQ115" t="s">
        <v>344</v>
      </c>
      <c r="AR115" t="s">
        <v>82</v>
      </c>
      <c r="AS115" t="s">
        <v>345</v>
      </c>
    </row>
    <row r="116" spans="1:45">
      <c r="A116" t="s">
        <v>213</v>
      </c>
      <c r="B116">
        <v>68008922025</v>
      </c>
      <c r="C116">
        <v>901711556</v>
      </c>
      <c r="D116" t="s">
        <v>215</v>
      </c>
      <c r="E116" t="s">
        <v>157</v>
      </c>
      <c r="F116" t="s">
        <v>156</v>
      </c>
      <c r="G116" t="s">
        <v>77</v>
      </c>
      <c r="H116" t="s">
        <v>334</v>
      </c>
      <c r="I116" t="s">
        <v>219</v>
      </c>
      <c r="J116">
        <v>68298</v>
      </c>
      <c r="K116" t="s">
        <v>89</v>
      </c>
      <c r="L116">
        <v>6808</v>
      </c>
      <c r="M116">
        <v>682981129448</v>
      </c>
      <c r="N116" t="s">
        <v>597</v>
      </c>
      <c r="O116" t="s">
        <v>336</v>
      </c>
      <c r="P116" t="s">
        <v>598</v>
      </c>
      <c r="Q116" t="s">
        <v>338</v>
      </c>
      <c r="R116">
        <v>2026</v>
      </c>
      <c r="S116">
        <v>15</v>
      </c>
      <c r="T116" t="s">
        <v>81</v>
      </c>
      <c r="U116" t="s">
        <v>262</v>
      </c>
      <c r="W116" t="s">
        <v>156</v>
      </c>
      <c r="X116" t="s">
        <v>157</v>
      </c>
      <c r="Y116" t="s">
        <v>339</v>
      </c>
      <c r="Z116" t="s">
        <v>339</v>
      </c>
      <c r="AA116">
        <v>15</v>
      </c>
      <c r="AB116" t="s">
        <v>339</v>
      </c>
      <c r="AC116" t="s">
        <v>339</v>
      </c>
      <c r="AE116" t="s">
        <v>340</v>
      </c>
      <c r="AF116" t="s">
        <v>341</v>
      </c>
      <c r="AG116">
        <v>0</v>
      </c>
      <c r="AH116">
        <v>0</v>
      </c>
      <c r="AI116" t="s">
        <v>342</v>
      </c>
      <c r="AJ116" t="s">
        <v>592</v>
      </c>
      <c r="AK116" t="s">
        <v>81</v>
      </c>
      <c r="AL116" t="s">
        <v>339</v>
      </c>
      <c r="AO116" t="s">
        <v>262</v>
      </c>
      <c r="AP116" t="s">
        <v>262</v>
      </c>
      <c r="AQ116" t="s">
        <v>344</v>
      </c>
      <c r="AR116" t="s">
        <v>82</v>
      </c>
      <c r="AS116" t="s">
        <v>345</v>
      </c>
    </row>
    <row r="117" spans="1:45">
      <c r="A117" t="s">
        <v>213</v>
      </c>
      <c r="B117">
        <v>68008922025</v>
      </c>
      <c r="C117">
        <v>901711556</v>
      </c>
      <c r="D117" t="s">
        <v>215</v>
      </c>
      <c r="E117" t="s">
        <v>157</v>
      </c>
      <c r="F117" t="s">
        <v>183</v>
      </c>
      <c r="G117" t="s">
        <v>77</v>
      </c>
      <c r="H117" t="s">
        <v>334</v>
      </c>
      <c r="I117" t="s">
        <v>219</v>
      </c>
      <c r="J117">
        <v>68298</v>
      </c>
      <c r="K117" t="s">
        <v>89</v>
      </c>
      <c r="L117">
        <v>6808</v>
      </c>
      <c r="M117">
        <v>682981129455</v>
      </c>
      <c r="N117" t="s">
        <v>599</v>
      </c>
      <c r="O117" t="s">
        <v>336</v>
      </c>
      <c r="P117" t="s">
        <v>600</v>
      </c>
      <c r="Q117" t="s">
        <v>338</v>
      </c>
      <c r="R117">
        <v>2026</v>
      </c>
      <c r="S117">
        <v>19</v>
      </c>
      <c r="T117" t="s">
        <v>81</v>
      </c>
      <c r="U117" t="s">
        <v>262</v>
      </c>
      <c r="W117" t="s">
        <v>183</v>
      </c>
      <c r="X117" t="s">
        <v>157</v>
      </c>
      <c r="Y117" t="s">
        <v>339</v>
      </c>
      <c r="Z117" t="s">
        <v>339</v>
      </c>
      <c r="AA117">
        <v>19</v>
      </c>
      <c r="AB117" t="s">
        <v>339</v>
      </c>
      <c r="AC117" t="s">
        <v>339</v>
      </c>
      <c r="AE117" t="s">
        <v>340</v>
      </c>
      <c r="AF117" t="s">
        <v>341</v>
      </c>
      <c r="AG117">
        <v>0</v>
      </c>
      <c r="AH117">
        <v>0</v>
      </c>
      <c r="AI117" t="s">
        <v>342</v>
      </c>
      <c r="AJ117" t="s">
        <v>592</v>
      </c>
      <c r="AK117" t="s">
        <v>81</v>
      </c>
      <c r="AL117" t="s">
        <v>339</v>
      </c>
      <c r="AO117" t="s">
        <v>262</v>
      </c>
      <c r="AP117" t="s">
        <v>262</v>
      </c>
      <c r="AQ117" t="s">
        <v>344</v>
      </c>
      <c r="AR117" t="s">
        <v>82</v>
      </c>
      <c r="AS117" t="s">
        <v>345</v>
      </c>
    </row>
    <row r="118" spans="1:45">
      <c r="A118" t="s">
        <v>213</v>
      </c>
      <c r="B118">
        <v>68008922025</v>
      </c>
      <c r="C118">
        <v>901711556</v>
      </c>
      <c r="D118" t="s">
        <v>215</v>
      </c>
      <c r="E118" t="s">
        <v>129</v>
      </c>
      <c r="F118" t="s">
        <v>127</v>
      </c>
      <c r="G118" t="s">
        <v>77</v>
      </c>
      <c r="H118" t="s">
        <v>334</v>
      </c>
      <c r="I118" t="s">
        <v>220</v>
      </c>
      <c r="J118">
        <v>68320</v>
      </c>
      <c r="K118" t="s">
        <v>89</v>
      </c>
      <c r="L118">
        <v>6808</v>
      </c>
      <c r="M118">
        <v>6832000118242</v>
      </c>
      <c r="N118" t="s">
        <v>601</v>
      </c>
      <c r="O118" t="s">
        <v>336</v>
      </c>
      <c r="P118" t="s">
        <v>602</v>
      </c>
      <c r="Q118" t="s">
        <v>338</v>
      </c>
      <c r="R118">
        <v>2026</v>
      </c>
      <c r="S118">
        <v>21</v>
      </c>
      <c r="T118" t="s">
        <v>81</v>
      </c>
      <c r="U118" t="s">
        <v>262</v>
      </c>
      <c r="W118" t="s">
        <v>127</v>
      </c>
      <c r="X118" t="s">
        <v>129</v>
      </c>
      <c r="Y118" t="s">
        <v>339</v>
      </c>
      <c r="Z118" t="s">
        <v>339</v>
      </c>
      <c r="AA118">
        <v>21</v>
      </c>
      <c r="AB118" t="s">
        <v>339</v>
      </c>
      <c r="AC118" t="s">
        <v>339</v>
      </c>
      <c r="AE118" t="s">
        <v>340</v>
      </c>
      <c r="AF118" t="s">
        <v>341</v>
      </c>
      <c r="AG118">
        <v>0</v>
      </c>
      <c r="AH118">
        <v>0</v>
      </c>
      <c r="AI118" t="s">
        <v>342</v>
      </c>
      <c r="AJ118" t="s">
        <v>592</v>
      </c>
      <c r="AK118" t="s">
        <v>81</v>
      </c>
      <c r="AL118" t="s">
        <v>339</v>
      </c>
      <c r="AO118" t="s">
        <v>262</v>
      </c>
      <c r="AP118" t="s">
        <v>262</v>
      </c>
      <c r="AQ118" t="s">
        <v>344</v>
      </c>
      <c r="AR118" t="s">
        <v>82</v>
      </c>
      <c r="AS118" t="s">
        <v>345</v>
      </c>
    </row>
    <row r="119" spans="1:45">
      <c r="A119" t="s">
        <v>213</v>
      </c>
      <c r="B119">
        <v>68008922025</v>
      </c>
      <c r="C119">
        <v>901711556</v>
      </c>
      <c r="D119" t="s">
        <v>215</v>
      </c>
      <c r="E119" t="s">
        <v>129</v>
      </c>
      <c r="F119" t="s">
        <v>127</v>
      </c>
      <c r="G119" t="s">
        <v>77</v>
      </c>
      <c r="H119" t="s">
        <v>334</v>
      </c>
      <c r="I119" t="s">
        <v>220</v>
      </c>
      <c r="J119">
        <v>68320</v>
      </c>
      <c r="K119" t="s">
        <v>89</v>
      </c>
      <c r="L119">
        <v>6808</v>
      </c>
      <c r="M119">
        <v>683201129484</v>
      </c>
      <c r="N119" t="s">
        <v>603</v>
      </c>
      <c r="O119" t="s">
        <v>336</v>
      </c>
      <c r="P119" t="s">
        <v>604</v>
      </c>
      <c r="Q119" t="s">
        <v>338</v>
      </c>
      <c r="R119">
        <v>2026</v>
      </c>
      <c r="S119">
        <v>12</v>
      </c>
      <c r="T119" t="s">
        <v>81</v>
      </c>
      <c r="U119" t="s">
        <v>262</v>
      </c>
      <c r="W119" t="s">
        <v>127</v>
      </c>
      <c r="X119" t="s">
        <v>129</v>
      </c>
      <c r="Y119" t="s">
        <v>339</v>
      </c>
      <c r="Z119" t="s">
        <v>339</v>
      </c>
      <c r="AA119">
        <v>12</v>
      </c>
      <c r="AB119" t="s">
        <v>339</v>
      </c>
      <c r="AC119" t="s">
        <v>339</v>
      </c>
      <c r="AE119" t="s">
        <v>340</v>
      </c>
      <c r="AF119" t="s">
        <v>341</v>
      </c>
      <c r="AG119">
        <v>0</v>
      </c>
      <c r="AH119">
        <v>0</v>
      </c>
      <c r="AI119" t="s">
        <v>342</v>
      </c>
      <c r="AJ119" t="s">
        <v>592</v>
      </c>
      <c r="AK119" t="s">
        <v>81</v>
      </c>
      <c r="AL119" t="s">
        <v>339</v>
      </c>
      <c r="AO119" t="s">
        <v>262</v>
      </c>
      <c r="AP119" t="s">
        <v>262</v>
      </c>
      <c r="AQ119" t="s">
        <v>344</v>
      </c>
      <c r="AR119" t="s">
        <v>82</v>
      </c>
      <c r="AS119" t="s">
        <v>345</v>
      </c>
    </row>
    <row r="120" spans="1:45">
      <c r="A120" t="s">
        <v>213</v>
      </c>
      <c r="B120">
        <v>68008922025</v>
      </c>
      <c r="C120">
        <v>901711556</v>
      </c>
      <c r="D120" t="s">
        <v>215</v>
      </c>
      <c r="E120" t="s">
        <v>129</v>
      </c>
      <c r="F120" t="s">
        <v>127</v>
      </c>
      <c r="G120" t="s">
        <v>77</v>
      </c>
      <c r="H120" t="s">
        <v>334</v>
      </c>
      <c r="I120" t="s">
        <v>220</v>
      </c>
      <c r="J120">
        <v>68320</v>
      </c>
      <c r="K120" t="s">
        <v>89</v>
      </c>
      <c r="L120">
        <v>6808</v>
      </c>
      <c r="M120">
        <v>683201129488</v>
      </c>
      <c r="N120" t="s">
        <v>605</v>
      </c>
      <c r="O120" t="s">
        <v>336</v>
      </c>
      <c r="P120" t="s">
        <v>606</v>
      </c>
      <c r="Q120" t="s">
        <v>338</v>
      </c>
      <c r="R120">
        <v>2026</v>
      </c>
      <c r="S120">
        <v>17</v>
      </c>
      <c r="T120" t="s">
        <v>81</v>
      </c>
      <c r="U120" t="s">
        <v>262</v>
      </c>
      <c r="W120" t="s">
        <v>127</v>
      </c>
      <c r="X120" t="s">
        <v>129</v>
      </c>
      <c r="Y120" t="s">
        <v>339</v>
      </c>
      <c r="Z120" t="s">
        <v>339</v>
      </c>
      <c r="AA120">
        <v>17</v>
      </c>
      <c r="AB120" t="s">
        <v>339</v>
      </c>
      <c r="AC120" t="s">
        <v>339</v>
      </c>
      <c r="AE120" t="s">
        <v>340</v>
      </c>
      <c r="AF120" t="s">
        <v>341</v>
      </c>
      <c r="AG120">
        <v>0</v>
      </c>
      <c r="AH120">
        <v>0</v>
      </c>
      <c r="AI120" t="s">
        <v>342</v>
      </c>
      <c r="AJ120" t="s">
        <v>592</v>
      </c>
      <c r="AK120" t="s">
        <v>81</v>
      </c>
      <c r="AL120" t="s">
        <v>339</v>
      </c>
      <c r="AO120" t="s">
        <v>262</v>
      </c>
      <c r="AP120" t="s">
        <v>262</v>
      </c>
      <c r="AQ120" t="s">
        <v>344</v>
      </c>
      <c r="AR120" t="s">
        <v>82</v>
      </c>
      <c r="AS120" t="s">
        <v>345</v>
      </c>
    </row>
    <row r="121" spans="1:45">
      <c r="A121" t="s">
        <v>213</v>
      </c>
      <c r="B121">
        <v>68008922025</v>
      </c>
      <c r="C121">
        <v>901711556</v>
      </c>
      <c r="D121" t="s">
        <v>215</v>
      </c>
      <c r="E121" t="s">
        <v>129</v>
      </c>
      <c r="F121" t="s">
        <v>127</v>
      </c>
      <c r="G121" t="s">
        <v>77</v>
      </c>
      <c r="H121" t="s">
        <v>334</v>
      </c>
      <c r="I121" t="s">
        <v>221</v>
      </c>
      <c r="J121">
        <v>68322</v>
      </c>
      <c r="K121" t="s">
        <v>89</v>
      </c>
      <c r="L121">
        <v>6808</v>
      </c>
      <c r="M121">
        <v>6832200134447</v>
      </c>
      <c r="N121" t="s">
        <v>607</v>
      </c>
      <c r="O121" t="s">
        <v>336</v>
      </c>
      <c r="P121" t="s">
        <v>608</v>
      </c>
      <c r="Q121" t="s">
        <v>338</v>
      </c>
      <c r="R121">
        <v>2026</v>
      </c>
      <c r="S121">
        <v>20</v>
      </c>
      <c r="T121" t="s">
        <v>81</v>
      </c>
      <c r="U121" t="s">
        <v>262</v>
      </c>
      <c r="W121" t="s">
        <v>127</v>
      </c>
      <c r="X121" t="s">
        <v>129</v>
      </c>
      <c r="Y121" t="s">
        <v>339</v>
      </c>
      <c r="Z121" t="s">
        <v>339</v>
      </c>
      <c r="AA121">
        <v>20</v>
      </c>
      <c r="AB121" t="s">
        <v>339</v>
      </c>
      <c r="AC121" t="s">
        <v>339</v>
      </c>
      <c r="AE121" t="s">
        <v>340</v>
      </c>
      <c r="AF121" t="s">
        <v>341</v>
      </c>
      <c r="AG121">
        <v>0</v>
      </c>
      <c r="AH121">
        <v>0</v>
      </c>
      <c r="AI121" t="s">
        <v>342</v>
      </c>
      <c r="AJ121" t="s">
        <v>592</v>
      </c>
      <c r="AK121" t="s">
        <v>81</v>
      </c>
      <c r="AL121" t="s">
        <v>339</v>
      </c>
      <c r="AO121" t="s">
        <v>262</v>
      </c>
      <c r="AP121" t="s">
        <v>262</v>
      </c>
      <c r="AQ121" t="s">
        <v>344</v>
      </c>
      <c r="AR121" t="s">
        <v>82</v>
      </c>
      <c r="AS121" t="s">
        <v>345</v>
      </c>
    </row>
    <row r="122" spans="1:45">
      <c r="A122" t="s">
        <v>213</v>
      </c>
      <c r="B122">
        <v>68008922025</v>
      </c>
      <c r="C122">
        <v>901711556</v>
      </c>
      <c r="D122" t="s">
        <v>215</v>
      </c>
      <c r="E122" t="s">
        <v>129</v>
      </c>
      <c r="F122" t="s">
        <v>127</v>
      </c>
      <c r="G122" t="s">
        <v>77</v>
      </c>
      <c r="H122" t="s">
        <v>334</v>
      </c>
      <c r="I122" t="s">
        <v>222</v>
      </c>
      <c r="J122">
        <v>68500</v>
      </c>
      <c r="K122" t="s">
        <v>89</v>
      </c>
      <c r="L122">
        <v>6808</v>
      </c>
      <c r="M122">
        <v>685001113723</v>
      </c>
      <c r="N122" t="s">
        <v>609</v>
      </c>
      <c r="O122" t="s">
        <v>336</v>
      </c>
      <c r="P122" t="s">
        <v>610</v>
      </c>
      <c r="Q122" t="s">
        <v>338</v>
      </c>
      <c r="R122">
        <v>2026</v>
      </c>
      <c r="S122">
        <v>35</v>
      </c>
      <c r="T122" t="s">
        <v>81</v>
      </c>
      <c r="U122" t="s">
        <v>262</v>
      </c>
      <c r="W122" t="s">
        <v>127</v>
      </c>
      <c r="X122" t="s">
        <v>129</v>
      </c>
      <c r="Y122" t="s">
        <v>339</v>
      </c>
      <c r="Z122" t="s">
        <v>339</v>
      </c>
      <c r="AA122">
        <v>35</v>
      </c>
      <c r="AB122" t="s">
        <v>339</v>
      </c>
      <c r="AC122" t="s">
        <v>339</v>
      </c>
      <c r="AE122" t="s">
        <v>340</v>
      </c>
      <c r="AF122" t="s">
        <v>341</v>
      </c>
      <c r="AG122">
        <v>0</v>
      </c>
      <c r="AH122">
        <v>0</v>
      </c>
      <c r="AI122" t="s">
        <v>342</v>
      </c>
      <c r="AJ122" t="s">
        <v>592</v>
      </c>
      <c r="AK122" t="s">
        <v>81</v>
      </c>
      <c r="AL122" t="s">
        <v>339</v>
      </c>
      <c r="AO122" t="s">
        <v>262</v>
      </c>
      <c r="AP122" t="s">
        <v>262</v>
      </c>
      <c r="AQ122" t="s">
        <v>344</v>
      </c>
      <c r="AR122" t="s">
        <v>82</v>
      </c>
      <c r="AS122" t="s">
        <v>345</v>
      </c>
    </row>
    <row r="123" spans="1:45">
      <c r="A123" t="s">
        <v>213</v>
      </c>
      <c r="B123">
        <v>68008922025</v>
      </c>
      <c r="C123">
        <v>901711556</v>
      </c>
      <c r="D123" t="s">
        <v>215</v>
      </c>
      <c r="E123" t="s">
        <v>129</v>
      </c>
      <c r="F123" t="s">
        <v>127</v>
      </c>
      <c r="G123" t="s">
        <v>77</v>
      </c>
      <c r="H123" t="s">
        <v>334</v>
      </c>
      <c r="I123" t="s">
        <v>222</v>
      </c>
      <c r="J123">
        <v>68500</v>
      </c>
      <c r="K123" t="s">
        <v>89</v>
      </c>
      <c r="L123">
        <v>6808</v>
      </c>
      <c r="M123">
        <v>685001113730</v>
      </c>
      <c r="N123" t="s">
        <v>611</v>
      </c>
      <c r="O123" t="s">
        <v>336</v>
      </c>
      <c r="P123" t="s">
        <v>612</v>
      </c>
      <c r="Q123" t="s">
        <v>338</v>
      </c>
      <c r="R123">
        <v>2026</v>
      </c>
      <c r="S123">
        <v>20</v>
      </c>
      <c r="T123" t="s">
        <v>81</v>
      </c>
      <c r="U123" t="s">
        <v>262</v>
      </c>
      <c r="W123" t="s">
        <v>127</v>
      </c>
      <c r="X123" t="s">
        <v>129</v>
      </c>
      <c r="Y123" t="s">
        <v>339</v>
      </c>
      <c r="Z123" t="s">
        <v>339</v>
      </c>
      <c r="AA123">
        <v>20</v>
      </c>
      <c r="AB123" t="s">
        <v>339</v>
      </c>
      <c r="AC123" t="s">
        <v>339</v>
      </c>
      <c r="AE123" t="s">
        <v>340</v>
      </c>
      <c r="AF123" t="s">
        <v>341</v>
      </c>
      <c r="AG123">
        <v>0</v>
      </c>
      <c r="AH123">
        <v>0</v>
      </c>
      <c r="AI123" t="s">
        <v>342</v>
      </c>
      <c r="AJ123" t="s">
        <v>592</v>
      </c>
      <c r="AK123" t="s">
        <v>81</v>
      </c>
      <c r="AL123" t="s">
        <v>339</v>
      </c>
      <c r="AO123" t="s">
        <v>262</v>
      </c>
      <c r="AP123" t="s">
        <v>262</v>
      </c>
      <c r="AQ123" t="s">
        <v>344</v>
      </c>
      <c r="AR123" t="s">
        <v>82</v>
      </c>
      <c r="AS123" t="s">
        <v>345</v>
      </c>
    </row>
    <row r="124" spans="1:45">
      <c r="A124" t="s">
        <v>213</v>
      </c>
      <c r="B124">
        <v>68008922025</v>
      </c>
      <c r="C124">
        <v>901711556</v>
      </c>
      <c r="D124" t="s">
        <v>215</v>
      </c>
      <c r="E124" t="s">
        <v>129</v>
      </c>
      <c r="F124" t="s">
        <v>127</v>
      </c>
      <c r="G124" t="s">
        <v>77</v>
      </c>
      <c r="H124" t="s">
        <v>334</v>
      </c>
      <c r="I124" t="s">
        <v>222</v>
      </c>
      <c r="J124">
        <v>68500</v>
      </c>
      <c r="K124" t="s">
        <v>89</v>
      </c>
      <c r="L124">
        <v>6808</v>
      </c>
      <c r="M124">
        <v>685001129458</v>
      </c>
      <c r="N124" t="s">
        <v>613</v>
      </c>
      <c r="O124" t="s">
        <v>336</v>
      </c>
      <c r="P124" t="s">
        <v>614</v>
      </c>
      <c r="Q124" t="s">
        <v>338</v>
      </c>
      <c r="R124">
        <v>2026</v>
      </c>
      <c r="S124">
        <v>13</v>
      </c>
      <c r="T124" t="s">
        <v>81</v>
      </c>
      <c r="U124" t="s">
        <v>262</v>
      </c>
      <c r="W124" t="s">
        <v>127</v>
      </c>
      <c r="X124" t="s">
        <v>129</v>
      </c>
      <c r="Y124" t="s">
        <v>339</v>
      </c>
      <c r="Z124" t="s">
        <v>339</v>
      </c>
      <c r="AA124">
        <v>13</v>
      </c>
      <c r="AB124" t="s">
        <v>339</v>
      </c>
      <c r="AC124" t="s">
        <v>339</v>
      </c>
      <c r="AE124" t="s">
        <v>340</v>
      </c>
      <c r="AF124" t="s">
        <v>341</v>
      </c>
      <c r="AG124">
        <v>0</v>
      </c>
      <c r="AH124">
        <v>0</v>
      </c>
      <c r="AI124" t="s">
        <v>342</v>
      </c>
      <c r="AJ124" t="s">
        <v>592</v>
      </c>
      <c r="AK124" t="s">
        <v>81</v>
      </c>
      <c r="AL124" t="s">
        <v>339</v>
      </c>
      <c r="AO124" t="s">
        <v>262</v>
      </c>
      <c r="AP124" t="s">
        <v>262</v>
      </c>
      <c r="AQ124" t="s">
        <v>344</v>
      </c>
      <c r="AR124" t="s">
        <v>82</v>
      </c>
      <c r="AS124" t="s">
        <v>345</v>
      </c>
    </row>
    <row r="125" spans="1:45">
      <c r="A125" t="s">
        <v>213</v>
      </c>
      <c r="B125">
        <v>68008922025</v>
      </c>
      <c r="C125">
        <v>901711556</v>
      </c>
      <c r="D125" t="s">
        <v>215</v>
      </c>
      <c r="E125" t="s">
        <v>129</v>
      </c>
      <c r="F125" t="s">
        <v>127</v>
      </c>
      <c r="G125" t="s">
        <v>77</v>
      </c>
      <c r="H125" t="s">
        <v>334</v>
      </c>
      <c r="I125" t="s">
        <v>222</v>
      </c>
      <c r="J125">
        <v>68500</v>
      </c>
      <c r="K125" t="s">
        <v>89</v>
      </c>
      <c r="L125">
        <v>6808</v>
      </c>
      <c r="M125">
        <v>685001129461</v>
      </c>
      <c r="N125" t="s">
        <v>615</v>
      </c>
      <c r="O125" t="s">
        <v>336</v>
      </c>
      <c r="P125" t="s">
        <v>616</v>
      </c>
      <c r="Q125" t="s">
        <v>338</v>
      </c>
      <c r="R125">
        <v>2026</v>
      </c>
      <c r="S125">
        <v>14</v>
      </c>
      <c r="T125" t="s">
        <v>81</v>
      </c>
      <c r="U125" t="s">
        <v>262</v>
      </c>
      <c r="W125" t="s">
        <v>127</v>
      </c>
      <c r="X125" t="s">
        <v>129</v>
      </c>
      <c r="Y125" t="s">
        <v>339</v>
      </c>
      <c r="Z125" t="s">
        <v>339</v>
      </c>
      <c r="AA125">
        <v>14</v>
      </c>
      <c r="AB125" t="s">
        <v>339</v>
      </c>
      <c r="AC125" t="s">
        <v>339</v>
      </c>
      <c r="AE125" t="s">
        <v>340</v>
      </c>
      <c r="AF125" t="s">
        <v>341</v>
      </c>
      <c r="AG125">
        <v>0</v>
      </c>
      <c r="AH125">
        <v>0</v>
      </c>
      <c r="AI125" t="s">
        <v>342</v>
      </c>
      <c r="AJ125" t="s">
        <v>592</v>
      </c>
      <c r="AK125" t="s">
        <v>81</v>
      </c>
      <c r="AL125" t="s">
        <v>339</v>
      </c>
      <c r="AO125" t="s">
        <v>262</v>
      </c>
      <c r="AP125" t="s">
        <v>262</v>
      </c>
      <c r="AQ125" t="s">
        <v>344</v>
      </c>
      <c r="AR125" t="s">
        <v>82</v>
      </c>
      <c r="AS125" t="s">
        <v>345</v>
      </c>
    </row>
    <row r="126" spans="1:45">
      <c r="A126" t="s">
        <v>213</v>
      </c>
      <c r="B126">
        <v>68008922025</v>
      </c>
      <c r="C126">
        <v>901711556</v>
      </c>
      <c r="D126" t="s">
        <v>215</v>
      </c>
      <c r="E126" t="s">
        <v>129</v>
      </c>
      <c r="F126" t="s">
        <v>127</v>
      </c>
      <c r="G126" t="s">
        <v>77</v>
      </c>
      <c r="H126" t="s">
        <v>334</v>
      </c>
      <c r="I126" t="s">
        <v>222</v>
      </c>
      <c r="J126">
        <v>68500</v>
      </c>
      <c r="K126" t="s">
        <v>89</v>
      </c>
      <c r="L126">
        <v>6808</v>
      </c>
      <c r="M126">
        <v>685001129464</v>
      </c>
      <c r="N126" t="s">
        <v>617</v>
      </c>
      <c r="O126" t="s">
        <v>336</v>
      </c>
      <c r="P126" t="s">
        <v>612</v>
      </c>
      <c r="Q126" t="s">
        <v>338</v>
      </c>
      <c r="R126">
        <v>2026</v>
      </c>
      <c r="S126">
        <v>47</v>
      </c>
      <c r="T126" t="s">
        <v>81</v>
      </c>
      <c r="U126" t="s">
        <v>262</v>
      </c>
      <c r="W126" t="s">
        <v>127</v>
      </c>
      <c r="X126" t="s">
        <v>129</v>
      </c>
      <c r="Y126" t="s">
        <v>339</v>
      </c>
      <c r="Z126" t="s">
        <v>339</v>
      </c>
      <c r="AA126">
        <v>47</v>
      </c>
      <c r="AB126" t="s">
        <v>339</v>
      </c>
      <c r="AC126" t="s">
        <v>339</v>
      </c>
      <c r="AE126" t="s">
        <v>340</v>
      </c>
      <c r="AF126" t="s">
        <v>341</v>
      </c>
      <c r="AG126">
        <v>0</v>
      </c>
      <c r="AH126">
        <v>0</v>
      </c>
      <c r="AI126" t="s">
        <v>342</v>
      </c>
      <c r="AJ126" t="s">
        <v>592</v>
      </c>
      <c r="AK126" t="s">
        <v>81</v>
      </c>
      <c r="AL126" t="s">
        <v>339</v>
      </c>
      <c r="AO126" t="s">
        <v>262</v>
      </c>
      <c r="AP126" t="s">
        <v>262</v>
      </c>
      <c r="AQ126" t="s">
        <v>344</v>
      </c>
      <c r="AR126" t="s">
        <v>82</v>
      </c>
      <c r="AS126" t="s">
        <v>345</v>
      </c>
    </row>
    <row r="127" spans="1:45">
      <c r="A127" t="s">
        <v>213</v>
      </c>
      <c r="B127">
        <v>68008922025</v>
      </c>
      <c r="C127">
        <v>901711556</v>
      </c>
      <c r="D127" t="s">
        <v>215</v>
      </c>
      <c r="E127" t="s">
        <v>129</v>
      </c>
      <c r="F127" t="s">
        <v>127</v>
      </c>
      <c r="G127" t="s">
        <v>77</v>
      </c>
      <c r="H127" t="s">
        <v>334</v>
      </c>
      <c r="I127" t="s">
        <v>222</v>
      </c>
      <c r="J127">
        <v>68500</v>
      </c>
      <c r="K127" t="s">
        <v>89</v>
      </c>
      <c r="L127">
        <v>6808</v>
      </c>
      <c r="M127">
        <v>685001129474</v>
      </c>
      <c r="N127" t="s">
        <v>618</v>
      </c>
      <c r="O127" t="s">
        <v>336</v>
      </c>
      <c r="P127" t="s">
        <v>619</v>
      </c>
      <c r="Q127" t="s">
        <v>338</v>
      </c>
      <c r="R127">
        <v>2026</v>
      </c>
      <c r="S127">
        <v>12</v>
      </c>
      <c r="T127" t="s">
        <v>81</v>
      </c>
      <c r="U127" t="s">
        <v>262</v>
      </c>
      <c r="W127" t="s">
        <v>127</v>
      </c>
      <c r="X127" t="s">
        <v>129</v>
      </c>
      <c r="Y127" t="s">
        <v>339</v>
      </c>
      <c r="Z127" t="s">
        <v>339</v>
      </c>
      <c r="AA127">
        <v>12</v>
      </c>
      <c r="AB127" t="s">
        <v>339</v>
      </c>
      <c r="AC127" t="s">
        <v>339</v>
      </c>
      <c r="AE127" t="s">
        <v>340</v>
      </c>
      <c r="AF127" t="s">
        <v>341</v>
      </c>
      <c r="AG127">
        <v>0</v>
      </c>
      <c r="AH127">
        <v>0</v>
      </c>
      <c r="AI127" t="s">
        <v>342</v>
      </c>
      <c r="AJ127" t="s">
        <v>592</v>
      </c>
      <c r="AK127" t="s">
        <v>81</v>
      </c>
      <c r="AL127" t="s">
        <v>339</v>
      </c>
      <c r="AO127" t="s">
        <v>262</v>
      </c>
      <c r="AP127" t="s">
        <v>262</v>
      </c>
      <c r="AQ127" t="s">
        <v>344</v>
      </c>
      <c r="AR127" t="s">
        <v>82</v>
      </c>
      <c r="AS127" t="s">
        <v>345</v>
      </c>
    </row>
    <row r="128" spans="1:45">
      <c r="A128" t="s">
        <v>213</v>
      </c>
      <c r="B128">
        <v>68008922025</v>
      </c>
      <c r="C128">
        <v>901711556</v>
      </c>
      <c r="D128" t="s">
        <v>215</v>
      </c>
      <c r="E128" t="s">
        <v>129</v>
      </c>
      <c r="F128" t="s">
        <v>127</v>
      </c>
      <c r="G128" t="s">
        <v>77</v>
      </c>
      <c r="H128" t="s">
        <v>334</v>
      </c>
      <c r="I128" t="s">
        <v>222</v>
      </c>
      <c r="J128">
        <v>68500</v>
      </c>
      <c r="K128" t="s">
        <v>89</v>
      </c>
      <c r="L128">
        <v>6808</v>
      </c>
      <c r="M128">
        <v>685001150720</v>
      </c>
      <c r="N128" t="s">
        <v>620</v>
      </c>
      <c r="O128" t="s">
        <v>336</v>
      </c>
      <c r="P128" t="s">
        <v>621</v>
      </c>
      <c r="Q128" t="s">
        <v>338</v>
      </c>
      <c r="R128">
        <v>2026</v>
      </c>
      <c r="S128">
        <v>7</v>
      </c>
      <c r="T128" t="s">
        <v>81</v>
      </c>
      <c r="U128" t="s">
        <v>262</v>
      </c>
      <c r="W128" t="s">
        <v>127</v>
      </c>
      <c r="X128" t="s">
        <v>129</v>
      </c>
      <c r="Y128" t="s">
        <v>339</v>
      </c>
      <c r="Z128" t="s">
        <v>339</v>
      </c>
      <c r="AA128">
        <v>7</v>
      </c>
      <c r="AB128" t="s">
        <v>339</v>
      </c>
      <c r="AC128" t="s">
        <v>339</v>
      </c>
      <c r="AE128" t="s">
        <v>340</v>
      </c>
      <c r="AF128" t="s">
        <v>341</v>
      </c>
      <c r="AG128">
        <v>0</v>
      </c>
      <c r="AH128">
        <v>0</v>
      </c>
      <c r="AI128" t="s">
        <v>342</v>
      </c>
      <c r="AJ128" t="s">
        <v>592</v>
      </c>
      <c r="AK128" t="s">
        <v>81</v>
      </c>
      <c r="AL128" t="s">
        <v>339</v>
      </c>
      <c r="AO128" t="s">
        <v>262</v>
      </c>
      <c r="AP128" t="s">
        <v>262</v>
      </c>
      <c r="AQ128" t="s">
        <v>344</v>
      </c>
      <c r="AR128" t="s">
        <v>82</v>
      </c>
      <c r="AS128" t="s">
        <v>345</v>
      </c>
    </row>
    <row r="129" spans="1:45">
      <c r="A129" t="s">
        <v>213</v>
      </c>
      <c r="B129">
        <v>68008922025</v>
      </c>
      <c r="C129">
        <v>901711556</v>
      </c>
      <c r="D129" t="s">
        <v>215</v>
      </c>
      <c r="E129" t="s">
        <v>129</v>
      </c>
      <c r="F129" t="s">
        <v>127</v>
      </c>
      <c r="G129" t="s">
        <v>77</v>
      </c>
      <c r="H129" t="s">
        <v>334</v>
      </c>
      <c r="I129" t="s">
        <v>223</v>
      </c>
      <c r="J129">
        <v>68522</v>
      </c>
      <c r="K129" t="s">
        <v>89</v>
      </c>
      <c r="L129">
        <v>6808</v>
      </c>
      <c r="M129">
        <v>6852200118268</v>
      </c>
      <c r="N129" t="s">
        <v>622</v>
      </c>
      <c r="O129" t="s">
        <v>336</v>
      </c>
      <c r="P129" t="s">
        <v>623</v>
      </c>
      <c r="Q129" t="s">
        <v>338</v>
      </c>
      <c r="R129">
        <v>2026</v>
      </c>
      <c r="S129">
        <v>22</v>
      </c>
      <c r="T129" t="s">
        <v>81</v>
      </c>
      <c r="U129" t="s">
        <v>262</v>
      </c>
      <c r="W129" t="s">
        <v>127</v>
      </c>
      <c r="X129" t="s">
        <v>129</v>
      </c>
      <c r="Y129" t="s">
        <v>339</v>
      </c>
      <c r="Z129" t="s">
        <v>339</v>
      </c>
      <c r="AA129">
        <v>22</v>
      </c>
      <c r="AB129" t="s">
        <v>339</v>
      </c>
      <c r="AC129" t="s">
        <v>339</v>
      </c>
      <c r="AE129" t="s">
        <v>340</v>
      </c>
      <c r="AF129" t="s">
        <v>341</v>
      </c>
      <c r="AG129">
        <v>0</v>
      </c>
      <c r="AH129">
        <v>0</v>
      </c>
      <c r="AI129" t="s">
        <v>342</v>
      </c>
      <c r="AJ129" t="s">
        <v>592</v>
      </c>
      <c r="AK129" t="s">
        <v>81</v>
      </c>
      <c r="AL129" t="s">
        <v>339</v>
      </c>
      <c r="AO129" t="s">
        <v>262</v>
      </c>
      <c r="AP129" t="s">
        <v>262</v>
      </c>
      <c r="AQ129" t="s">
        <v>344</v>
      </c>
      <c r="AR129" t="s">
        <v>82</v>
      </c>
      <c r="AS129" t="s">
        <v>345</v>
      </c>
    </row>
    <row r="130" spans="1:45">
      <c r="A130" t="s">
        <v>213</v>
      </c>
      <c r="B130">
        <v>68008922025</v>
      </c>
      <c r="C130">
        <v>901711556</v>
      </c>
      <c r="D130" t="s">
        <v>215</v>
      </c>
      <c r="E130" t="s">
        <v>129</v>
      </c>
      <c r="F130" t="s">
        <v>127</v>
      </c>
      <c r="G130" t="s">
        <v>77</v>
      </c>
      <c r="H130" t="s">
        <v>334</v>
      </c>
      <c r="I130" t="s">
        <v>223</v>
      </c>
      <c r="J130">
        <v>68522</v>
      </c>
      <c r="K130" t="s">
        <v>89</v>
      </c>
      <c r="L130">
        <v>6808</v>
      </c>
      <c r="M130">
        <v>685221129501</v>
      </c>
      <c r="N130" t="s">
        <v>624</v>
      </c>
      <c r="O130" t="s">
        <v>336</v>
      </c>
      <c r="P130" t="s">
        <v>625</v>
      </c>
      <c r="Q130" t="s">
        <v>338</v>
      </c>
      <c r="R130">
        <v>2026</v>
      </c>
      <c r="S130">
        <v>15</v>
      </c>
      <c r="T130" t="s">
        <v>81</v>
      </c>
      <c r="U130" t="s">
        <v>262</v>
      </c>
      <c r="W130" t="s">
        <v>127</v>
      </c>
      <c r="X130" t="s">
        <v>129</v>
      </c>
      <c r="Y130" t="s">
        <v>339</v>
      </c>
      <c r="Z130" t="s">
        <v>339</v>
      </c>
      <c r="AA130">
        <v>15</v>
      </c>
      <c r="AB130" t="s">
        <v>339</v>
      </c>
      <c r="AC130" t="s">
        <v>339</v>
      </c>
      <c r="AE130" t="s">
        <v>340</v>
      </c>
      <c r="AF130" t="s">
        <v>341</v>
      </c>
      <c r="AG130">
        <v>0</v>
      </c>
      <c r="AH130">
        <v>0</v>
      </c>
      <c r="AI130" t="s">
        <v>342</v>
      </c>
      <c r="AJ130" t="s">
        <v>592</v>
      </c>
      <c r="AK130" t="s">
        <v>81</v>
      </c>
      <c r="AL130" t="s">
        <v>339</v>
      </c>
      <c r="AO130" t="s">
        <v>262</v>
      </c>
      <c r="AP130" t="s">
        <v>262</v>
      </c>
      <c r="AQ130" t="s">
        <v>344</v>
      </c>
      <c r="AR130" t="s">
        <v>82</v>
      </c>
      <c r="AS130" t="s">
        <v>345</v>
      </c>
    </row>
    <row r="131" spans="1:45">
      <c r="A131" t="s">
        <v>213</v>
      </c>
      <c r="B131">
        <v>68008922025</v>
      </c>
      <c r="C131">
        <v>901711556</v>
      </c>
      <c r="D131" t="s">
        <v>215</v>
      </c>
      <c r="E131" t="s">
        <v>129</v>
      </c>
      <c r="F131" t="s">
        <v>127</v>
      </c>
      <c r="G131" t="s">
        <v>77</v>
      </c>
      <c r="H131" t="s">
        <v>334</v>
      </c>
      <c r="I131" t="s">
        <v>224</v>
      </c>
      <c r="J131">
        <v>68524</v>
      </c>
      <c r="K131" t="s">
        <v>89</v>
      </c>
      <c r="L131">
        <v>6808</v>
      </c>
      <c r="M131">
        <v>685241140045</v>
      </c>
      <c r="N131" t="s">
        <v>626</v>
      </c>
      <c r="O131" t="s">
        <v>336</v>
      </c>
      <c r="P131" t="s">
        <v>627</v>
      </c>
      <c r="Q131" t="s">
        <v>338</v>
      </c>
      <c r="R131">
        <v>2026</v>
      </c>
      <c r="S131">
        <v>12</v>
      </c>
      <c r="T131" t="s">
        <v>81</v>
      </c>
      <c r="U131" t="s">
        <v>262</v>
      </c>
      <c r="W131" t="s">
        <v>127</v>
      </c>
      <c r="X131" t="s">
        <v>129</v>
      </c>
      <c r="Y131" t="s">
        <v>339</v>
      </c>
      <c r="Z131" t="s">
        <v>339</v>
      </c>
      <c r="AA131">
        <v>12</v>
      </c>
      <c r="AB131" t="s">
        <v>339</v>
      </c>
      <c r="AC131" t="s">
        <v>339</v>
      </c>
      <c r="AE131" t="s">
        <v>340</v>
      </c>
      <c r="AF131" t="s">
        <v>341</v>
      </c>
      <c r="AG131">
        <v>0</v>
      </c>
      <c r="AH131">
        <v>0</v>
      </c>
      <c r="AI131" t="s">
        <v>342</v>
      </c>
      <c r="AJ131" t="s">
        <v>592</v>
      </c>
      <c r="AK131" t="s">
        <v>81</v>
      </c>
      <c r="AL131" t="s">
        <v>339</v>
      </c>
      <c r="AO131" t="s">
        <v>262</v>
      </c>
      <c r="AP131" t="s">
        <v>262</v>
      </c>
      <c r="AQ131" t="s">
        <v>344</v>
      </c>
      <c r="AR131" t="s">
        <v>82</v>
      </c>
      <c r="AS131" t="s">
        <v>345</v>
      </c>
    </row>
    <row r="132" spans="1:45">
      <c r="A132" t="s">
        <v>213</v>
      </c>
      <c r="B132">
        <v>68008922025</v>
      </c>
      <c r="C132">
        <v>901711556</v>
      </c>
      <c r="D132" t="s">
        <v>215</v>
      </c>
      <c r="E132" t="s">
        <v>129</v>
      </c>
      <c r="F132" t="s">
        <v>127</v>
      </c>
      <c r="G132" t="s">
        <v>77</v>
      </c>
      <c r="H132" t="s">
        <v>334</v>
      </c>
      <c r="I132" t="s">
        <v>224</v>
      </c>
      <c r="J132">
        <v>68524</v>
      </c>
      <c r="K132" t="s">
        <v>89</v>
      </c>
      <c r="L132">
        <v>6808</v>
      </c>
      <c r="M132">
        <v>685241140054</v>
      </c>
      <c r="N132" t="s">
        <v>628</v>
      </c>
      <c r="O132" t="s">
        <v>336</v>
      </c>
      <c r="P132" t="s">
        <v>629</v>
      </c>
      <c r="Q132" t="s">
        <v>338</v>
      </c>
      <c r="R132">
        <v>2026</v>
      </c>
      <c r="S132">
        <v>11</v>
      </c>
      <c r="T132" t="s">
        <v>81</v>
      </c>
      <c r="U132" t="s">
        <v>262</v>
      </c>
      <c r="W132" t="s">
        <v>127</v>
      </c>
      <c r="X132" t="s">
        <v>129</v>
      </c>
      <c r="Y132" t="s">
        <v>339</v>
      </c>
      <c r="Z132" t="s">
        <v>339</v>
      </c>
      <c r="AA132">
        <v>11</v>
      </c>
      <c r="AB132" t="s">
        <v>339</v>
      </c>
      <c r="AC132" t="s">
        <v>339</v>
      </c>
      <c r="AE132" t="s">
        <v>340</v>
      </c>
      <c r="AF132" t="s">
        <v>341</v>
      </c>
      <c r="AG132">
        <v>0</v>
      </c>
      <c r="AH132">
        <v>0</v>
      </c>
      <c r="AI132" t="s">
        <v>342</v>
      </c>
      <c r="AJ132" t="s">
        <v>592</v>
      </c>
      <c r="AK132" t="s">
        <v>81</v>
      </c>
      <c r="AL132" t="s">
        <v>339</v>
      </c>
      <c r="AO132" t="s">
        <v>262</v>
      </c>
      <c r="AP132" t="s">
        <v>262</v>
      </c>
      <c r="AQ132" t="s">
        <v>344</v>
      </c>
      <c r="AR132" t="s">
        <v>82</v>
      </c>
      <c r="AS132" t="s">
        <v>345</v>
      </c>
    </row>
    <row r="133" spans="1:45">
      <c r="A133" t="s">
        <v>213</v>
      </c>
      <c r="B133">
        <v>68008922025</v>
      </c>
      <c r="C133">
        <v>901711556</v>
      </c>
      <c r="D133" t="s">
        <v>215</v>
      </c>
      <c r="E133" t="s">
        <v>129</v>
      </c>
      <c r="F133" t="s">
        <v>127</v>
      </c>
      <c r="G133" t="s">
        <v>77</v>
      </c>
      <c r="H133" t="s">
        <v>334</v>
      </c>
      <c r="I133" t="s">
        <v>224</v>
      </c>
      <c r="J133">
        <v>68524</v>
      </c>
      <c r="K133" t="s">
        <v>89</v>
      </c>
      <c r="L133">
        <v>6808</v>
      </c>
      <c r="M133">
        <v>685241140055</v>
      </c>
      <c r="N133" t="s">
        <v>630</v>
      </c>
      <c r="O133" t="s">
        <v>336</v>
      </c>
      <c r="P133" t="s">
        <v>631</v>
      </c>
      <c r="Q133" t="s">
        <v>338</v>
      </c>
      <c r="R133">
        <v>2026</v>
      </c>
      <c r="S133">
        <v>12</v>
      </c>
      <c r="T133" t="s">
        <v>81</v>
      </c>
      <c r="U133" t="s">
        <v>262</v>
      </c>
      <c r="W133" t="s">
        <v>127</v>
      </c>
      <c r="X133" t="s">
        <v>129</v>
      </c>
      <c r="Y133" t="s">
        <v>339</v>
      </c>
      <c r="Z133" t="s">
        <v>339</v>
      </c>
      <c r="AA133">
        <v>12</v>
      </c>
      <c r="AB133" t="s">
        <v>339</v>
      </c>
      <c r="AC133" t="s">
        <v>339</v>
      </c>
      <c r="AE133" t="s">
        <v>340</v>
      </c>
      <c r="AF133" t="s">
        <v>341</v>
      </c>
      <c r="AG133">
        <v>0</v>
      </c>
      <c r="AH133">
        <v>0</v>
      </c>
      <c r="AI133" t="s">
        <v>342</v>
      </c>
      <c r="AJ133" t="s">
        <v>592</v>
      </c>
      <c r="AK133" t="s">
        <v>81</v>
      </c>
      <c r="AL133" t="s">
        <v>339</v>
      </c>
      <c r="AO133" t="s">
        <v>262</v>
      </c>
      <c r="AP133" t="s">
        <v>262</v>
      </c>
      <c r="AQ133" t="s">
        <v>344</v>
      </c>
      <c r="AR133" t="s">
        <v>82</v>
      </c>
      <c r="AS133" t="s">
        <v>345</v>
      </c>
    </row>
    <row r="134" spans="1:45">
      <c r="A134" t="s">
        <v>213</v>
      </c>
      <c r="B134">
        <v>68008922025</v>
      </c>
      <c r="C134">
        <v>901711556</v>
      </c>
      <c r="D134" t="s">
        <v>215</v>
      </c>
      <c r="E134" t="s">
        <v>129</v>
      </c>
      <c r="F134" t="s">
        <v>127</v>
      </c>
      <c r="G134" t="s">
        <v>77</v>
      </c>
      <c r="H134" t="s">
        <v>334</v>
      </c>
      <c r="I134" t="s">
        <v>225</v>
      </c>
      <c r="J134">
        <v>68745</v>
      </c>
      <c r="K134" t="s">
        <v>89</v>
      </c>
      <c r="L134">
        <v>6808</v>
      </c>
      <c r="M134">
        <v>6874500134462</v>
      </c>
      <c r="N134" t="s">
        <v>632</v>
      </c>
      <c r="O134" t="s">
        <v>336</v>
      </c>
      <c r="P134" t="s">
        <v>633</v>
      </c>
      <c r="Q134" t="s">
        <v>338</v>
      </c>
      <c r="R134">
        <v>2026</v>
      </c>
      <c r="S134">
        <v>38</v>
      </c>
      <c r="T134" t="s">
        <v>81</v>
      </c>
      <c r="U134" t="s">
        <v>262</v>
      </c>
      <c r="W134" t="s">
        <v>127</v>
      </c>
      <c r="X134" t="s">
        <v>129</v>
      </c>
      <c r="Y134" t="s">
        <v>339</v>
      </c>
      <c r="Z134" t="s">
        <v>339</v>
      </c>
      <c r="AA134">
        <v>38</v>
      </c>
      <c r="AB134" t="s">
        <v>339</v>
      </c>
      <c r="AC134" t="s">
        <v>339</v>
      </c>
      <c r="AE134" t="s">
        <v>340</v>
      </c>
      <c r="AF134" t="s">
        <v>341</v>
      </c>
      <c r="AG134">
        <v>0</v>
      </c>
      <c r="AH134">
        <v>0</v>
      </c>
      <c r="AI134" t="s">
        <v>342</v>
      </c>
      <c r="AJ134" t="s">
        <v>592</v>
      </c>
      <c r="AK134" t="s">
        <v>81</v>
      </c>
      <c r="AL134" t="s">
        <v>339</v>
      </c>
      <c r="AO134" t="s">
        <v>262</v>
      </c>
      <c r="AP134" t="s">
        <v>262</v>
      </c>
      <c r="AQ134" t="s">
        <v>344</v>
      </c>
      <c r="AR134" t="s">
        <v>82</v>
      </c>
      <c r="AS134" t="s">
        <v>345</v>
      </c>
    </row>
    <row r="135" spans="1:45">
      <c r="A135" t="s">
        <v>213</v>
      </c>
      <c r="B135">
        <v>68008922025</v>
      </c>
      <c r="C135">
        <v>901711556</v>
      </c>
      <c r="D135" t="s">
        <v>215</v>
      </c>
      <c r="E135" t="s">
        <v>157</v>
      </c>
      <c r="F135" t="s">
        <v>183</v>
      </c>
      <c r="G135" t="s">
        <v>77</v>
      </c>
      <c r="H135" t="s">
        <v>334</v>
      </c>
      <c r="I135" t="s">
        <v>225</v>
      </c>
      <c r="J135">
        <v>68745</v>
      </c>
      <c r="K135" t="s">
        <v>89</v>
      </c>
      <c r="L135">
        <v>6808</v>
      </c>
      <c r="M135">
        <v>6874500134481</v>
      </c>
      <c r="N135" t="s">
        <v>634</v>
      </c>
      <c r="O135" t="s">
        <v>336</v>
      </c>
      <c r="P135" t="s">
        <v>635</v>
      </c>
      <c r="Q135" t="s">
        <v>338</v>
      </c>
      <c r="R135">
        <v>2026</v>
      </c>
      <c r="S135">
        <v>35</v>
      </c>
      <c r="T135" t="s">
        <v>81</v>
      </c>
      <c r="U135" t="s">
        <v>262</v>
      </c>
      <c r="W135" t="s">
        <v>183</v>
      </c>
      <c r="X135" t="s">
        <v>157</v>
      </c>
      <c r="Y135" t="s">
        <v>339</v>
      </c>
      <c r="Z135" t="s">
        <v>339</v>
      </c>
      <c r="AA135">
        <v>35</v>
      </c>
      <c r="AB135" t="s">
        <v>339</v>
      </c>
      <c r="AC135" t="s">
        <v>339</v>
      </c>
      <c r="AE135" t="s">
        <v>340</v>
      </c>
      <c r="AF135" t="s">
        <v>341</v>
      </c>
      <c r="AG135">
        <v>0</v>
      </c>
      <c r="AH135">
        <v>0</v>
      </c>
      <c r="AI135" t="s">
        <v>342</v>
      </c>
      <c r="AJ135" t="s">
        <v>592</v>
      </c>
      <c r="AK135" t="s">
        <v>81</v>
      </c>
      <c r="AL135" t="s">
        <v>339</v>
      </c>
      <c r="AO135" t="s">
        <v>262</v>
      </c>
      <c r="AP135" t="s">
        <v>262</v>
      </c>
      <c r="AQ135" t="s">
        <v>344</v>
      </c>
      <c r="AR135" t="s">
        <v>82</v>
      </c>
      <c r="AS135" t="s">
        <v>345</v>
      </c>
    </row>
    <row r="136" spans="1:45">
      <c r="A136" t="s">
        <v>213</v>
      </c>
      <c r="B136">
        <v>68008922025</v>
      </c>
      <c r="C136">
        <v>901711556</v>
      </c>
      <c r="D136" t="s">
        <v>215</v>
      </c>
      <c r="E136" t="s">
        <v>157</v>
      </c>
      <c r="F136" t="s">
        <v>183</v>
      </c>
      <c r="G136" t="s">
        <v>77</v>
      </c>
      <c r="H136" t="s">
        <v>334</v>
      </c>
      <c r="I136" t="s">
        <v>225</v>
      </c>
      <c r="J136">
        <v>68745</v>
      </c>
      <c r="K136" t="s">
        <v>89</v>
      </c>
      <c r="L136">
        <v>6808</v>
      </c>
      <c r="M136">
        <v>6874500134488</v>
      </c>
      <c r="N136" t="s">
        <v>636</v>
      </c>
      <c r="O136" t="s">
        <v>336</v>
      </c>
      <c r="P136" t="s">
        <v>637</v>
      </c>
      <c r="Q136" t="s">
        <v>338</v>
      </c>
      <c r="R136">
        <v>2026</v>
      </c>
      <c r="S136">
        <v>37</v>
      </c>
      <c r="T136" t="s">
        <v>81</v>
      </c>
      <c r="U136" t="s">
        <v>262</v>
      </c>
      <c r="W136" t="s">
        <v>183</v>
      </c>
      <c r="X136" t="s">
        <v>157</v>
      </c>
      <c r="Y136" t="s">
        <v>339</v>
      </c>
      <c r="Z136" t="s">
        <v>339</v>
      </c>
      <c r="AA136">
        <v>37</v>
      </c>
      <c r="AB136" t="s">
        <v>339</v>
      </c>
      <c r="AC136" t="s">
        <v>339</v>
      </c>
      <c r="AE136" t="s">
        <v>340</v>
      </c>
      <c r="AF136" t="s">
        <v>341</v>
      </c>
      <c r="AG136">
        <v>0</v>
      </c>
      <c r="AH136">
        <v>0</v>
      </c>
      <c r="AI136" t="s">
        <v>342</v>
      </c>
      <c r="AJ136" t="s">
        <v>592</v>
      </c>
      <c r="AK136" t="s">
        <v>81</v>
      </c>
      <c r="AL136" t="s">
        <v>339</v>
      </c>
      <c r="AO136" t="s">
        <v>262</v>
      </c>
      <c r="AP136" t="s">
        <v>262</v>
      </c>
      <c r="AQ136" t="s">
        <v>344</v>
      </c>
      <c r="AR136" t="s">
        <v>82</v>
      </c>
      <c r="AS136" t="s">
        <v>345</v>
      </c>
    </row>
    <row r="137" spans="1:45">
      <c r="A137" t="s">
        <v>213</v>
      </c>
      <c r="B137">
        <v>68008922025</v>
      </c>
      <c r="C137">
        <v>901711556</v>
      </c>
      <c r="D137" t="s">
        <v>215</v>
      </c>
      <c r="E137" t="s">
        <v>157</v>
      </c>
      <c r="F137" t="s">
        <v>183</v>
      </c>
      <c r="G137" t="s">
        <v>77</v>
      </c>
      <c r="H137" t="s">
        <v>334</v>
      </c>
      <c r="I137" t="s">
        <v>225</v>
      </c>
      <c r="J137">
        <v>68745</v>
      </c>
      <c r="K137" t="s">
        <v>89</v>
      </c>
      <c r="L137">
        <v>6808</v>
      </c>
      <c r="M137">
        <v>687451129551</v>
      </c>
      <c r="N137" t="s">
        <v>638</v>
      </c>
      <c r="O137" t="s">
        <v>336</v>
      </c>
      <c r="P137" t="s">
        <v>639</v>
      </c>
      <c r="Q137" t="s">
        <v>338</v>
      </c>
      <c r="R137">
        <v>2026</v>
      </c>
      <c r="S137">
        <v>16</v>
      </c>
      <c r="T137" t="s">
        <v>81</v>
      </c>
      <c r="U137" t="s">
        <v>262</v>
      </c>
      <c r="W137" t="s">
        <v>183</v>
      </c>
      <c r="X137" t="s">
        <v>157</v>
      </c>
      <c r="Y137" t="s">
        <v>339</v>
      </c>
      <c r="Z137" t="s">
        <v>339</v>
      </c>
      <c r="AA137">
        <v>16</v>
      </c>
      <c r="AB137" t="s">
        <v>339</v>
      </c>
      <c r="AC137" t="s">
        <v>339</v>
      </c>
      <c r="AE137" t="s">
        <v>340</v>
      </c>
      <c r="AF137" t="s">
        <v>341</v>
      </c>
      <c r="AG137">
        <v>0</v>
      </c>
      <c r="AH137">
        <v>0</v>
      </c>
      <c r="AI137" t="s">
        <v>342</v>
      </c>
      <c r="AJ137" t="s">
        <v>592</v>
      </c>
      <c r="AK137" t="s">
        <v>81</v>
      </c>
      <c r="AL137" t="s">
        <v>339</v>
      </c>
      <c r="AO137" t="s">
        <v>262</v>
      </c>
      <c r="AP137" t="s">
        <v>262</v>
      </c>
      <c r="AQ137" t="s">
        <v>344</v>
      </c>
      <c r="AR137" t="s">
        <v>82</v>
      </c>
      <c r="AS137" t="s">
        <v>345</v>
      </c>
    </row>
    <row r="138" spans="1:45">
      <c r="A138" t="s">
        <v>213</v>
      </c>
      <c r="B138">
        <v>68008922025</v>
      </c>
      <c r="C138">
        <v>901711556</v>
      </c>
      <c r="D138" t="s">
        <v>215</v>
      </c>
      <c r="E138" t="s">
        <v>129</v>
      </c>
      <c r="F138" t="s">
        <v>127</v>
      </c>
      <c r="G138" t="s">
        <v>77</v>
      </c>
      <c r="H138" t="s">
        <v>334</v>
      </c>
      <c r="I138" t="s">
        <v>225</v>
      </c>
      <c r="J138">
        <v>68745</v>
      </c>
      <c r="K138" t="s">
        <v>89</v>
      </c>
      <c r="L138">
        <v>6808</v>
      </c>
      <c r="M138">
        <v>687451129556</v>
      </c>
      <c r="N138" t="s">
        <v>640</v>
      </c>
      <c r="O138" t="s">
        <v>348</v>
      </c>
      <c r="P138" t="s">
        <v>641</v>
      </c>
      <c r="Q138" t="s">
        <v>338</v>
      </c>
      <c r="R138">
        <v>2026</v>
      </c>
      <c r="S138">
        <v>23</v>
      </c>
      <c r="T138" t="s">
        <v>81</v>
      </c>
      <c r="U138" t="s">
        <v>262</v>
      </c>
      <c r="W138" t="s">
        <v>127</v>
      </c>
      <c r="X138" t="s">
        <v>129</v>
      </c>
      <c r="Y138" t="s">
        <v>339</v>
      </c>
      <c r="Z138" t="s">
        <v>339</v>
      </c>
      <c r="AA138">
        <v>23</v>
      </c>
      <c r="AB138" t="s">
        <v>339</v>
      </c>
      <c r="AC138" t="s">
        <v>339</v>
      </c>
      <c r="AE138" t="s">
        <v>340</v>
      </c>
      <c r="AF138" t="s">
        <v>341</v>
      </c>
      <c r="AG138">
        <v>0</v>
      </c>
      <c r="AH138">
        <v>0</v>
      </c>
      <c r="AI138" t="s">
        <v>342</v>
      </c>
      <c r="AJ138" t="s">
        <v>592</v>
      </c>
      <c r="AK138" t="s">
        <v>81</v>
      </c>
      <c r="AL138" t="s">
        <v>339</v>
      </c>
      <c r="AO138" t="s">
        <v>262</v>
      </c>
      <c r="AP138" t="s">
        <v>262</v>
      </c>
      <c r="AQ138" t="s">
        <v>344</v>
      </c>
      <c r="AR138" t="s">
        <v>82</v>
      </c>
      <c r="AS138" t="s">
        <v>345</v>
      </c>
    </row>
    <row r="139" spans="1:45">
      <c r="A139" t="s">
        <v>213</v>
      </c>
      <c r="B139">
        <v>68008922025</v>
      </c>
      <c r="C139">
        <v>901711556</v>
      </c>
      <c r="D139" t="s">
        <v>215</v>
      </c>
      <c r="E139" t="s">
        <v>129</v>
      </c>
      <c r="F139" t="s">
        <v>127</v>
      </c>
      <c r="G139" t="s">
        <v>77</v>
      </c>
      <c r="H139" t="s">
        <v>334</v>
      </c>
      <c r="I139" t="s">
        <v>90</v>
      </c>
      <c r="J139">
        <v>68770</v>
      </c>
      <c r="K139" t="s">
        <v>89</v>
      </c>
      <c r="L139">
        <v>6808</v>
      </c>
      <c r="M139">
        <v>687701113820</v>
      </c>
      <c r="N139" t="s">
        <v>642</v>
      </c>
      <c r="O139" t="s">
        <v>336</v>
      </c>
      <c r="P139" t="s">
        <v>643</v>
      </c>
      <c r="Q139" t="s">
        <v>338</v>
      </c>
      <c r="R139">
        <v>2026</v>
      </c>
      <c r="S139">
        <v>44</v>
      </c>
      <c r="T139" t="s">
        <v>81</v>
      </c>
      <c r="U139" t="s">
        <v>262</v>
      </c>
      <c r="W139" t="s">
        <v>127</v>
      </c>
      <c r="X139" t="s">
        <v>129</v>
      </c>
      <c r="Y139" t="s">
        <v>339</v>
      </c>
      <c r="Z139" t="s">
        <v>339</v>
      </c>
      <c r="AA139">
        <v>44</v>
      </c>
      <c r="AB139" t="s">
        <v>339</v>
      </c>
      <c r="AC139" t="s">
        <v>339</v>
      </c>
      <c r="AE139" t="s">
        <v>340</v>
      </c>
      <c r="AF139" t="s">
        <v>341</v>
      </c>
      <c r="AG139">
        <v>0</v>
      </c>
      <c r="AH139">
        <v>0</v>
      </c>
      <c r="AI139" t="s">
        <v>342</v>
      </c>
      <c r="AJ139" t="s">
        <v>592</v>
      </c>
      <c r="AK139" t="s">
        <v>81</v>
      </c>
      <c r="AL139" t="s">
        <v>339</v>
      </c>
      <c r="AO139" t="s">
        <v>262</v>
      </c>
      <c r="AP139" t="s">
        <v>262</v>
      </c>
      <c r="AQ139" t="s">
        <v>344</v>
      </c>
      <c r="AR139" t="s">
        <v>82</v>
      </c>
      <c r="AS139" t="s">
        <v>345</v>
      </c>
    </row>
    <row r="140" spans="1:45">
      <c r="A140" t="s">
        <v>213</v>
      </c>
      <c r="B140">
        <v>68008922025</v>
      </c>
      <c r="C140">
        <v>901711556</v>
      </c>
      <c r="D140" t="s">
        <v>215</v>
      </c>
      <c r="E140" t="s">
        <v>129</v>
      </c>
      <c r="F140" t="s">
        <v>127</v>
      </c>
      <c r="G140" t="s">
        <v>77</v>
      </c>
      <c r="H140" t="s">
        <v>334</v>
      </c>
      <c r="I140" t="s">
        <v>90</v>
      </c>
      <c r="J140">
        <v>68770</v>
      </c>
      <c r="K140" t="s">
        <v>89</v>
      </c>
      <c r="L140">
        <v>6808</v>
      </c>
      <c r="M140">
        <v>687701113823</v>
      </c>
      <c r="N140" t="s">
        <v>644</v>
      </c>
      <c r="O140" t="s">
        <v>336</v>
      </c>
      <c r="P140" t="s">
        <v>645</v>
      </c>
      <c r="Q140" t="s">
        <v>338</v>
      </c>
      <c r="R140">
        <v>2026</v>
      </c>
      <c r="S140">
        <v>61</v>
      </c>
      <c r="T140" t="s">
        <v>81</v>
      </c>
      <c r="U140" t="s">
        <v>262</v>
      </c>
      <c r="W140" t="s">
        <v>127</v>
      </c>
      <c r="X140" t="s">
        <v>129</v>
      </c>
      <c r="Y140" t="s">
        <v>339</v>
      </c>
      <c r="Z140" t="s">
        <v>339</v>
      </c>
      <c r="AA140">
        <v>61</v>
      </c>
      <c r="AB140" t="s">
        <v>339</v>
      </c>
      <c r="AC140" t="s">
        <v>339</v>
      </c>
      <c r="AE140" t="s">
        <v>340</v>
      </c>
      <c r="AF140" t="s">
        <v>341</v>
      </c>
      <c r="AG140">
        <v>0</v>
      </c>
      <c r="AH140">
        <v>1</v>
      </c>
      <c r="AI140" t="s">
        <v>342</v>
      </c>
      <c r="AJ140" t="s">
        <v>592</v>
      </c>
      <c r="AK140" t="s">
        <v>81</v>
      </c>
      <c r="AL140" t="s">
        <v>339</v>
      </c>
      <c r="AO140" t="s">
        <v>262</v>
      </c>
      <c r="AP140" t="s">
        <v>262</v>
      </c>
      <c r="AQ140" t="s">
        <v>344</v>
      </c>
      <c r="AR140" t="s">
        <v>82</v>
      </c>
      <c r="AS140" t="s">
        <v>345</v>
      </c>
    </row>
    <row r="141" spans="1:45">
      <c r="A141" t="s">
        <v>213</v>
      </c>
      <c r="B141">
        <v>68008922025</v>
      </c>
      <c r="C141">
        <v>901711556</v>
      </c>
      <c r="D141" t="s">
        <v>215</v>
      </c>
      <c r="E141" t="s">
        <v>129</v>
      </c>
      <c r="F141" t="s">
        <v>127</v>
      </c>
      <c r="G141" t="s">
        <v>77</v>
      </c>
      <c r="H141" t="s">
        <v>334</v>
      </c>
      <c r="I141" t="s">
        <v>90</v>
      </c>
      <c r="J141">
        <v>68770</v>
      </c>
      <c r="K141" t="s">
        <v>89</v>
      </c>
      <c r="L141">
        <v>6808</v>
      </c>
      <c r="M141">
        <v>687701129493</v>
      </c>
      <c r="N141" t="s">
        <v>646</v>
      </c>
      <c r="O141" t="s">
        <v>336</v>
      </c>
      <c r="P141" t="s">
        <v>647</v>
      </c>
      <c r="Q141" t="s">
        <v>338</v>
      </c>
      <c r="R141">
        <v>2026</v>
      </c>
      <c r="S141">
        <v>17</v>
      </c>
      <c r="T141" t="s">
        <v>81</v>
      </c>
      <c r="U141" t="s">
        <v>262</v>
      </c>
      <c r="W141" t="s">
        <v>127</v>
      </c>
      <c r="X141" t="s">
        <v>129</v>
      </c>
      <c r="Y141" t="s">
        <v>339</v>
      </c>
      <c r="Z141" t="s">
        <v>339</v>
      </c>
      <c r="AA141">
        <v>17</v>
      </c>
      <c r="AB141" t="s">
        <v>339</v>
      </c>
      <c r="AC141" t="s">
        <v>339</v>
      </c>
      <c r="AE141" t="s">
        <v>340</v>
      </c>
      <c r="AF141" t="s">
        <v>341</v>
      </c>
      <c r="AG141">
        <v>0</v>
      </c>
      <c r="AH141">
        <v>0</v>
      </c>
      <c r="AI141" t="s">
        <v>342</v>
      </c>
      <c r="AJ141" t="s">
        <v>592</v>
      </c>
      <c r="AK141" t="s">
        <v>81</v>
      </c>
      <c r="AL141" t="s">
        <v>339</v>
      </c>
      <c r="AO141" t="s">
        <v>262</v>
      </c>
      <c r="AP141" t="s">
        <v>262</v>
      </c>
      <c r="AQ141" t="s">
        <v>344</v>
      </c>
      <c r="AR141" t="s">
        <v>82</v>
      </c>
      <c r="AS141" t="s">
        <v>345</v>
      </c>
    </row>
    <row r="142" spans="1:45">
      <c r="A142" t="s">
        <v>213</v>
      </c>
      <c r="B142">
        <v>68008922025</v>
      </c>
      <c r="C142">
        <v>901711556</v>
      </c>
      <c r="D142" t="s">
        <v>215</v>
      </c>
      <c r="E142" t="s">
        <v>129</v>
      </c>
      <c r="F142" t="s">
        <v>127</v>
      </c>
      <c r="G142" t="s">
        <v>77</v>
      </c>
      <c r="H142" t="s">
        <v>334</v>
      </c>
      <c r="I142" t="s">
        <v>90</v>
      </c>
      <c r="J142">
        <v>68770</v>
      </c>
      <c r="K142" t="s">
        <v>89</v>
      </c>
      <c r="L142">
        <v>6808</v>
      </c>
      <c r="M142">
        <v>687701129494</v>
      </c>
      <c r="N142" t="s">
        <v>648</v>
      </c>
      <c r="O142" t="s">
        <v>336</v>
      </c>
      <c r="P142" t="s">
        <v>649</v>
      </c>
      <c r="Q142" t="s">
        <v>338</v>
      </c>
      <c r="R142">
        <v>2026</v>
      </c>
      <c r="S142">
        <v>14</v>
      </c>
      <c r="T142" t="s">
        <v>81</v>
      </c>
      <c r="U142" t="s">
        <v>262</v>
      </c>
      <c r="W142" t="s">
        <v>127</v>
      </c>
      <c r="X142" t="s">
        <v>129</v>
      </c>
      <c r="Y142" t="s">
        <v>339</v>
      </c>
      <c r="Z142" t="s">
        <v>339</v>
      </c>
      <c r="AA142">
        <v>14</v>
      </c>
      <c r="AB142" t="s">
        <v>339</v>
      </c>
      <c r="AC142" t="s">
        <v>339</v>
      </c>
      <c r="AE142" t="s">
        <v>340</v>
      </c>
      <c r="AF142" t="s">
        <v>341</v>
      </c>
      <c r="AG142">
        <v>0</v>
      </c>
      <c r="AH142">
        <v>0</v>
      </c>
      <c r="AI142" t="s">
        <v>342</v>
      </c>
      <c r="AJ142" t="s">
        <v>592</v>
      </c>
      <c r="AK142" t="s">
        <v>81</v>
      </c>
      <c r="AL142" t="s">
        <v>339</v>
      </c>
      <c r="AO142" t="s">
        <v>262</v>
      </c>
      <c r="AP142" t="s">
        <v>262</v>
      </c>
      <c r="AQ142" t="s">
        <v>344</v>
      </c>
      <c r="AR142" t="s">
        <v>82</v>
      </c>
      <c r="AS142" t="s">
        <v>345</v>
      </c>
    </row>
    <row r="143" spans="1:45">
      <c r="A143">
        <v>1909</v>
      </c>
      <c r="B143">
        <v>68008652025</v>
      </c>
      <c r="C143">
        <v>804016563</v>
      </c>
      <c r="D143" t="s">
        <v>199</v>
      </c>
      <c r="E143" t="s">
        <v>129</v>
      </c>
      <c r="F143" t="s">
        <v>127</v>
      </c>
      <c r="G143" t="s">
        <v>77</v>
      </c>
      <c r="H143" t="s">
        <v>334</v>
      </c>
      <c r="I143" t="s">
        <v>108</v>
      </c>
      <c r="J143">
        <v>68147</v>
      </c>
      <c r="K143" t="s">
        <v>107</v>
      </c>
      <c r="L143">
        <v>6810</v>
      </c>
      <c r="M143">
        <v>6814700133542</v>
      </c>
      <c r="N143" t="s">
        <v>650</v>
      </c>
      <c r="O143" t="s">
        <v>336</v>
      </c>
      <c r="P143" t="s">
        <v>651</v>
      </c>
      <c r="Q143" t="s">
        <v>338</v>
      </c>
      <c r="R143">
        <v>2026</v>
      </c>
      <c r="S143">
        <v>16</v>
      </c>
      <c r="T143" t="s">
        <v>81</v>
      </c>
      <c r="U143" t="s">
        <v>262</v>
      </c>
      <c r="W143" t="s">
        <v>127</v>
      </c>
      <c r="X143" t="s">
        <v>129</v>
      </c>
      <c r="Y143" t="s">
        <v>339</v>
      </c>
      <c r="Z143" t="s">
        <v>339</v>
      </c>
      <c r="AA143">
        <v>16</v>
      </c>
      <c r="AB143" t="s">
        <v>339</v>
      </c>
      <c r="AC143" t="s">
        <v>339</v>
      </c>
      <c r="AE143" t="s">
        <v>419</v>
      </c>
      <c r="AF143" t="s">
        <v>341</v>
      </c>
      <c r="AG143">
        <v>0</v>
      </c>
      <c r="AH143">
        <v>0</v>
      </c>
      <c r="AI143" t="s">
        <v>342</v>
      </c>
      <c r="AJ143" t="s">
        <v>652</v>
      </c>
      <c r="AK143" t="s">
        <v>81</v>
      </c>
      <c r="AL143" t="s">
        <v>339</v>
      </c>
      <c r="AO143" t="s">
        <v>262</v>
      </c>
      <c r="AP143" t="s">
        <v>262</v>
      </c>
      <c r="AQ143" t="s">
        <v>344</v>
      </c>
      <c r="AR143" t="s">
        <v>82</v>
      </c>
      <c r="AS143" t="s">
        <v>345</v>
      </c>
    </row>
    <row r="144" spans="1:45">
      <c r="A144">
        <v>1909</v>
      </c>
      <c r="B144">
        <v>68008652025</v>
      </c>
      <c r="C144">
        <v>804016563</v>
      </c>
      <c r="D144" t="s">
        <v>199</v>
      </c>
      <c r="E144" t="s">
        <v>129</v>
      </c>
      <c r="F144" t="s">
        <v>127</v>
      </c>
      <c r="G144" t="s">
        <v>77</v>
      </c>
      <c r="H144" t="s">
        <v>334</v>
      </c>
      <c r="I144" t="s">
        <v>108</v>
      </c>
      <c r="J144">
        <v>68147</v>
      </c>
      <c r="K144" t="s">
        <v>107</v>
      </c>
      <c r="L144">
        <v>6810</v>
      </c>
      <c r="M144">
        <v>6814700133552</v>
      </c>
      <c r="N144" t="s">
        <v>653</v>
      </c>
      <c r="O144" t="s">
        <v>336</v>
      </c>
      <c r="P144" t="s">
        <v>654</v>
      </c>
      <c r="Q144" t="s">
        <v>338</v>
      </c>
      <c r="R144">
        <v>2026</v>
      </c>
      <c r="S144">
        <v>9</v>
      </c>
      <c r="T144" t="s">
        <v>81</v>
      </c>
      <c r="U144" t="s">
        <v>262</v>
      </c>
      <c r="W144" t="s">
        <v>127</v>
      </c>
      <c r="X144" t="s">
        <v>129</v>
      </c>
      <c r="Y144" t="s">
        <v>339</v>
      </c>
      <c r="Z144" t="s">
        <v>339</v>
      </c>
      <c r="AA144">
        <v>9</v>
      </c>
      <c r="AB144" t="s">
        <v>339</v>
      </c>
      <c r="AC144" t="s">
        <v>339</v>
      </c>
      <c r="AE144" t="s">
        <v>419</v>
      </c>
      <c r="AF144" t="s">
        <v>341</v>
      </c>
      <c r="AG144">
        <v>0</v>
      </c>
      <c r="AH144">
        <v>0</v>
      </c>
      <c r="AI144" t="s">
        <v>342</v>
      </c>
      <c r="AJ144" t="s">
        <v>652</v>
      </c>
      <c r="AK144" t="s">
        <v>81</v>
      </c>
      <c r="AL144" t="s">
        <v>339</v>
      </c>
      <c r="AO144" t="s">
        <v>262</v>
      </c>
      <c r="AP144" t="s">
        <v>262</v>
      </c>
      <c r="AQ144" t="s">
        <v>344</v>
      </c>
      <c r="AR144" t="s">
        <v>82</v>
      </c>
      <c r="AS144" t="s">
        <v>345</v>
      </c>
    </row>
    <row r="145" spans="1:45">
      <c r="A145">
        <v>1909</v>
      </c>
      <c r="B145">
        <v>68008652025</v>
      </c>
      <c r="C145">
        <v>804016563</v>
      </c>
      <c r="D145" t="s">
        <v>199</v>
      </c>
      <c r="E145" t="s">
        <v>129</v>
      </c>
      <c r="F145" t="s">
        <v>127</v>
      </c>
      <c r="G145" t="s">
        <v>77</v>
      </c>
      <c r="H145" t="s">
        <v>334</v>
      </c>
      <c r="I145" t="s">
        <v>108</v>
      </c>
      <c r="J145">
        <v>68147</v>
      </c>
      <c r="K145" t="s">
        <v>107</v>
      </c>
      <c r="L145">
        <v>6810</v>
      </c>
      <c r="M145">
        <v>681471131230</v>
      </c>
      <c r="N145" t="s">
        <v>655</v>
      </c>
      <c r="O145" t="s">
        <v>336</v>
      </c>
      <c r="P145" t="s">
        <v>656</v>
      </c>
      <c r="Q145" t="s">
        <v>338</v>
      </c>
      <c r="R145">
        <v>2026</v>
      </c>
      <c r="S145">
        <v>30</v>
      </c>
      <c r="T145" t="s">
        <v>81</v>
      </c>
      <c r="U145" t="s">
        <v>262</v>
      </c>
      <c r="W145" t="s">
        <v>127</v>
      </c>
      <c r="X145" t="s">
        <v>129</v>
      </c>
      <c r="Y145" t="s">
        <v>339</v>
      </c>
      <c r="Z145" t="s">
        <v>339</v>
      </c>
      <c r="AA145">
        <v>30</v>
      </c>
      <c r="AB145" t="s">
        <v>339</v>
      </c>
      <c r="AC145" t="s">
        <v>339</v>
      </c>
      <c r="AE145" t="s">
        <v>419</v>
      </c>
      <c r="AF145" t="s">
        <v>341</v>
      </c>
      <c r="AG145">
        <v>0</v>
      </c>
      <c r="AH145">
        <v>0</v>
      </c>
      <c r="AI145" t="s">
        <v>342</v>
      </c>
      <c r="AJ145" t="s">
        <v>652</v>
      </c>
      <c r="AK145" t="s">
        <v>81</v>
      </c>
      <c r="AL145" t="s">
        <v>339</v>
      </c>
      <c r="AO145" t="s">
        <v>262</v>
      </c>
      <c r="AP145" t="s">
        <v>262</v>
      </c>
      <c r="AQ145" t="s">
        <v>344</v>
      </c>
      <c r="AR145" t="s">
        <v>82</v>
      </c>
      <c r="AS145" t="s">
        <v>345</v>
      </c>
    </row>
    <row r="146" spans="1:45">
      <c r="A146">
        <v>1909</v>
      </c>
      <c r="B146">
        <v>68008652025</v>
      </c>
      <c r="C146">
        <v>804016563</v>
      </c>
      <c r="D146" t="s">
        <v>199</v>
      </c>
      <c r="E146" t="s">
        <v>129</v>
      </c>
      <c r="F146" t="s">
        <v>127</v>
      </c>
      <c r="G146" t="s">
        <v>77</v>
      </c>
      <c r="H146" t="s">
        <v>334</v>
      </c>
      <c r="I146" t="s">
        <v>200</v>
      </c>
      <c r="J146">
        <v>68152</v>
      </c>
      <c r="K146" t="s">
        <v>107</v>
      </c>
      <c r="L146">
        <v>6810</v>
      </c>
      <c r="M146">
        <v>6815200138494</v>
      </c>
      <c r="N146" t="s">
        <v>657</v>
      </c>
      <c r="O146" t="s">
        <v>336</v>
      </c>
      <c r="P146" t="s">
        <v>658</v>
      </c>
      <c r="Q146" t="s">
        <v>338</v>
      </c>
      <c r="R146">
        <v>2026</v>
      </c>
      <c r="S146">
        <v>15</v>
      </c>
      <c r="T146" t="s">
        <v>81</v>
      </c>
      <c r="U146" t="s">
        <v>262</v>
      </c>
      <c r="W146" t="s">
        <v>127</v>
      </c>
      <c r="X146" t="s">
        <v>129</v>
      </c>
      <c r="Y146" t="s">
        <v>339</v>
      </c>
      <c r="Z146" t="s">
        <v>339</v>
      </c>
      <c r="AA146">
        <v>15</v>
      </c>
      <c r="AB146" t="s">
        <v>339</v>
      </c>
      <c r="AC146" t="s">
        <v>339</v>
      </c>
      <c r="AE146" t="s">
        <v>419</v>
      </c>
      <c r="AF146" t="s">
        <v>341</v>
      </c>
      <c r="AG146">
        <v>0</v>
      </c>
      <c r="AH146">
        <v>0</v>
      </c>
      <c r="AI146" t="s">
        <v>342</v>
      </c>
      <c r="AJ146" t="s">
        <v>652</v>
      </c>
      <c r="AK146" t="s">
        <v>81</v>
      </c>
      <c r="AL146" t="s">
        <v>339</v>
      </c>
      <c r="AO146" t="s">
        <v>262</v>
      </c>
      <c r="AP146" t="s">
        <v>262</v>
      </c>
      <c r="AQ146" t="s">
        <v>344</v>
      </c>
      <c r="AR146" t="s">
        <v>82</v>
      </c>
      <c r="AS146" t="s">
        <v>345</v>
      </c>
    </row>
    <row r="147" spans="1:45">
      <c r="A147">
        <v>1909</v>
      </c>
      <c r="B147">
        <v>68008652025</v>
      </c>
      <c r="C147">
        <v>804016563</v>
      </c>
      <c r="D147" t="s">
        <v>199</v>
      </c>
      <c r="E147" t="s">
        <v>129</v>
      </c>
      <c r="F147" t="s">
        <v>127</v>
      </c>
      <c r="G147" t="s">
        <v>77</v>
      </c>
      <c r="H147" t="s">
        <v>334</v>
      </c>
      <c r="I147" t="s">
        <v>200</v>
      </c>
      <c r="J147">
        <v>68152</v>
      </c>
      <c r="K147" t="s">
        <v>107</v>
      </c>
      <c r="L147">
        <v>6810</v>
      </c>
      <c r="M147">
        <v>6815200138496</v>
      </c>
      <c r="N147" t="s">
        <v>659</v>
      </c>
      <c r="O147" t="s">
        <v>336</v>
      </c>
      <c r="P147" t="s">
        <v>660</v>
      </c>
      <c r="Q147" t="s">
        <v>338</v>
      </c>
      <c r="R147">
        <v>2026</v>
      </c>
      <c r="S147">
        <v>13</v>
      </c>
      <c r="T147" t="s">
        <v>81</v>
      </c>
      <c r="U147" t="s">
        <v>262</v>
      </c>
      <c r="W147" t="s">
        <v>127</v>
      </c>
      <c r="X147" t="s">
        <v>129</v>
      </c>
      <c r="Y147" t="s">
        <v>339</v>
      </c>
      <c r="Z147" t="s">
        <v>339</v>
      </c>
      <c r="AA147">
        <v>13</v>
      </c>
      <c r="AB147" t="s">
        <v>339</v>
      </c>
      <c r="AC147" t="s">
        <v>339</v>
      </c>
      <c r="AE147" t="s">
        <v>419</v>
      </c>
      <c r="AF147" t="s">
        <v>341</v>
      </c>
      <c r="AG147">
        <v>0</v>
      </c>
      <c r="AH147">
        <v>0</v>
      </c>
      <c r="AI147" t="s">
        <v>342</v>
      </c>
      <c r="AJ147" t="s">
        <v>652</v>
      </c>
      <c r="AK147" t="s">
        <v>81</v>
      </c>
      <c r="AL147" t="s">
        <v>339</v>
      </c>
      <c r="AO147" t="s">
        <v>262</v>
      </c>
      <c r="AP147" t="s">
        <v>262</v>
      </c>
      <c r="AQ147" t="s">
        <v>344</v>
      </c>
      <c r="AR147" t="s">
        <v>82</v>
      </c>
      <c r="AS147" t="s">
        <v>345</v>
      </c>
    </row>
    <row r="148" spans="1:45">
      <c r="A148">
        <v>1909</v>
      </c>
      <c r="B148">
        <v>68008652025</v>
      </c>
      <c r="C148">
        <v>804016563</v>
      </c>
      <c r="D148" t="s">
        <v>199</v>
      </c>
      <c r="E148" t="s">
        <v>129</v>
      </c>
      <c r="F148" t="s">
        <v>127</v>
      </c>
      <c r="G148" t="s">
        <v>77</v>
      </c>
      <c r="H148" t="s">
        <v>334</v>
      </c>
      <c r="I148" t="s">
        <v>200</v>
      </c>
      <c r="J148">
        <v>68152</v>
      </c>
      <c r="K148" t="s">
        <v>107</v>
      </c>
      <c r="L148">
        <v>6810</v>
      </c>
      <c r="M148">
        <v>681521128516</v>
      </c>
      <c r="N148" t="s">
        <v>661</v>
      </c>
      <c r="O148" t="s">
        <v>336</v>
      </c>
      <c r="P148" t="s">
        <v>662</v>
      </c>
      <c r="Q148" t="s">
        <v>338</v>
      </c>
      <c r="R148">
        <v>2026</v>
      </c>
      <c r="S148">
        <v>11</v>
      </c>
      <c r="T148" t="s">
        <v>81</v>
      </c>
      <c r="U148" t="s">
        <v>262</v>
      </c>
      <c r="W148" t="s">
        <v>127</v>
      </c>
      <c r="X148" t="s">
        <v>129</v>
      </c>
      <c r="Y148" t="s">
        <v>339</v>
      </c>
      <c r="Z148" t="s">
        <v>339</v>
      </c>
      <c r="AA148">
        <v>11</v>
      </c>
      <c r="AB148" t="s">
        <v>339</v>
      </c>
      <c r="AC148" t="s">
        <v>339</v>
      </c>
      <c r="AE148" t="s">
        <v>419</v>
      </c>
      <c r="AF148" t="s">
        <v>341</v>
      </c>
      <c r="AG148">
        <v>0</v>
      </c>
      <c r="AH148">
        <v>0</v>
      </c>
      <c r="AI148" t="s">
        <v>342</v>
      </c>
      <c r="AJ148" t="s">
        <v>652</v>
      </c>
      <c r="AK148" t="s">
        <v>81</v>
      </c>
      <c r="AL148" t="s">
        <v>339</v>
      </c>
      <c r="AO148" t="s">
        <v>262</v>
      </c>
      <c r="AP148" t="s">
        <v>262</v>
      </c>
      <c r="AQ148" t="s">
        <v>344</v>
      </c>
      <c r="AR148" t="s">
        <v>82</v>
      </c>
      <c r="AS148" t="s">
        <v>345</v>
      </c>
    </row>
    <row r="149" spans="1:45">
      <c r="A149">
        <v>1909</v>
      </c>
      <c r="B149">
        <v>68008652025</v>
      </c>
      <c r="C149">
        <v>804016563</v>
      </c>
      <c r="D149" t="s">
        <v>199</v>
      </c>
      <c r="E149" t="s">
        <v>129</v>
      </c>
      <c r="F149" t="s">
        <v>127</v>
      </c>
      <c r="G149" t="s">
        <v>77</v>
      </c>
      <c r="H149" t="s">
        <v>334</v>
      </c>
      <c r="I149" t="s">
        <v>200</v>
      </c>
      <c r="J149">
        <v>68152</v>
      </c>
      <c r="K149" t="s">
        <v>107</v>
      </c>
      <c r="L149">
        <v>6810</v>
      </c>
      <c r="M149">
        <v>681521128517</v>
      </c>
      <c r="N149" t="s">
        <v>663</v>
      </c>
      <c r="O149" t="s">
        <v>336</v>
      </c>
      <c r="P149" t="s">
        <v>664</v>
      </c>
      <c r="Q149" t="s">
        <v>338</v>
      </c>
      <c r="R149">
        <v>2026</v>
      </c>
      <c r="S149">
        <v>12</v>
      </c>
      <c r="T149" t="s">
        <v>81</v>
      </c>
      <c r="U149" t="s">
        <v>262</v>
      </c>
      <c r="W149" t="s">
        <v>127</v>
      </c>
      <c r="X149" t="s">
        <v>129</v>
      </c>
      <c r="Y149" t="s">
        <v>339</v>
      </c>
      <c r="Z149" t="s">
        <v>339</v>
      </c>
      <c r="AA149">
        <v>12</v>
      </c>
      <c r="AB149" t="s">
        <v>339</v>
      </c>
      <c r="AC149" t="s">
        <v>339</v>
      </c>
      <c r="AE149" t="s">
        <v>419</v>
      </c>
      <c r="AF149" t="s">
        <v>341</v>
      </c>
      <c r="AG149">
        <v>0</v>
      </c>
      <c r="AH149">
        <v>0</v>
      </c>
      <c r="AI149" t="s">
        <v>342</v>
      </c>
      <c r="AJ149" t="s">
        <v>652</v>
      </c>
      <c r="AK149" t="s">
        <v>81</v>
      </c>
      <c r="AL149" t="s">
        <v>339</v>
      </c>
      <c r="AO149" t="s">
        <v>262</v>
      </c>
      <c r="AP149" t="s">
        <v>262</v>
      </c>
      <c r="AQ149" t="s">
        <v>344</v>
      </c>
      <c r="AR149" t="s">
        <v>82</v>
      </c>
      <c r="AS149" t="s">
        <v>345</v>
      </c>
    </row>
    <row r="150" spans="1:45">
      <c r="A150">
        <v>1909</v>
      </c>
      <c r="B150">
        <v>68008652025</v>
      </c>
      <c r="C150">
        <v>804016563</v>
      </c>
      <c r="D150" t="s">
        <v>199</v>
      </c>
      <c r="E150" t="s">
        <v>129</v>
      </c>
      <c r="F150" t="s">
        <v>127</v>
      </c>
      <c r="G150" t="s">
        <v>77</v>
      </c>
      <c r="H150" t="s">
        <v>334</v>
      </c>
      <c r="I150" t="s">
        <v>200</v>
      </c>
      <c r="J150">
        <v>68152</v>
      </c>
      <c r="K150" t="s">
        <v>107</v>
      </c>
      <c r="L150">
        <v>6810</v>
      </c>
      <c r="M150">
        <v>681521129177</v>
      </c>
      <c r="N150" t="s">
        <v>665</v>
      </c>
      <c r="O150" t="s">
        <v>336</v>
      </c>
      <c r="P150" t="s">
        <v>666</v>
      </c>
      <c r="Q150" t="s">
        <v>338</v>
      </c>
      <c r="R150">
        <v>2026</v>
      </c>
      <c r="S150">
        <v>20</v>
      </c>
      <c r="T150" t="s">
        <v>81</v>
      </c>
      <c r="U150" t="s">
        <v>262</v>
      </c>
      <c r="W150" t="s">
        <v>127</v>
      </c>
      <c r="X150" t="s">
        <v>129</v>
      </c>
      <c r="Y150" t="s">
        <v>339</v>
      </c>
      <c r="Z150" t="s">
        <v>339</v>
      </c>
      <c r="AA150">
        <v>20</v>
      </c>
      <c r="AB150" t="s">
        <v>339</v>
      </c>
      <c r="AC150" t="s">
        <v>339</v>
      </c>
      <c r="AE150" t="s">
        <v>419</v>
      </c>
      <c r="AF150" t="s">
        <v>341</v>
      </c>
      <c r="AG150">
        <v>0</v>
      </c>
      <c r="AH150">
        <v>0</v>
      </c>
      <c r="AI150" t="s">
        <v>342</v>
      </c>
      <c r="AJ150" t="s">
        <v>652</v>
      </c>
      <c r="AK150" t="s">
        <v>81</v>
      </c>
      <c r="AL150" t="s">
        <v>339</v>
      </c>
      <c r="AO150" t="s">
        <v>262</v>
      </c>
      <c r="AP150" t="s">
        <v>262</v>
      </c>
      <c r="AQ150" t="s">
        <v>344</v>
      </c>
      <c r="AR150" t="s">
        <v>82</v>
      </c>
      <c r="AS150" t="s">
        <v>345</v>
      </c>
    </row>
    <row r="151" spans="1:45">
      <c r="A151">
        <v>1909</v>
      </c>
      <c r="B151">
        <v>68008652025</v>
      </c>
      <c r="C151">
        <v>804016563</v>
      </c>
      <c r="D151" t="s">
        <v>199</v>
      </c>
      <c r="E151" t="s">
        <v>129</v>
      </c>
      <c r="F151" t="s">
        <v>127</v>
      </c>
      <c r="G151" t="s">
        <v>77</v>
      </c>
      <c r="H151" t="s">
        <v>334</v>
      </c>
      <c r="I151" t="s">
        <v>201</v>
      </c>
      <c r="J151">
        <v>68266</v>
      </c>
      <c r="K151" t="s">
        <v>107</v>
      </c>
      <c r="L151">
        <v>6810</v>
      </c>
      <c r="M151">
        <v>682661112779</v>
      </c>
      <c r="N151" t="s">
        <v>667</v>
      </c>
      <c r="O151" t="s">
        <v>336</v>
      </c>
      <c r="P151" t="s">
        <v>668</v>
      </c>
      <c r="Q151" t="s">
        <v>338</v>
      </c>
      <c r="R151">
        <v>2026</v>
      </c>
      <c r="S151">
        <v>13</v>
      </c>
      <c r="T151" t="s">
        <v>81</v>
      </c>
      <c r="U151" t="s">
        <v>262</v>
      </c>
      <c r="W151" t="s">
        <v>127</v>
      </c>
      <c r="X151" t="s">
        <v>129</v>
      </c>
      <c r="Y151" t="s">
        <v>339</v>
      </c>
      <c r="Z151" t="s">
        <v>339</v>
      </c>
      <c r="AA151">
        <v>13</v>
      </c>
      <c r="AB151" t="s">
        <v>339</v>
      </c>
      <c r="AC151" t="s">
        <v>339</v>
      </c>
      <c r="AE151" t="s">
        <v>419</v>
      </c>
      <c r="AF151" t="s">
        <v>341</v>
      </c>
      <c r="AG151">
        <v>0</v>
      </c>
      <c r="AH151">
        <v>0</v>
      </c>
      <c r="AI151" t="s">
        <v>342</v>
      </c>
      <c r="AJ151" t="s">
        <v>652</v>
      </c>
      <c r="AK151" t="s">
        <v>81</v>
      </c>
      <c r="AL151" t="s">
        <v>339</v>
      </c>
      <c r="AO151" t="s">
        <v>262</v>
      </c>
      <c r="AP151" t="s">
        <v>262</v>
      </c>
      <c r="AQ151" t="s">
        <v>344</v>
      </c>
      <c r="AR151" t="s">
        <v>82</v>
      </c>
      <c r="AS151" t="s">
        <v>345</v>
      </c>
    </row>
    <row r="152" spans="1:45">
      <c r="A152">
        <v>1909</v>
      </c>
      <c r="B152" s="82">
        <v>68008652025</v>
      </c>
      <c r="C152">
        <v>804016563</v>
      </c>
      <c r="D152" t="s">
        <v>199</v>
      </c>
      <c r="E152" t="s">
        <v>129</v>
      </c>
      <c r="F152" t="s">
        <v>127</v>
      </c>
      <c r="G152" t="s">
        <v>77</v>
      </c>
      <c r="H152" t="s">
        <v>334</v>
      </c>
      <c r="I152" t="s">
        <v>201</v>
      </c>
      <c r="J152">
        <v>68266</v>
      </c>
      <c r="K152" t="s">
        <v>107</v>
      </c>
      <c r="L152">
        <v>6810</v>
      </c>
      <c r="M152">
        <v>682661128850</v>
      </c>
      <c r="N152" t="s">
        <v>669</v>
      </c>
      <c r="O152" t="s">
        <v>336</v>
      </c>
      <c r="P152" t="s">
        <v>670</v>
      </c>
      <c r="Q152" t="s">
        <v>338</v>
      </c>
      <c r="R152">
        <v>2026</v>
      </c>
      <c r="S152">
        <v>10</v>
      </c>
      <c r="T152" t="s">
        <v>81</v>
      </c>
      <c r="U152" t="s">
        <v>262</v>
      </c>
      <c r="W152" t="s">
        <v>127</v>
      </c>
      <c r="X152" t="s">
        <v>129</v>
      </c>
      <c r="Y152" t="s">
        <v>339</v>
      </c>
      <c r="Z152" t="s">
        <v>339</v>
      </c>
      <c r="AA152">
        <v>10</v>
      </c>
      <c r="AB152" t="s">
        <v>339</v>
      </c>
      <c r="AC152" t="s">
        <v>339</v>
      </c>
      <c r="AE152" t="s">
        <v>419</v>
      </c>
      <c r="AF152" t="s">
        <v>341</v>
      </c>
      <c r="AG152">
        <v>0</v>
      </c>
      <c r="AH152">
        <v>0</v>
      </c>
      <c r="AI152" t="s">
        <v>342</v>
      </c>
      <c r="AJ152" t="s">
        <v>652</v>
      </c>
      <c r="AK152" t="s">
        <v>81</v>
      </c>
      <c r="AL152" t="s">
        <v>339</v>
      </c>
      <c r="AO152" t="s">
        <v>262</v>
      </c>
      <c r="AP152" t="s">
        <v>262</v>
      </c>
      <c r="AQ152" t="s">
        <v>344</v>
      </c>
      <c r="AR152" t="s">
        <v>82</v>
      </c>
      <c r="AS152" t="s">
        <v>345</v>
      </c>
    </row>
    <row r="153" spans="1:45">
      <c r="A153">
        <v>1909</v>
      </c>
      <c r="B153" s="82">
        <v>68008652025</v>
      </c>
      <c r="C153">
        <v>804016563</v>
      </c>
      <c r="D153" t="s">
        <v>199</v>
      </c>
      <c r="E153" t="s">
        <v>129</v>
      </c>
      <c r="F153" t="s">
        <v>127</v>
      </c>
      <c r="G153" t="s">
        <v>77</v>
      </c>
      <c r="H153" t="s">
        <v>334</v>
      </c>
      <c r="I153" t="s">
        <v>201</v>
      </c>
      <c r="J153">
        <v>68266</v>
      </c>
      <c r="K153" t="s">
        <v>107</v>
      </c>
      <c r="L153">
        <v>6810</v>
      </c>
      <c r="M153">
        <v>682661128853</v>
      </c>
      <c r="N153" t="s">
        <v>671</v>
      </c>
      <c r="O153" t="s">
        <v>336</v>
      </c>
      <c r="P153" t="s">
        <v>672</v>
      </c>
      <c r="Q153" t="s">
        <v>338</v>
      </c>
      <c r="R153">
        <v>2026</v>
      </c>
      <c r="S153">
        <v>7</v>
      </c>
      <c r="T153" t="s">
        <v>81</v>
      </c>
      <c r="U153" t="s">
        <v>262</v>
      </c>
      <c r="W153" t="s">
        <v>127</v>
      </c>
      <c r="X153" t="s">
        <v>129</v>
      </c>
      <c r="Y153" t="s">
        <v>339</v>
      </c>
      <c r="Z153" t="s">
        <v>339</v>
      </c>
      <c r="AA153">
        <v>7</v>
      </c>
      <c r="AB153" t="s">
        <v>339</v>
      </c>
      <c r="AC153" t="s">
        <v>339</v>
      </c>
      <c r="AE153" t="s">
        <v>419</v>
      </c>
      <c r="AF153" t="s">
        <v>341</v>
      </c>
      <c r="AG153">
        <v>0</v>
      </c>
      <c r="AH153">
        <v>0</v>
      </c>
      <c r="AI153" t="s">
        <v>342</v>
      </c>
      <c r="AJ153" t="s">
        <v>652</v>
      </c>
      <c r="AK153" t="s">
        <v>81</v>
      </c>
      <c r="AL153" t="s">
        <v>339</v>
      </c>
      <c r="AO153" t="s">
        <v>262</v>
      </c>
      <c r="AP153" t="s">
        <v>262</v>
      </c>
      <c r="AQ153" t="s">
        <v>344</v>
      </c>
      <c r="AR153" t="s">
        <v>82</v>
      </c>
      <c r="AS153" t="s">
        <v>345</v>
      </c>
    </row>
    <row r="154" spans="1:45">
      <c r="A154">
        <v>1909</v>
      </c>
      <c r="B154">
        <v>68008652025</v>
      </c>
      <c r="C154">
        <v>804016563</v>
      </c>
      <c r="D154" t="s">
        <v>199</v>
      </c>
      <c r="E154" t="s">
        <v>129</v>
      </c>
      <c r="F154" t="s">
        <v>127</v>
      </c>
      <c r="G154" t="s">
        <v>77</v>
      </c>
      <c r="H154" t="s">
        <v>334</v>
      </c>
      <c r="I154" t="s">
        <v>202</v>
      </c>
      <c r="J154">
        <v>68684</v>
      </c>
      <c r="K154" t="s">
        <v>107</v>
      </c>
      <c r="L154">
        <v>6810</v>
      </c>
      <c r="M154">
        <v>6868400138485</v>
      </c>
      <c r="N154" t="s">
        <v>673</v>
      </c>
      <c r="O154" t="s">
        <v>336</v>
      </c>
      <c r="P154" t="s">
        <v>674</v>
      </c>
      <c r="Q154" t="s">
        <v>338</v>
      </c>
      <c r="R154">
        <v>2026</v>
      </c>
      <c r="S154">
        <v>17</v>
      </c>
      <c r="T154" t="s">
        <v>81</v>
      </c>
      <c r="U154" t="s">
        <v>262</v>
      </c>
      <c r="W154" t="s">
        <v>127</v>
      </c>
      <c r="X154" t="s">
        <v>129</v>
      </c>
      <c r="Y154" t="s">
        <v>339</v>
      </c>
      <c r="Z154" t="s">
        <v>339</v>
      </c>
      <c r="AA154">
        <v>17</v>
      </c>
      <c r="AB154" t="s">
        <v>339</v>
      </c>
      <c r="AC154" t="s">
        <v>339</v>
      </c>
      <c r="AE154" t="s">
        <v>419</v>
      </c>
      <c r="AF154" t="s">
        <v>341</v>
      </c>
      <c r="AG154">
        <v>0</v>
      </c>
      <c r="AH154">
        <v>1</v>
      </c>
      <c r="AI154" t="s">
        <v>342</v>
      </c>
      <c r="AJ154" t="s">
        <v>652</v>
      </c>
      <c r="AK154" t="s">
        <v>81</v>
      </c>
      <c r="AL154" t="s">
        <v>339</v>
      </c>
      <c r="AO154" t="s">
        <v>262</v>
      </c>
      <c r="AP154" t="s">
        <v>262</v>
      </c>
      <c r="AQ154" t="s">
        <v>344</v>
      </c>
      <c r="AR154" t="s">
        <v>82</v>
      </c>
      <c r="AS154" t="s">
        <v>345</v>
      </c>
    </row>
    <row r="155" spans="1:45">
      <c r="A155">
        <v>1909</v>
      </c>
      <c r="B155">
        <v>68008652025</v>
      </c>
      <c r="C155">
        <v>804016563</v>
      </c>
      <c r="D155" t="s">
        <v>199</v>
      </c>
      <c r="E155" t="s">
        <v>129</v>
      </c>
      <c r="F155" t="s">
        <v>127</v>
      </c>
      <c r="G155" t="s">
        <v>77</v>
      </c>
      <c r="H155" t="s">
        <v>334</v>
      </c>
      <c r="I155" t="s">
        <v>202</v>
      </c>
      <c r="J155">
        <v>68684</v>
      </c>
      <c r="K155" t="s">
        <v>107</v>
      </c>
      <c r="L155">
        <v>6810</v>
      </c>
      <c r="M155">
        <v>6868400138486</v>
      </c>
      <c r="N155" t="s">
        <v>675</v>
      </c>
      <c r="O155" t="s">
        <v>336</v>
      </c>
      <c r="P155" t="s">
        <v>676</v>
      </c>
      <c r="Q155" t="s">
        <v>338</v>
      </c>
      <c r="R155">
        <v>2026</v>
      </c>
      <c r="S155">
        <v>14</v>
      </c>
      <c r="T155" t="s">
        <v>81</v>
      </c>
      <c r="U155" t="s">
        <v>262</v>
      </c>
      <c r="W155" t="s">
        <v>127</v>
      </c>
      <c r="X155" t="s">
        <v>129</v>
      </c>
      <c r="Y155" t="s">
        <v>339</v>
      </c>
      <c r="Z155" t="s">
        <v>339</v>
      </c>
      <c r="AA155">
        <v>14</v>
      </c>
      <c r="AB155" t="s">
        <v>339</v>
      </c>
      <c r="AC155" t="s">
        <v>339</v>
      </c>
      <c r="AE155" t="s">
        <v>419</v>
      </c>
      <c r="AF155" t="s">
        <v>341</v>
      </c>
      <c r="AG155">
        <v>0</v>
      </c>
      <c r="AH155">
        <v>1</v>
      </c>
      <c r="AI155" t="s">
        <v>342</v>
      </c>
      <c r="AJ155" t="s">
        <v>652</v>
      </c>
      <c r="AK155" t="s">
        <v>81</v>
      </c>
      <c r="AL155" t="s">
        <v>339</v>
      </c>
      <c r="AO155" t="s">
        <v>262</v>
      </c>
      <c r="AP155" t="s">
        <v>262</v>
      </c>
      <c r="AQ155" t="s">
        <v>344</v>
      </c>
      <c r="AR155" t="s">
        <v>82</v>
      </c>
      <c r="AS155" t="s">
        <v>345</v>
      </c>
    </row>
    <row r="156" spans="1:45">
      <c r="A156">
        <v>1909</v>
      </c>
      <c r="B156">
        <v>68008652025</v>
      </c>
      <c r="C156">
        <v>804016563</v>
      </c>
      <c r="D156" t="s">
        <v>199</v>
      </c>
      <c r="E156" t="s">
        <v>129</v>
      </c>
      <c r="F156" t="s">
        <v>127</v>
      </c>
      <c r="G156" t="s">
        <v>77</v>
      </c>
      <c r="H156" t="s">
        <v>334</v>
      </c>
      <c r="I156" t="s">
        <v>202</v>
      </c>
      <c r="J156">
        <v>68684</v>
      </c>
      <c r="K156" t="s">
        <v>107</v>
      </c>
      <c r="L156">
        <v>6810</v>
      </c>
      <c r="M156">
        <v>6868400138500</v>
      </c>
      <c r="N156" t="s">
        <v>677</v>
      </c>
      <c r="O156" t="s">
        <v>336</v>
      </c>
      <c r="P156" t="s">
        <v>678</v>
      </c>
      <c r="Q156" t="s">
        <v>338</v>
      </c>
      <c r="R156">
        <v>2026</v>
      </c>
      <c r="S156">
        <v>8</v>
      </c>
      <c r="T156" t="s">
        <v>81</v>
      </c>
      <c r="U156" t="s">
        <v>262</v>
      </c>
      <c r="W156" t="s">
        <v>127</v>
      </c>
      <c r="X156" t="s">
        <v>129</v>
      </c>
      <c r="Y156" t="s">
        <v>339</v>
      </c>
      <c r="Z156" t="s">
        <v>339</v>
      </c>
      <c r="AA156">
        <v>8</v>
      </c>
      <c r="AB156" t="s">
        <v>339</v>
      </c>
      <c r="AC156" t="s">
        <v>339</v>
      </c>
      <c r="AE156" t="s">
        <v>419</v>
      </c>
      <c r="AF156" t="s">
        <v>341</v>
      </c>
      <c r="AG156">
        <v>0</v>
      </c>
      <c r="AH156">
        <v>0</v>
      </c>
      <c r="AI156" t="s">
        <v>342</v>
      </c>
      <c r="AJ156" t="s">
        <v>652</v>
      </c>
      <c r="AK156" t="s">
        <v>81</v>
      </c>
      <c r="AL156" t="s">
        <v>339</v>
      </c>
      <c r="AO156" t="s">
        <v>262</v>
      </c>
      <c r="AP156" t="s">
        <v>262</v>
      </c>
      <c r="AQ156" t="s">
        <v>344</v>
      </c>
      <c r="AR156" t="s">
        <v>82</v>
      </c>
      <c r="AS156" t="s">
        <v>345</v>
      </c>
    </row>
    <row r="157" spans="1:45">
      <c r="A157">
        <v>1909</v>
      </c>
      <c r="B157">
        <v>68008652025</v>
      </c>
      <c r="C157">
        <v>804016563</v>
      </c>
      <c r="D157" t="s">
        <v>199</v>
      </c>
      <c r="E157" t="s">
        <v>129</v>
      </c>
      <c r="F157" t="s">
        <v>127</v>
      </c>
      <c r="G157" t="s">
        <v>77</v>
      </c>
      <c r="H157" t="s">
        <v>334</v>
      </c>
      <c r="I157" t="s">
        <v>202</v>
      </c>
      <c r="J157">
        <v>68684</v>
      </c>
      <c r="K157" t="s">
        <v>107</v>
      </c>
      <c r="L157">
        <v>6810</v>
      </c>
      <c r="M157">
        <v>686841128509</v>
      </c>
      <c r="N157" t="s">
        <v>679</v>
      </c>
      <c r="O157" t="s">
        <v>336</v>
      </c>
      <c r="P157" t="s">
        <v>680</v>
      </c>
      <c r="Q157" t="s">
        <v>338</v>
      </c>
      <c r="R157">
        <v>2026</v>
      </c>
      <c r="S157">
        <v>15</v>
      </c>
      <c r="T157" t="s">
        <v>81</v>
      </c>
      <c r="U157" t="s">
        <v>262</v>
      </c>
      <c r="W157" t="s">
        <v>127</v>
      </c>
      <c r="X157" t="s">
        <v>129</v>
      </c>
      <c r="Y157" t="s">
        <v>339</v>
      </c>
      <c r="Z157" t="s">
        <v>339</v>
      </c>
      <c r="AA157">
        <v>15</v>
      </c>
      <c r="AB157" t="s">
        <v>339</v>
      </c>
      <c r="AC157" t="s">
        <v>339</v>
      </c>
      <c r="AE157" t="s">
        <v>419</v>
      </c>
      <c r="AF157" t="s">
        <v>341</v>
      </c>
      <c r="AG157">
        <v>0</v>
      </c>
      <c r="AH157">
        <v>0</v>
      </c>
      <c r="AI157" t="s">
        <v>342</v>
      </c>
      <c r="AJ157" t="s">
        <v>652</v>
      </c>
      <c r="AK157" t="s">
        <v>81</v>
      </c>
      <c r="AL157" t="s">
        <v>339</v>
      </c>
      <c r="AO157" t="s">
        <v>262</v>
      </c>
      <c r="AP157" t="s">
        <v>262</v>
      </c>
      <c r="AQ157" t="s">
        <v>344</v>
      </c>
      <c r="AR157" t="s">
        <v>82</v>
      </c>
      <c r="AS157" t="s">
        <v>345</v>
      </c>
    </row>
    <row r="158" spans="1:45">
      <c r="A158">
        <v>1909</v>
      </c>
      <c r="B158">
        <v>68008652025</v>
      </c>
      <c r="C158">
        <v>804016563</v>
      </c>
      <c r="D158" t="s">
        <v>199</v>
      </c>
      <c r="E158" t="s">
        <v>129</v>
      </c>
      <c r="F158" t="s">
        <v>127</v>
      </c>
      <c r="G158" t="s">
        <v>77</v>
      </c>
      <c r="H158" t="s">
        <v>334</v>
      </c>
      <c r="I158" t="s">
        <v>202</v>
      </c>
      <c r="J158">
        <v>68684</v>
      </c>
      <c r="K158" t="s">
        <v>107</v>
      </c>
      <c r="L158">
        <v>6810</v>
      </c>
      <c r="M158">
        <v>686841128510</v>
      </c>
      <c r="N158" t="s">
        <v>681</v>
      </c>
      <c r="O158" t="s">
        <v>336</v>
      </c>
      <c r="P158" t="s">
        <v>682</v>
      </c>
      <c r="Q158" t="s">
        <v>338</v>
      </c>
      <c r="R158">
        <v>2026</v>
      </c>
      <c r="S158">
        <v>21</v>
      </c>
      <c r="T158" t="s">
        <v>81</v>
      </c>
      <c r="U158" t="s">
        <v>262</v>
      </c>
      <c r="W158" t="s">
        <v>127</v>
      </c>
      <c r="X158" t="s">
        <v>129</v>
      </c>
      <c r="Y158" t="s">
        <v>339</v>
      </c>
      <c r="Z158" t="s">
        <v>339</v>
      </c>
      <c r="AA158">
        <v>21</v>
      </c>
      <c r="AB158" t="s">
        <v>339</v>
      </c>
      <c r="AC158" t="s">
        <v>339</v>
      </c>
      <c r="AE158" t="s">
        <v>419</v>
      </c>
      <c r="AF158" t="s">
        <v>341</v>
      </c>
      <c r="AG158">
        <v>0</v>
      </c>
      <c r="AH158">
        <v>0</v>
      </c>
      <c r="AI158" t="s">
        <v>342</v>
      </c>
      <c r="AJ158" t="s">
        <v>652</v>
      </c>
      <c r="AK158" t="s">
        <v>81</v>
      </c>
      <c r="AL158" t="s">
        <v>339</v>
      </c>
      <c r="AO158" t="s">
        <v>262</v>
      </c>
      <c r="AP158" t="s">
        <v>262</v>
      </c>
      <c r="AQ158" t="s">
        <v>344</v>
      </c>
      <c r="AR158" t="s">
        <v>82</v>
      </c>
      <c r="AS158" t="s">
        <v>345</v>
      </c>
    </row>
    <row r="159" spans="1:45">
      <c r="A159">
        <v>1909</v>
      </c>
      <c r="B159">
        <v>68008652025</v>
      </c>
      <c r="C159">
        <v>804016563</v>
      </c>
      <c r="D159" t="s">
        <v>199</v>
      </c>
      <c r="E159" t="s">
        <v>129</v>
      </c>
      <c r="F159" t="s">
        <v>127</v>
      </c>
      <c r="G159" t="s">
        <v>77</v>
      </c>
      <c r="H159" t="s">
        <v>334</v>
      </c>
      <c r="I159" t="s">
        <v>202</v>
      </c>
      <c r="J159">
        <v>68684</v>
      </c>
      <c r="K159" t="s">
        <v>107</v>
      </c>
      <c r="L159">
        <v>6810</v>
      </c>
      <c r="M159">
        <v>686841128511</v>
      </c>
      <c r="N159" t="s">
        <v>683</v>
      </c>
      <c r="O159" t="s">
        <v>336</v>
      </c>
      <c r="P159" t="s">
        <v>684</v>
      </c>
      <c r="Q159" t="s">
        <v>338</v>
      </c>
      <c r="R159">
        <v>2026</v>
      </c>
      <c r="S159">
        <v>8</v>
      </c>
      <c r="T159" t="s">
        <v>81</v>
      </c>
      <c r="U159" t="s">
        <v>262</v>
      </c>
      <c r="W159" t="s">
        <v>127</v>
      </c>
      <c r="X159" t="s">
        <v>129</v>
      </c>
      <c r="Y159" t="s">
        <v>339</v>
      </c>
      <c r="Z159" t="s">
        <v>339</v>
      </c>
      <c r="AA159">
        <v>8</v>
      </c>
      <c r="AB159" t="s">
        <v>339</v>
      </c>
      <c r="AC159" t="s">
        <v>339</v>
      </c>
      <c r="AE159" t="s">
        <v>419</v>
      </c>
      <c r="AF159" t="s">
        <v>341</v>
      </c>
      <c r="AG159">
        <v>0</v>
      </c>
      <c r="AH159">
        <v>0</v>
      </c>
      <c r="AI159" t="s">
        <v>342</v>
      </c>
      <c r="AJ159" t="s">
        <v>652</v>
      </c>
      <c r="AK159" t="s">
        <v>81</v>
      </c>
      <c r="AL159" t="s">
        <v>339</v>
      </c>
      <c r="AO159" t="s">
        <v>262</v>
      </c>
      <c r="AP159" t="s">
        <v>262</v>
      </c>
      <c r="AQ159" t="s">
        <v>344</v>
      </c>
      <c r="AR159" t="s">
        <v>82</v>
      </c>
      <c r="AS159" t="s">
        <v>345</v>
      </c>
    </row>
    <row r="160" spans="1:45">
      <c r="A160">
        <v>1909</v>
      </c>
      <c r="B160">
        <v>68008652025</v>
      </c>
      <c r="C160">
        <v>804016563</v>
      </c>
      <c r="D160" t="s">
        <v>199</v>
      </c>
      <c r="E160" t="s">
        <v>129</v>
      </c>
      <c r="F160" t="s">
        <v>127</v>
      </c>
      <c r="G160" t="s">
        <v>77</v>
      </c>
      <c r="H160" t="s">
        <v>334</v>
      </c>
      <c r="I160" t="s">
        <v>202</v>
      </c>
      <c r="J160">
        <v>68684</v>
      </c>
      <c r="K160" t="s">
        <v>107</v>
      </c>
      <c r="L160">
        <v>6810</v>
      </c>
      <c r="M160">
        <v>686841134634</v>
      </c>
      <c r="N160" t="s">
        <v>685</v>
      </c>
      <c r="O160" t="s">
        <v>336</v>
      </c>
      <c r="P160" t="s">
        <v>686</v>
      </c>
      <c r="Q160" t="s">
        <v>338</v>
      </c>
      <c r="R160">
        <v>2026</v>
      </c>
      <c r="S160">
        <v>17</v>
      </c>
      <c r="T160" t="s">
        <v>81</v>
      </c>
      <c r="U160" t="s">
        <v>262</v>
      </c>
      <c r="W160" t="s">
        <v>127</v>
      </c>
      <c r="X160" t="s">
        <v>129</v>
      </c>
      <c r="Y160" t="s">
        <v>339</v>
      </c>
      <c r="Z160" t="s">
        <v>339</v>
      </c>
      <c r="AA160">
        <v>17</v>
      </c>
      <c r="AB160" t="s">
        <v>339</v>
      </c>
      <c r="AC160" t="s">
        <v>339</v>
      </c>
      <c r="AE160" t="s">
        <v>419</v>
      </c>
      <c r="AF160" t="s">
        <v>341</v>
      </c>
      <c r="AG160">
        <v>0</v>
      </c>
      <c r="AH160">
        <v>1</v>
      </c>
      <c r="AI160" t="s">
        <v>342</v>
      </c>
      <c r="AJ160" t="s">
        <v>652</v>
      </c>
      <c r="AK160" t="s">
        <v>81</v>
      </c>
      <c r="AL160" t="s">
        <v>339</v>
      </c>
      <c r="AO160" t="s">
        <v>262</v>
      </c>
      <c r="AP160" t="s">
        <v>262</v>
      </c>
      <c r="AQ160" t="s">
        <v>344</v>
      </c>
      <c r="AR160" t="s">
        <v>82</v>
      </c>
      <c r="AS160" t="s">
        <v>345</v>
      </c>
    </row>
    <row r="161" spans="1:45">
      <c r="A161">
        <v>1909</v>
      </c>
      <c r="B161">
        <v>68008652025</v>
      </c>
      <c r="C161">
        <v>804016563</v>
      </c>
      <c r="D161" t="s">
        <v>199</v>
      </c>
      <c r="E161" t="s">
        <v>129</v>
      </c>
      <c r="F161" t="s">
        <v>127</v>
      </c>
      <c r="G161" t="s">
        <v>77</v>
      </c>
      <c r="H161" t="s">
        <v>334</v>
      </c>
      <c r="I161" t="s">
        <v>203</v>
      </c>
      <c r="J161">
        <v>68686</v>
      </c>
      <c r="K161" t="s">
        <v>107</v>
      </c>
      <c r="L161">
        <v>6810</v>
      </c>
      <c r="M161">
        <v>6868600133598</v>
      </c>
      <c r="N161" t="s">
        <v>687</v>
      </c>
      <c r="O161" t="s">
        <v>336</v>
      </c>
      <c r="P161" t="s">
        <v>688</v>
      </c>
      <c r="Q161" t="s">
        <v>338</v>
      </c>
      <c r="R161">
        <v>2026</v>
      </c>
      <c r="S161">
        <v>7</v>
      </c>
      <c r="T161" t="s">
        <v>81</v>
      </c>
      <c r="U161" t="s">
        <v>262</v>
      </c>
      <c r="W161" t="s">
        <v>127</v>
      </c>
      <c r="X161" t="s">
        <v>129</v>
      </c>
      <c r="Y161" t="s">
        <v>339</v>
      </c>
      <c r="Z161" t="s">
        <v>339</v>
      </c>
      <c r="AA161">
        <v>7</v>
      </c>
      <c r="AB161" t="s">
        <v>339</v>
      </c>
      <c r="AC161" t="s">
        <v>339</v>
      </c>
      <c r="AE161" t="s">
        <v>419</v>
      </c>
      <c r="AF161" t="s">
        <v>341</v>
      </c>
      <c r="AG161">
        <v>0</v>
      </c>
      <c r="AH161">
        <v>0</v>
      </c>
      <c r="AI161" t="s">
        <v>342</v>
      </c>
      <c r="AJ161" t="s">
        <v>652</v>
      </c>
      <c r="AK161" t="s">
        <v>81</v>
      </c>
      <c r="AL161" t="s">
        <v>339</v>
      </c>
      <c r="AO161" t="s">
        <v>262</v>
      </c>
      <c r="AP161" t="s">
        <v>262</v>
      </c>
      <c r="AQ161" t="s">
        <v>344</v>
      </c>
      <c r="AR161" t="s">
        <v>82</v>
      </c>
      <c r="AS161" t="s">
        <v>345</v>
      </c>
    </row>
    <row r="162" spans="1:45">
      <c r="A162">
        <v>1909</v>
      </c>
      <c r="B162">
        <v>68008652025</v>
      </c>
      <c r="C162">
        <v>804016563</v>
      </c>
      <c r="D162" t="s">
        <v>199</v>
      </c>
      <c r="E162" t="s">
        <v>129</v>
      </c>
      <c r="F162" t="s">
        <v>127</v>
      </c>
      <c r="G162" t="s">
        <v>77</v>
      </c>
      <c r="H162" t="s">
        <v>334</v>
      </c>
      <c r="I162" t="s">
        <v>203</v>
      </c>
      <c r="J162">
        <v>68686</v>
      </c>
      <c r="K162" t="s">
        <v>107</v>
      </c>
      <c r="L162">
        <v>6810</v>
      </c>
      <c r="M162">
        <v>6868600133605</v>
      </c>
      <c r="N162" t="s">
        <v>689</v>
      </c>
      <c r="O162" t="s">
        <v>336</v>
      </c>
      <c r="P162" t="s">
        <v>690</v>
      </c>
      <c r="Q162" t="s">
        <v>338</v>
      </c>
      <c r="R162">
        <v>2026</v>
      </c>
      <c r="S162">
        <v>11</v>
      </c>
      <c r="T162" t="s">
        <v>81</v>
      </c>
      <c r="U162" t="s">
        <v>262</v>
      </c>
      <c r="W162" t="s">
        <v>127</v>
      </c>
      <c r="X162" t="s">
        <v>129</v>
      </c>
      <c r="Y162" t="s">
        <v>339</v>
      </c>
      <c r="Z162" t="s">
        <v>339</v>
      </c>
      <c r="AA162">
        <v>11</v>
      </c>
      <c r="AB162" t="s">
        <v>339</v>
      </c>
      <c r="AC162" t="s">
        <v>339</v>
      </c>
      <c r="AE162" t="s">
        <v>419</v>
      </c>
      <c r="AF162" t="s">
        <v>341</v>
      </c>
      <c r="AG162">
        <v>0</v>
      </c>
      <c r="AH162">
        <v>0</v>
      </c>
      <c r="AI162" t="s">
        <v>342</v>
      </c>
      <c r="AJ162" t="s">
        <v>652</v>
      </c>
      <c r="AK162" t="s">
        <v>81</v>
      </c>
      <c r="AL162" t="s">
        <v>339</v>
      </c>
      <c r="AO162" t="s">
        <v>262</v>
      </c>
      <c r="AP162" t="s">
        <v>262</v>
      </c>
      <c r="AQ162" t="s">
        <v>344</v>
      </c>
      <c r="AR162" t="s">
        <v>82</v>
      </c>
      <c r="AS162" t="s">
        <v>345</v>
      </c>
    </row>
    <row r="163" spans="1:45">
      <c r="A163">
        <v>1909</v>
      </c>
      <c r="B163">
        <v>68008652025</v>
      </c>
      <c r="C163">
        <v>804016563</v>
      </c>
      <c r="D163" t="s">
        <v>199</v>
      </c>
      <c r="E163" t="s">
        <v>129</v>
      </c>
      <c r="F163" t="s">
        <v>127</v>
      </c>
      <c r="G163" t="s">
        <v>77</v>
      </c>
      <c r="H163" t="s">
        <v>334</v>
      </c>
      <c r="I163" t="s">
        <v>203</v>
      </c>
      <c r="J163">
        <v>68686</v>
      </c>
      <c r="K163" t="s">
        <v>107</v>
      </c>
      <c r="L163">
        <v>6810</v>
      </c>
      <c r="M163">
        <v>686861129050</v>
      </c>
      <c r="N163" t="s">
        <v>691</v>
      </c>
      <c r="O163" t="s">
        <v>336</v>
      </c>
      <c r="P163" t="s">
        <v>692</v>
      </c>
      <c r="Q163" t="s">
        <v>338</v>
      </c>
      <c r="R163">
        <v>2026</v>
      </c>
      <c r="S163">
        <v>12</v>
      </c>
      <c r="T163" t="s">
        <v>81</v>
      </c>
      <c r="U163" t="s">
        <v>262</v>
      </c>
      <c r="W163" t="s">
        <v>127</v>
      </c>
      <c r="X163" t="s">
        <v>129</v>
      </c>
      <c r="Y163" t="s">
        <v>339</v>
      </c>
      <c r="Z163" t="s">
        <v>339</v>
      </c>
      <c r="AA163">
        <v>12</v>
      </c>
      <c r="AB163" t="s">
        <v>339</v>
      </c>
      <c r="AC163" t="s">
        <v>339</v>
      </c>
      <c r="AE163" t="s">
        <v>419</v>
      </c>
      <c r="AF163" t="s">
        <v>341</v>
      </c>
      <c r="AG163">
        <v>0</v>
      </c>
      <c r="AH163">
        <v>0</v>
      </c>
      <c r="AI163" t="s">
        <v>342</v>
      </c>
      <c r="AJ163" t="s">
        <v>652</v>
      </c>
      <c r="AK163" t="s">
        <v>81</v>
      </c>
      <c r="AL163" t="s">
        <v>339</v>
      </c>
      <c r="AO163" t="s">
        <v>262</v>
      </c>
      <c r="AP163" t="s">
        <v>262</v>
      </c>
      <c r="AQ163" t="s">
        <v>344</v>
      </c>
      <c r="AR163" t="s">
        <v>82</v>
      </c>
      <c r="AS163" t="s">
        <v>345</v>
      </c>
    </row>
    <row r="164" spans="1:45">
      <c r="A164">
        <v>1909</v>
      </c>
      <c r="B164">
        <v>68008652025</v>
      </c>
      <c r="C164">
        <v>804016563</v>
      </c>
      <c r="D164" t="s">
        <v>199</v>
      </c>
      <c r="E164" t="s">
        <v>129</v>
      </c>
      <c r="F164" t="s">
        <v>127</v>
      </c>
      <c r="G164" t="s">
        <v>77</v>
      </c>
      <c r="H164" t="s">
        <v>334</v>
      </c>
      <c r="I164" t="s">
        <v>203</v>
      </c>
      <c r="J164">
        <v>68686</v>
      </c>
      <c r="K164" t="s">
        <v>107</v>
      </c>
      <c r="L164">
        <v>6810</v>
      </c>
      <c r="M164">
        <v>686861129055</v>
      </c>
      <c r="N164" t="s">
        <v>693</v>
      </c>
      <c r="O164" t="s">
        <v>336</v>
      </c>
      <c r="P164" t="s">
        <v>694</v>
      </c>
      <c r="Q164" t="s">
        <v>338</v>
      </c>
      <c r="R164">
        <v>2026</v>
      </c>
      <c r="S164">
        <v>10</v>
      </c>
      <c r="T164" t="s">
        <v>81</v>
      </c>
      <c r="U164" t="s">
        <v>262</v>
      </c>
      <c r="W164" t="s">
        <v>127</v>
      </c>
      <c r="X164" t="s">
        <v>129</v>
      </c>
      <c r="Y164" t="s">
        <v>339</v>
      </c>
      <c r="Z164" t="s">
        <v>339</v>
      </c>
      <c r="AA164">
        <v>10</v>
      </c>
      <c r="AB164" t="s">
        <v>339</v>
      </c>
      <c r="AC164" t="s">
        <v>339</v>
      </c>
      <c r="AE164" t="s">
        <v>419</v>
      </c>
      <c r="AF164" t="s">
        <v>341</v>
      </c>
      <c r="AG164">
        <v>0</v>
      </c>
      <c r="AH164">
        <v>0</v>
      </c>
      <c r="AI164" t="s">
        <v>342</v>
      </c>
      <c r="AJ164" t="s">
        <v>652</v>
      </c>
      <c r="AK164" t="s">
        <v>81</v>
      </c>
      <c r="AL164" t="s">
        <v>339</v>
      </c>
      <c r="AO164" t="s">
        <v>262</v>
      </c>
      <c r="AP164" t="s">
        <v>262</v>
      </c>
      <c r="AQ164" t="s">
        <v>344</v>
      </c>
      <c r="AR164" t="s">
        <v>82</v>
      </c>
      <c r="AS164" t="s">
        <v>345</v>
      </c>
    </row>
    <row r="165" spans="1:45">
      <c r="A165">
        <v>1909</v>
      </c>
      <c r="B165">
        <v>68008652025</v>
      </c>
      <c r="C165">
        <v>804016563</v>
      </c>
      <c r="D165" t="s">
        <v>199</v>
      </c>
      <c r="E165" t="s">
        <v>129</v>
      </c>
      <c r="F165" t="s">
        <v>127</v>
      </c>
      <c r="G165" t="s">
        <v>77</v>
      </c>
      <c r="H165" t="s">
        <v>334</v>
      </c>
      <c r="I165" t="s">
        <v>203</v>
      </c>
      <c r="J165">
        <v>68686</v>
      </c>
      <c r="K165" t="s">
        <v>107</v>
      </c>
      <c r="L165">
        <v>6810</v>
      </c>
      <c r="M165">
        <v>686861129058</v>
      </c>
      <c r="N165" t="s">
        <v>695</v>
      </c>
      <c r="O165" t="s">
        <v>336</v>
      </c>
      <c r="P165" t="s">
        <v>694</v>
      </c>
      <c r="Q165" t="s">
        <v>338</v>
      </c>
      <c r="R165">
        <v>2026</v>
      </c>
      <c r="S165">
        <v>23</v>
      </c>
      <c r="T165" t="s">
        <v>81</v>
      </c>
      <c r="U165" t="s">
        <v>262</v>
      </c>
      <c r="W165" t="s">
        <v>127</v>
      </c>
      <c r="X165" t="s">
        <v>129</v>
      </c>
      <c r="Y165" t="s">
        <v>339</v>
      </c>
      <c r="Z165" t="s">
        <v>339</v>
      </c>
      <c r="AA165">
        <v>23</v>
      </c>
      <c r="AB165" t="s">
        <v>339</v>
      </c>
      <c r="AC165" t="s">
        <v>339</v>
      </c>
      <c r="AE165" t="s">
        <v>419</v>
      </c>
      <c r="AF165" t="s">
        <v>341</v>
      </c>
      <c r="AG165">
        <v>0</v>
      </c>
      <c r="AH165">
        <v>0</v>
      </c>
      <c r="AI165" t="s">
        <v>342</v>
      </c>
      <c r="AJ165" t="s">
        <v>652</v>
      </c>
      <c r="AK165" t="s">
        <v>81</v>
      </c>
      <c r="AL165" t="s">
        <v>339</v>
      </c>
      <c r="AO165" t="s">
        <v>262</v>
      </c>
      <c r="AP165" t="s">
        <v>262</v>
      </c>
      <c r="AQ165" t="s">
        <v>344</v>
      </c>
      <c r="AR165" t="s">
        <v>82</v>
      </c>
      <c r="AS165" t="s">
        <v>345</v>
      </c>
    </row>
    <row r="166" spans="1:45">
      <c r="A166">
        <v>1909</v>
      </c>
      <c r="B166">
        <v>68008652025</v>
      </c>
      <c r="C166">
        <v>804016563</v>
      </c>
      <c r="D166" t="s">
        <v>199</v>
      </c>
      <c r="E166" t="s">
        <v>129</v>
      </c>
      <c r="F166" t="s">
        <v>127</v>
      </c>
      <c r="G166" t="s">
        <v>77</v>
      </c>
      <c r="H166" t="s">
        <v>334</v>
      </c>
      <c r="I166" t="s">
        <v>203</v>
      </c>
      <c r="J166">
        <v>68686</v>
      </c>
      <c r="K166" t="s">
        <v>107</v>
      </c>
      <c r="L166">
        <v>6810</v>
      </c>
      <c r="M166">
        <v>686861129063</v>
      </c>
      <c r="N166" t="s">
        <v>696</v>
      </c>
      <c r="O166" t="s">
        <v>336</v>
      </c>
      <c r="P166" t="s">
        <v>697</v>
      </c>
      <c r="Q166" t="s">
        <v>338</v>
      </c>
      <c r="R166">
        <v>2026</v>
      </c>
      <c r="S166">
        <v>16</v>
      </c>
      <c r="T166" t="s">
        <v>81</v>
      </c>
      <c r="U166" t="s">
        <v>262</v>
      </c>
      <c r="W166" t="s">
        <v>127</v>
      </c>
      <c r="X166" t="s">
        <v>129</v>
      </c>
      <c r="Y166" t="s">
        <v>339</v>
      </c>
      <c r="Z166" t="s">
        <v>339</v>
      </c>
      <c r="AA166">
        <v>16</v>
      </c>
      <c r="AB166" t="s">
        <v>339</v>
      </c>
      <c r="AC166" t="s">
        <v>339</v>
      </c>
      <c r="AE166" t="s">
        <v>419</v>
      </c>
      <c r="AF166" t="s">
        <v>341</v>
      </c>
      <c r="AG166">
        <v>0</v>
      </c>
      <c r="AH166">
        <v>0</v>
      </c>
      <c r="AI166" t="s">
        <v>342</v>
      </c>
      <c r="AJ166" t="s">
        <v>652</v>
      </c>
      <c r="AK166" t="s">
        <v>81</v>
      </c>
      <c r="AL166" t="s">
        <v>339</v>
      </c>
      <c r="AO166" t="s">
        <v>262</v>
      </c>
      <c r="AP166" t="s">
        <v>262</v>
      </c>
      <c r="AQ166" t="s">
        <v>344</v>
      </c>
      <c r="AR166" t="s">
        <v>82</v>
      </c>
      <c r="AS166" t="s">
        <v>345</v>
      </c>
    </row>
    <row r="167" spans="1:45">
      <c r="A167" t="s">
        <v>205</v>
      </c>
      <c r="B167">
        <v>68008052025</v>
      </c>
      <c r="C167">
        <v>800209135</v>
      </c>
      <c r="D167" t="s">
        <v>149</v>
      </c>
      <c r="E167" t="s">
        <v>157</v>
      </c>
      <c r="F167" t="s">
        <v>183</v>
      </c>
      <c r="G167" t="s">
        <v>77</v>
      </c>
      <c r="H167" t="s">
        <v>334</v>
      </c>
      <c r="I167" t="s">
        <v>206</v>
      </c>
      <c r="J167">
        <v>68615</v>
      </c>
      <c r="K167" t="s">
        <v>123</v>
      </c>
      <c r="L167">
        <v>6801</v>
      </c>
      <c r="M167">
        <v>686151147070</v>
      </c>
      <c r="N167" t="s">
        <v>698</v>
      </c>
      <c r="O167" t="s">
        <v>336</v>
      </c>
      <c r="P167" t="s">
        <v>699</v>
      </c>
      <c r="Q167" t="s">
        <v>338</v>
      </c>
      <c r="R167">
        <v>2026</v>
      </c>
      <c r="S167">
        <v>18</v>
      </c>
      <c r="T167" t="s">
        <v>81</v>
      </c>
      <c r="U167" t="s">
        <v>262</v>
      </c>
      <c r="W167" t="s">
        <v>183</v>
      </c>
      <c r="X167" t="s">
        <v>157</v>
      </c>
      <c r="Y167" t="s">
        <v>339</v>
      </c>
      <c r="Z167" t="s">
        <v>339</v>
      </c>
      <c r="AA167">
        <v>20</v>
      </c>
      <c r="AB167" t="s">
        <v>479</v>
      </c>
      <c r="AC167" t="s">
        <v>480</v>
      </c>
      <c r="AD167" t="s">
        <v>320</v>
      </c>
      <c r="AE167" t="s">
        <v>340</v>
      </c>
      <c r="AF167" t="s">
        <v>341</v>
      </c>
      <c r="AG167">
        <v>0</v>
      </c>
      <c r="AH167">
        <v>0</v>
      </c>
      <c r="AI167" t="s">
        <v>700</v>
      </c>
      <c r="AJ167" t="s">
        <v>556</v>
      </c>
      <c r="AK167" t="s">
        <v>81</v>
      </c>
      <c r="AL167" t="s">
        <v>339</v>
      </c>
      <c r="AO167" t="s">
        <v>262</v>
      </c>
      <c r="AP167" t="s">
        <v>262</v>
      </c>
      <c r="AQ167" t="s">
        <v>344</v>
      </c>
      <c r="AR167" t="s">
        <v>82</v>
      </c>
      <c r="AS167" t="s">
        <v>345</v>
      </c>
    </row>
    <row r="168" spans="1:45">
      <c r="A168" t="s">
        <v>205</v>
      </c>
      <c r="B168">
        <v>68008052025</v>
      </c>
      <c r="C168">
        <v>800209135</v>
      </c>
      <c r="D168" t="s">
        <v>149</v>
      </c>
      <c r="E168" t="s">
        <v>157</v>
      </c>
      <c r="F168" t="s">
        <v>183</v>
      </c>
      <c r="G168" t="s">
        <v>77</v>
      </c>
      <c r="H168" t="s">
        <v>334</v>
      </c>
      <c r="I168" t="s">
        <v>206</v>
      </c>
      <c r="J168">
        <v>68615</v>
      </c>
      <c r="K168" t="s">
        <v>123</v>
      </c>
      <c r="L168">
        <v>6801</v>
      </c>
      <c r="M168">
        <v>686151147071</v>
      </c>
      <c r="N168" t="s">
        <v>701</v>
      </c>
      <c r="O168" t="s">
        <v>336</v>
      </c>
      <c r="P168" t="s">
        <v>702</v>
      </c>
      <c r="Q168" t="s">
        <v>338</v>
      </c>
      <c r="R168">
        <v>2026</v>
      </c>
      <c r="S168">
        <v>20</v>
      </c>
      <c r="T168" t="s">
        <v>81</v>
      </c>
      <c r="U168" t="s">
        <v>262</v>
      </c>
      <c r="W168" t="s">
        <v>183</v>
      </c>
      <c r="X168" t="s">
        <v>157</v>
      </c>
      <c r="Y168" t="s">
        <v>339</v>
      </c>
      <c r="Z168" t="s">
        <v>339</v>
      </c>
      <c r="AA168">
        <v>20</v>
      </c>
      <c r="AB168" t="s">
        <v>339</v>
      </c>
      <c r="AC168" t="s">
        <v>339</v>
      </c>
      <c r="AE168" t="s">
        <v>340</v>
      </c>
      <c r="AF168" t="s">
        <v>341</v>
      </c>
      <c r="AG168">
        <v>0</v>
      </c>
      <c r="AH168">
        <v>0</v>
      </c>
      <c r="AJ168" t="s">
        <v>556</v>
      </c>
      <c r="AK168" t="s">
        <v>81</v>
      </c>
      <c r="AL168" t="s">
        <v>339</v>
      </c>
      <c r="AO168" t="s">
        <v>262</v>
      </c>
      <c r="AP168" t="s">
        <v>262</v>
      </c>
      <c r="AQ168" t="s">
        <v>344</v>
      </c>
      <c r="AR168" t="s">
        <v>82</v>
      </c>
      <c r="AS168" t="s">
        <v>345</v>
      </c>
    </row>
    <row r="169" spans="1:45">
      <c r="A169" t="s">
        <v>205</v>
      </c>
      <c r="B169">
        <v>68008052025</v>
      </c>
      <c r="C169">
        <v>800209135</v>
      </c>
      <c r="D169" t="s">
        <v>149</v>
      </c>
      <c r="E169" t="s">
        <v>157</v>
      </c>
      <c r="F169" t="s">
        <v>183</v>
      </c>
      <c r="G169" t="s">
        <v>77</v>
      </c>
      <c r="H169" t="s">
        <v>334</v>
      </c>
      <c r="I169" t="s">
        <v>206</v>
      </c>
      <c r="J169">
        <v>68615</v>
      </c>
      <c r="K169" t="s">
        <v>123</v>
      </c>
      <c r="L169">
        <v>6801</v>
      </c>
      <c r="M169">
        <v>686151147072</v>
      </c>
      <c r="N169" t="s">
        <v>703</v>
      </c>
      <c r="O169" t="s">
        <v>336</v>
      </c>
      <c r="P169" t="s">
        <v>704</v>
      </c>
      <c r="Q169" t="s">
        <v>338</v>
      </c>
      <c r="R169">
        <v>2026</v>
      </c>
      <c r="S169">
        <v>12</v>
      </c>
      <c r="T169" t="s">
        <v>81</v>
      </c>
      <c r="U169" t="s">
        <v>262</v>
      </c>
      <c r="W169" t="s">
        <v>183</v>
      </c>
      <c r="X169" t="s">
        <v>157</v>
      </c>
      <c r="Y169" t="s">
        <v>339</v>
      </c>
      <c r="Z169" t="s">
        <v>339</v>
      </c>
      <c r="AA169">
        <v>20</v>
      </c>
      <c r="AB169" t="s">
        <v>479</v>
      </c>
      <c r="AC169" t="s">
        <v>480</v>
      </c>
      <c r="AD169" t="s">
        <v>320</v>
      </c>
      <c r="AE169" t="s">
        <v>340</v>
      </c>
      <c r="AF169" t="s">
        <v>341</v>
      </c>
      <c r="AG169">
        <v>0</v>
      </c>
      <c r="AH169">
        <v>0</v>
      </c>
      <c r="AI169" t="s">
        <v>700</v>
      </c>
      <c r="AJ169" t="s">
        <v>556</v>
      </c>
      <c r="AK169" t="s">
        <v>81</v>
      </c>
      <c r="AL169" t="s">
        <v>339</v>
      </c>
      <c r="AO169" t="s">
        <v>262</v>
      </c>
      <c r="AP169" t="s">
        <v>262</v>
      </c>
      <c r="AQ169" t="s">
        <v>344</v>
      </c>
      <c r="AR169" t="s">
        <v>82</v>
      </c>
      <c r="AS169" t="s">
        <v>345</v>
      </c>
    </row>
    <row r="170" spans="1:45">
      <c r="A170" t="s">
        <v>205</v>
      </c>
      <c r="B170">
        <v>68008052025</v>
      </c>
      <c r="C170">
        <v>800209135</v>
      </c>
      <c r="D170" t="s">
        <v>149</v>
      </c>
      <c r="E170" t="s">
        <v>157</v>
      </c>
      <c r="F170" t="s">
        <v>183</v>
      </c>
      <c r="G170" t="s">
        <v>77</v>
      </c>
      <c r="H170" t="s">
        <v>334</v>
      </c>
      <c r="I170" t="s">
        <v>206</v>
      </c>
      <c r="J170">
        <v>68615</v>
      </c>
      <c r="K170" t="s">
        <v>123</v>
      </c>
      <c r="L170">
        <v>6801</v>
      </c>
      <c r="M170">
        <v>686151147073</v>
      </c>
      <c r="N170" t="s">
        <v>705</v>
      </c>
      <c r="O170" t="s">
        <v>336</v>
      </c>
      <c r="P170" t="s">
        <v>706</v>
      </c>
      <c r="Q170" t="s">
        <v>338</v>
      </c>
      <c r="R170">
        <v>2026</v>
      </c>
      <c r="S170">
        <v>16</v>
      </c>
      <c r="T170" t="s">
        <v>81</v>
      </c>
      <c r="U170" t="s">
        <v>262</v>
      </c>
      <c r="W170" t="s">
        <v>183</v>
      </c>
      <c r="X170" t="s">
        <v>157</v>
      </c>
      <c r="Y170" t="s">
        <v>339</v>
      </c>
      <c r="Z170" t="s">
        <v>339</v>
      </c>
      <c r="AA170">
        <v>20</v>
      </c>
      <c r="AB170" t="s">
        <v>479</v>
      </c>
      <c r="AC170" t="s">
        <v>480</v>
      </c>
      <c r="AD170" t="s">
        <v>320</v>
      </c>
      <c r="AE170" t="s">
        <v>340</v>
      </c>
      <c r="AF170" t="s">
        <v>341</v>
      </c>
      <c r="AG170">
        <v>0</v>
      </c>
      <c r="AH170">
        <v>0</v>
      </c>
      <c r="AI170" t="s">
        <v>700</v>
      </c>
      <c r="AJ170" t="s">
        <v>556</v>
      </c>
      <c r="AK170" t="s">
        <v>81</v>
      </c>
      <c r="AL170" t="s">
        <v>339</v>
      </c>
      <c r="AO170" t="s">
        <v>262</v>
      </c>
      <c r="AP170" t="s">
        <v>262</v>
      </c>
      <c r="AQ170" t="s">
        <v>344</v>
      </c>
      <c r="AR170" t="s">
        <v>82</v>
      </c>
      <c r="AS170" t="s">
        <v>345</v>
      </c>
    </row>
    <row r="171" spans="1:45">
      <c r="A171" t="s">
        <v>205</v>
      </c>
      <c r="B171">
        <v>68008052025</v>
      </c>
      <c r="C171">
        <v>800209135</v>
      </c>
      <c r="D171" t="s">
        <v>149</v>
      </c>
      <c r="E171" t="s">
        <v>157</v>
      </c>
      <c r="F171" t="s">
        <v>183</v>
      </c>
      <c r="G171" t="s">
        <v>77</v>
      </c>
      <c r="H171" t="s">
        <v>334</v>
      </c>
      <c r="I171" t="s">
        <v>206</v>
      </c>
      <c r="J171">
        <v>68615</v>
      </c>
      <c r="K171" t="s">
        <v>123</v>
      </c>
      <c r="L171">
        <v>6801</v>
      </c>
      <c r="M171">
        <v>686151147074</v>
      </c>
      <c r="N171" t="s">
        <v>707</v>
      </c>
      <c r="O171" t="s">
        <v>336</v>
      </c>
      <c r="P171" t="s">
        <v>708</v>
      </c>
      <c r="Q171" t="s">
        <v>338</v>
      </c>
      <c r="R171">
        <v>2026</v>
      </c>
      <c r="S171">
        <v>15</v>
      </c>
      <c r="T171" t="s">
        <v>81</v>
      </c>
      <c r="U171" t="s">
        <v>262</v>
      </c>
      <c r="W171" t="s">
        <v>183</v>
      </c>
      <c r="X171" t="s">
        <v>157</v>
      </c>
      <c r="Y171" t="s">
        <v>339</v>
      </c>
      <c r="Z171" t="s">
        <v>339</v>
      </c>
      <c r="AA171">
        <v>20</v>
      </c>
      <c r="AB171" t="s">
        <v>479</v>
      </c>
      <c r="AC171" t="s">
        <v>480</v>
      </c>
      <c r="AD171" t="s">
        <v>320</v>
      </c>
      <c r="AE171" t="s">
        <v>340</v>
      </c>
      <c r="AF171" t="s">
        <v>341</v>
      </c>
      <c r="AG171">
        <v>0</v>
      </c>
      <c r="AH171">
        <v>0</v>
      </c>
      <c r="AI171" t="s">
        <v>700</v>
      </c>
      <c r="AJ171" t="s">
        <v>556</v>
      </c>
      <c r="AK171" t="s">
        <v>81</v>
      </c>
      <c r="AL171" t="s">
        <v>339</v>
      </c>
      <c r="AO171" t="s">
        <v>262</v>
      </c>
      <c r="AP171" t="s">
        <v>262</v>
      </c>
      <c r="AQ171" t="s">
        <v>344</v>
      </c>
      <c r="AR171" t="s">
        <v>82</v>
      </c>
      <c r="AS171" t="s">
        <v>345</v>
      </c>
    </row>
    <row r="172" spans="1:45">
      <c r="A172" t="s">
        <v>205</v>
      </c>
      <c r="B172">
        <v>68008052025</v>
      </c>
      <c r="C172">
        <v>800209135</v>
      </c>
      <c r="D172" t="s">
        <v>149</v>
      </c>
      <c r="E172" t="s">
        <v>157</v>
      </c>
      <c r="F172" t="s">
        <v>183</v>
      </c>
      <c r="G172" t="s">
        <v>77</v>
      </c>
      <c r="H172" t="s">
        <v>334</v>
      </c>
      <c r="I172" t="s">
        <v>206</v>
      </c>
      <c r="J172">
        <v>68615</v>
      </c>
      <c r="K172" t="s">
        <v>123</v>
      </c>
      <c r="L172">
        <v>6801</v>
      </c>
      <c r="M172">
        <v>686151147075</v>
      </c>
      <c r="N172" t="s">
        <v>709</v>
      </c>
      <c r="O172" t="s">
        <v>336</v>
      </c>
      <c r="P172" t="s">
        <v>710</v>
      </c>
      <c r="Q172" t="s">
        <v>338</v>
      </c>
      <c r="R172">
        <v>2026</v>
      </c>
      <c r="S172">
        <v>10</v>
      </c>
      <c r="T172" t="s">
        <v>81</v>
      </c>
      <c r="U172" t="s">
        <v>262</v>
      </c>
      <c r="W172" t="s">
        <v>183</v>
      </c>
      <c r="X172" t="s">
        <v>157</v>
      </c>
      <c r="Y172" t="s">
        <v>339</v>
      </c>
      <c r="Z172" t="s">
        <v>339</v>
      </c>
      <c r="AA172">
        <v>20</v>
      </c>
      <c r="AB172" t="s">
        <v>479</v>
      </c>
      <c r="AC172" t="s">
        <v>480</v>
      </c>
      <c r="AD172" t="s">
        <v>320</v>
      </c>
      <c r="AE172" t="s">
        <v>340</v>
      </c>
      <c r="AF172" t="s">
        <v>341</v>
      </c>
      <c r="AG172">
        <v>0</v>
      </c>
      <c r="AH172">
        <v>0</v>
      </c>
      <c r="AI172" t="s">
        <v>700</v>
      </c>
      <c r="AJ172" t="s">
        <v>556</v>
      </c>
      <c r="AK172" t="s">
        <v>81</v>
      </c>
      <c r="AL172" t="s">
        <v>339</v>
      </c>
      <c r="AO172" t="s">
        <v>262</v>
      </c>
      <c r="AP172" t="s">
        <v>262</v>
      </c>
      <c r="AQ172" t="s">
        <v>344</v>
      </c>
      <c r="AR172" t="s">
        <v>82</v>
      </c>
      <c r="AS172" t="s">
        <v>345</v>
      </c>
    </row>
    <row r="173" spans="1:45">
      <c r="A173" t="s">
        <v>205</v>
      </c>
      <c r="B173">
        <v>68008052025</v>
      </c>
      <c r="C173">
        <v>800209135</v>
      </c>
      <c r="D173" t="s">
        <v>149</v>
      </c>
      <c r="E173" t="s">
        <v>157</v>
      </c>
      <c r="F173" t="s">
        <v>183</v>
      </c>
      <c r="G173" t="s">
        <v>77</v>
      </c>
      <c r="H173" t="s">
        <v>334</v>
      </c>
      <c r="I173" t="s">
        <v>206</v>
      </c>
      <c r="J173">
        <v>68615</v>
      </c>
      <c r="K173" t="s">
        <v>123</v>
      </c>
      <c r="L173">
        <v>6801</v>
      </c>
      <c r="M173">
        <v>686151147076</v>
      </c>
      <c r="N173" t="s">
        <v>711</v>
      </c>
      <c r="O173" t="s">
        <v>336</v>
      </c>
      <c r="P173" t="s">
        <v>712</v>
      </c>
      <c r="Q173" t="s">
        <v>338</v>
      </c>
      <c r="R173">
        <v>2026</v>
      </c>
      <c r="S173">
        <v>11</v>
      </c>
      <c r="T173" t="s">
        <v>81</v>
      </c>
      <c r="U173" t="s">
        <v>262</v>
      </c>
      <c r="W173" t="s">
        <v>183</v>
      </c>
      <c r="X173" t="s">
        <v>157</v>
      </c>
      <c r="Y173" t="s">
        <v>339</v>
      </c>
      <c r="Z173" t="s">
        <v>339</v>
      </c>
      <c r="AA173">
        <v>20</v>
      </c>
      <c r="AB173" t="s">
        <v>479</v>
      </c>
      <c r="AC173" t="s">
        <v>480</v>
      </c>
      <c r="AD173" t="s">
        <v>320</v>
      </c>
      <c r="AE173" t="s">
        <v>340</v>
      </c>
      <c r="AF173" t="s">
        <v>341</v>
      </c>
      <c r="AG173">
        <v>0</v>
      </c>
      <c r="AH173">
        <v>0</v>
      </c>
      <c r="AI173" t="s">
        <v>700</v>
      </c>
      <c r="AJ173" t="s">
        <v>556</v>
      </c>
      <c r="AK173" t="s">
        <v>81</v>
      </c>
      <c r="AL173" t="s">
        <v>339</v>
      </c>
      <c r="AO173" t="s">
        <v>262</v>
      </c>
      <c r="AP173" t="s">
        <v>262</v>
      </c>
      <c r="AQ173" t="s">
        <v>344</v>
      </c>
      <c r="AR173" t="s">
        <v>82</v>
      </c>
      <c r="AS173" t="s">
        <v>345</v>
      </c>
    </row>
    <row r="174" spans="1:45">
      <c r="A174" t="s">
        <v>205</v>
      </c>
      <c r="B174">
        <v>68008052025</v>
      </c>
      <c r="C174">
        <v>800209135</v>
      </c>
      <c r="D174" t="s">
        <v>149</v>
      </c>
      <c r="E174" t="s">
        <v>157</v>
      </c>
      <c r="F174" t="s">
        <v>183</v>
      </c>
      <c r="G174" t="s">
        <v>77</v>
      </c>
      <c r="H174" t="s">
        <v>334</v>
      </c>
      <c r="I174" t="s">
        <v>206</v>
      </c>
      <c r="J174">
        <v>68615</v>
      </c>
      <c r="K174" t="s">
        <v>123</v>
      </c>
      <c r="L174">
        <v>6801</v>
      </c>
      <c r="M174">
        <v>686151147077</v>
      </c>
      <c r="N174" t="s">
        <v>713</v>
      </c>
      <c r="O174" t="s">
        <v>336</v>
      </c>
      <c r="P174" t="s">
        <v>714</v>
      </c>
      <c r="Q174" t="s">
        <v>338</v>
      </c>
      <c r="R174">
        <v>2026</v>
      </c>
      <c r="S174">
        <v>16</v>
      </c>
      <c r="T174" t="s">
        <v>81</v>
      </c>
      <c r="U174" t="s">
        <v>262</v>
      </c>
      <c r="W174" t="s">
        <v>183</v>
      </c>
      <c r="X174" t="s">
        <v>157</v>
      </c>
      <c r="Y174" t="s">
        <v>339</v>
      </c>
      <c r="Z174" t="s">
        <v>339</v>
      </c>
      <c r="AA174">
        <v>20</v>
      </c>
      <c r="AB174" t="s">
        <v>479</v>
      </c>
      <c r="AC174" t="s">
        <v>480</v>
      </c>
      <c r="AD174" t="s">
        <v>320</v>
      </c>
      <c r="AE174" t="s">
        <v>340</v>
      </c>
      <c r="AF174" t="s">
        <v>341</v>
      </c>
      <c r="AG174">
        <v>0</v>
      </c>
      <c r="AH174">
        <v>0</v>
      </c>
      <c r="AI174" t="s">
        <v>700</v>
      </c>
      <c r="AJ174" t="s">
        <v>556</v>
      </c>
      <c r="AK174" t="s">
        <v>81</v>
      </c>
      <c r="AL174" t="s">
        <v>339</v>
      </c>
      <c r="AO174" t="s">
        <v>262</v>
      </c>
      <c r="AP174" t="s">
        <v>262</v>
      </c>
      <c r="AQ174" t="s">
        <v>344</v>
      </c>
      <c r="AR174" t="s">
        <v>82</v>
      </c>
      <c r="AS174" t="s">
        <v>345</v>
      </c>
    </row>
    <row r="175" spans="1:45">
      <c r="A175" t="s">
        <v>205</v>
      </c>
      <c r="B175">
        <v>68008052025</v>
      </c>
      <c r="C175">
        <v>800209135</v>
      </c>
      <c r="D175" t="s">
        <v>149</v>
      </c>
      <c r="E175" t="s">
        <v>157</v>
      </c>
      <c r="F175" t="s">
        <v>183</v>
      </c>
      <c r="G175" t="s">
        <v>77</v>
      </c>
      <c r="H175" t="s">
        <v>334</v>
      </c>
      <c r="I175" t="s">
        <v>206</v>
      </c>
      <c r="J175">
        <v>68615</v>
      </c>
      <c r="K175" t="s">
        <v>123</v>
      </c>
      <c r="L175">
        <v>6801</v>
      </c>
      <c r="M175">
        <v>686151147078</v>
      </c>
      <c r="N175" t="s">
        <v>715</v>
      </c>
      <c r="O175" t="s">
        <v>336</v>
      </c>
      <c r="P175" t="s">
        <v>716</v>
      </c>
      <c r="Q175" t="s">
        <v>338</v>
      </c>
      <c r="R175">
        <v>2026</v>
      </c>
      <c r="S175">
        <v>13</v>
      </c>
      <c r="T175" t="s">
        <v>81</v>
      </c>
      <c r="U175" t="s">
        <v>262</v>
      </c>
      <c r="W175" t="s">
        <v>183</v>
      </c>
      <c r="X175" t="s">
        <v>157</v>
      </c>
      <c r="Y175" t="s">
        <v>339</v>
      </c>
      <c r="Z175" t="s">
        <v>339</v>
      </c>
      <c r="AA175">
        <v>20</v>
      </c>
      <c r="AB175" t="s">
        <v>479</v>
      </c>
      <c r="AC175" t="s">
        <v>480</v>
      </c>
      <c r="AD175" t="s">
        <v>320</v>
      </c>
      <c r="AE175" t="s">
        <v>340</v>
      </c>
      <c r="AF175" t="s">
        <v>341</v>
      </c>
      <c r="AG175">
        <v>0</v>
      </c>
      <c r="AH175">
        <v>0</v>
      </c>
      <c r="AI175" t="s">
        <v>700</v>
      </c>
      <c r="AJ175" t="s">
        <v>556</v>
      </c>
      <c r="AK175" t="s">
        <v>81</v>
      </c>
      <c r="AL175" t="s">
        <v>339</v>
      </c>
      <c r="AO175" t="s">
        <v>262</v>
      </c>
      <c r="AP175" t="s">
        <v>262</v>
      </c>
      <c r="AQ175" t="s">
        <v>344</v>
      </c>
      <c r="AR175" t="s">
        <v>82</v>
      </c>
      <c r="AS175" t="s">
        <v>345</v>
      </c>
    </row>
    <row r="176" spans="1:45">
      <c r="A176" t="s">
        <v>205</v>
      </c>
      <c r="B176">
        <v>68008052025</v>
      </c>
      <c r="C176">
        <v>800209135</v>
      </c>
      <c r="D176" t="s">
        <v>149</v>
      </c>
      <c r="E176" t="s">
        <v>157</v>
      </c>
      <c r="F176" t="s">
        <v>183</v>
      </c>
      <c r="G176" t="s">
        <v>77</v>
      </c>
      <c r="H176" t="s">
        <v>334</v>
      </c>
      <c r="I176" t="s">
        <v>206</v>
      </c>
      <c r="J176">
        <v>68615</v>
      </c>
      <c r="K176" t="s">
        <v>123</v>
      </c>
      <c r="L176">
        <v>6801</v>
      </c>
      <c r="M176">
        <v>686151147079</v>
      </c>
      <c r="N176" t="s">
        <v>717</v>
      </c>
      <c r="O176" t="s">
        <v>336</v>
      </c>
      <c r="P176" t="s">
        <v>718</v>
      </c>
      <c r="Q176" t="s">
        <v>338</v>
      </c>
      <c r="R176">
        <v>2026</v>
      </c>
      <c r="S176">
        <v>21</v>
      </c>
      <c r="T176" t="s">
        <v>81</v>
      </c>
      <c r="U176" t="s">
        <v>262</v>
      </c>
      <c r="W176" t="s">
        <v>183</v>
      </c>
      <c r="X176" t="s">
        <v>157</v>
      </c>
      <c r="Y176" t="s">
        <v>339</v>
      </c>
      <c r="Z176" t="s">
        <v>339</v>
      </c>
      <c r="AA176">
        <v>20</v>
      </c>
      <c r="AB176" t="s">
        <v>479</v>
      </c>
      <c r="AC176" t="s">
        <v>480</v>
      </c>
      <c r="AD176" t="s">
        <v>320</v>
      </c>
      <c r="AE176" t="s">
        <v>340</v>
      </c>
      <c r="AF176" t="s">
        <v>341</v>
      </c>
      <c r="AG176">
        <v>0</v>
      </c>
      <c r="AH176">
        <v>0</v>
      </c>
      <c r="AI176" t="s">
        <v>700</v>
      </c>
      <c r="AJ176" t="s">
        <v>556</v>
      </c>
      <c r="AK176" t="s">
        <v>81</v>
      </c>
      <c r="AL176" t="s">
        <v>339</v>
      </c>
      <c r="AO176" t="s">
        <v>262</v>
      </c>
      <c r="AP176" t="s">
        <v>262</v>
      </c>
      <c r="AQ176" t="s">
        <v>344</v>
      </c>
      <c r="AR176" t="s">
        <v>82</v>
      </c>
      <c r="AS176" t="s">
        <v>345</v>
      </c>
    </row>
    <row r="177" spans="1:46">
      <c r="A177" t="s">
        <v>205</v>
      </c>
      <c r="B177">
        <v>68008052025</v>
      </c>
      <c r="C177">
        <v>800209135</v>
      </c>
      <c r="D177" t="s">
        <v>149</v>
      </c>
      <c r="E177" t="s">
        <v>157</v>
      </c>
      <c r="F177" t="s">
        <v>183</v>
      </c>
      <c r="G177" t="s">
        <v>77</v>
      </c>
      <c r="H177" t="s">
        <v>334</v>
      </c>
      <c r="I177" t="s">
        <v>206</v>
      </c>
      <c r="J177">
        <v>68615</v>
      </c>
      <c r="K177" t="s">
        <v>123</v>
      </c>
      <c r="L177">
        <v>6801</v>
      </c>
      <c r="M177">
        <v>686151147080</v>
      </c>
      <c r="N177" t="s">
        <v>719</v>
      </c>
      <c r="O177" t="s">
        <v>336</v>
      </c>
      <c r="P177" t="s">
        <v>720</v>
      </c>
      <c r="Q177" t="s">
        <v>338</v>
      </c>
      <c r="R177">
        <v>2026</v>
      </c>
      <c r="S177">
        <v>14</v>
      </c>
      <c r="T177" t="s">
        <v>81</v>
      </c>
      <c r="U177" t="s">
        <v>262</v>
      </c>
      <c r="W177" t="s">
        <v>183</v>
      </c>
      <c r="X177" t="s">
        <v>157</v>
      </c>
      <c r="Y177" t="s">
        <v>339</v>
      </c>
      <c r="Z177" t="s">
        <v>339</v>
      </c>
      <c r="AA177">
        <v>20</v>
      </c>
      <c r="AB177" t="s">
        <v>479</v>
      </c>
      <c r="AC177" t="s">
        <v>480</v>
      </c>
      <c r="AD177" t="s">
        <v>320</v>
      </c>
      <c r="AE177" t="s">
        <v>340</v>
      </c>
      <c r="AF177" t="s">
        <v>341</v>
      </c>
      <c r="AG177">
        <v>0</v>
      </c>
      <c r="AH177">
        <v>0</v>
      </c>
      <c r="AI177" t="s">
        <v>700</v>
      </c>
      <c r="AJ177" t="s">
        <v>556</v>
      </c>
      <c r="AK177" t="s">
        <v>81</v>
      </c>
      <c r="AL177" t="s">
        <v>339</v>
      </c>
      <c r="AO177" t="s">
        <v>262</v>
      </c>
      <c r="AP177" t="s">
        <v>262</v>
      </c>
      <c r="AQ177" t="s">
        <v>344</v>
      </c>
      <c r="AR177" t="s">
        <v>82</v>
      </c>
      <c r="AS177" t="s">
        <v>345</v>
      </c>
    </row>
    <row r="178" spans="1:46">
      <c r="A178" t="s">
        <v>205</v>
      </c>
      <c r="B178">
        <v>68008052025</v>
      </c>
      <c r="C178">
        <v>800209135</v>
      </c>
      <c r="D178" t="s">
        <v>149</v>
      </c>
      <c r="E178" t="s">
        <v>157</v>
      </c>
      <c r="F178" t="s">
        <v>183</v>
      </c>
      <c r="G178" t="s">
        <v>77</v>
      </c>
      <c r="H178" t="s">
        <v>334</v>
      </c>
      <c r="I178" t="s">
        <v>206</v>
      </c>
      <c r="J178">
        <v>68615</v>
      </c>
      <c r="K178" t="s">
        <v>123</v>
      </c>
      <c r="L178">
        <v>6801</v>
      </c>
      <c r="M178">
        <v>686151147081</v>
      </c>
      <c r="N178" t="s">
        <v>721</v>
      </c>
      <c r="O178" t="s">
        <v>336</v>
      </c>
      <c r="P178" t="s">
        <v>722</v>
      </c>
      <c r="Q178" t="s">
        <v>338</v>
      </c>
      <c r="R178">
        <v>2026</v>
      </c>
      <c r="S178">
        <v>8</v>
      </c>
      <c r="T178" t="s">
        <v>81</v>
      </c>
      <c r="U178" t="s">
        <v>262</v>
      </c>
      <c r="W178" t="s">
        <v>183</v>
      </c>
      <c r="X178" t="s">
        <v>157</v>
      </c>
      <c r="Y178" t="s">
        <v>339</v>
      </c>
      <c r="Z178" t="s">
        <v>339</v>
      </c>
      <c r="AA178">
        <v>20</v>
      </c>
      <c r="AB178" t="s">
        <v>479</v>
      </c>
      <c r="AC178" t="s">
        <v>480</v>
      </c>
      <c r="AD178" t="s">
        <v>320</v>
      </c>
      <c r="AE178" t="s">
        <v>340</v>
      </c>
      <c r="AF178" t="s">
        <v>341</v>
      </c>
      <c r="AG178">
        <v>0</v>
      </c>
      <c r="AH178">
        <v>0</v>
      </c>
      <c r="AI178" t="s">
        <v>700</v>
      </c>
      <c r="AJ178" t="s">
        <v>556</v>
      </c>
      <c r="AK178" t="s">
        <v>81</v>
      </c>
      <c r="AL178" t="s">
        <v>339</v>
      </c>
      <c r="AO178" t="s">
        <v>262</v>
      </c>
      <c r="AP178" t="s">
        <v>262</v>
      </c>
      <c r="AQ178" t="s">
        <v>344</v>
      </c>
      <c r="AR178" t="s">
        <v>82</v>
      </c>
      <c r="AS178" t="s">
        <v>345</v>
      </c>
    </row>
    <row r="179" spans="1:46">
      <c r="A179" t="s">
        <v>205</v>
      </c>
      <c r="B179">
        <v>68008052025</v>
      </c>
      <c r="C179">
        <v>800209135</v>
      </c>
      <c r="D179" t="s">
        <v>149</v>
      </c>
      <c r="E179" t="s">
        <v>157</v>
      </c>
      <c r="F179" t="s">
        <v>183</v>
      </c>
      <c r="G179" t="s">
        <v>77</v>
      </c>
      <c r="H179" t="s">
        <v>334</v>
      </c>
      <c r="I179" t="s">
        <v>206</v>
      </c>
      <c r="J179">
        <v>68615</v>
      </c>
      <c r="K179" t="s">
        <v>123</v>
      </c>
      <c r="L179">
        <v>6801</v>
      </c>
      <c r="M179">
        <v>686151147082</v>
      </c>
      <c r="N179" t="s">
        <v>723</v>
      </c>
      <c r="O179" t="s">
        <v>336</v>
      </c>
      <c r="P179" t="s">
        <v>724</v>
      </c>
      <c r="Q179" t="s">
        <v>338</v>
      </c>
      <c r="R179">
        <v>2026</v>
      </c>
      <c r="S179">
        <v>16</v>
      </c>
      <c r="T179" t="s">
        <v>81</v>
      </c>
      <c r="U179" t="s">
        <v>262</v>
      </c>
      <c r="W179" t="s">
        <v>183</v>
      </c>
      <c r="X179" t="s">
        <v>157</v>
      </c>
      <c r="Y179" t="s">
        <v>339</v>
      </c>
      <c r="Z179" t="s">
        <v>339</v>
      </c>
      <c r="AA179">
        <v>20</v>
      </c>
      <c r="AB179" t="s">
        <v>479</v>
      </c>
      <c r="AC179" t="s">
        <v>480</v>
      </c>
      <c r="AD179" t="s">
        <v>320</v>
      </c>
      <c r="AE179" t="s">
        <v>340</v>
      </c>
      <c r="AF179" t="s">
        <v>341</v>
      </c>
      <c r="AG179">
        <v>0</v>
      </c>
      <c r="AH179">
        <v>0</v>
      </c>
      <c r="AI179" t="s">
        <v>700</v>
      </c>
      <c r="AJ179" t="s">
        <v>556</v>
      </c>
      <c r="AK179" t="s">
        <v>81</v>
      </c>
      <c r="AL179" t="s">
        <v>339</v>
      </c>
      <c r="AR179" t="s">
        <v>82</v>
      </c>
      <c r="AS179" t="s">
        <v>345</v>
      </c>
    </row>
    <row r="180" spans="1:46">
      <c r="A180" t="s">
        <v>205</v>
      </c>
      <c r="B180">
        <v>68008052025</v>
      </c>
      <c r="C180">
        <v>800209135</v>
      </c>
      <c r="D180" t="s">
        <v>149</v>
      </c>
      <c r="E180" t="s">
        <v>157</v>
      </c>
      <c r="G180" t="s">
        <v>77</v>
      </c>
      <c r="I180" t="s">
        <v>206</v>
      </c>
      <c r="K180" t="s">
        <v>123</v>
      </c>
      <c r="M180">
        <v>68615</v>
      </c>
      <c r="N180" t="s">
        <v>725</v>
      </c>
      <c r="P180" t="s">
        <v>716</v>
      </c>
      <c r="U180" t="s">
        <v>262</v>
      </c>
      <c r="W180" t="s">
        <v>183</v>
      </c>
      <c r="X180" t="s">
        <v>157</v>
      </c>
      <c r="Y180" t="s">
        <v>479</v>
      </c>
      <c r="Z180" t="s">
        <v>480</v>
      </c>
      <c r="AA180">
        <v>20</v>
      </c>
      <c r="AE180" t="s">
        <v>340</v>
      </c>
      <c r="AF180" t="s">
        <v>341</v>
      </c>
      <c r="AG180">
        <v>0</v>
      </c>
      <c r="AH180">
        <v>0</v>
      </c>
      <c r="AJ180" t="s">
        <v>556</v>
      </c>
      <c r="AK180" t="s">
        <v>81</v>
      </c>
      <c r="AR180" t="s">
        <v>82</v>
      </c>
      <c r="AS180" t="s">
        <v>345</v>
      </c>
    </row>
    <row r="181" spans="1:46">
      <c r="A181" t="s">
        <v>205</v>
      </c>
      <c r="B181">
        <v>68008052025</v>
      </c>
      <c r="C181">
        <v>800209135</v>
      </c>
      <c r="D181" t="s">
        <v>149</v>
      </c>
      <c r="E181" t="s">
        <v>157</v>
      </c>
      <c r="G181" t="s">
        <v>77</v>
      </c>
      <c r="I181" t="s">
        <v>206</v>
      </c>
      <c r="K181" t="s">
        <v>123</v>
      </c>
      <c r="M181">
        <v>68616</v>
      </c>
      <c r="N181" t="s">
        <v>726</v>
      </c>
      <c r="P181" t="s">
        <v>727</v>
      </c>
      <c r="U181" t="s">
        <v>262</v>
      </c>
      <c r="W181" t="s">
        <v>183</v>
      </c>
      <c r="X181" t="s">
        <v>157</v>
      </c>
      <c r="Y181" t="s">
        <v>479</v>
      </c>
      <c r="Z181" t="s">
        <v>480</v>
      </c>
      <c r="AA181">
        <v>20</v>
      </c>
      <c r="AE181" t="s">
        <v>340</v>
      </c>
      <c r="AF181" t="s">
        <v>341</v>
      </c>
      <c r="AG181">
        <v>0</v>
      </c>
      <c r="AH181">
        <v>0</v>
      </c>
      <c r="AJ181" t="s">
        <v>556</v>
      </c>
      <c r="AK181" t="s">
        <v>81</v>
      </c>
      <c r="AR181" t="s">
        <v>82</v>
      </c>
      <c r="AS181" t="s">
        <v>345</v>
      </c>
    </row>
    <row r="182" spans="1:46">
      <c r="A182" t="s">
        <v>205</v>
      </c>
      <c r="B182">
        <v>68008052025</v>
      </c>
      <c r="C182">
        <v>800209135</v>
      </c>
      <c r="D182" t="s">
        <v>149</v>
      </c>
      <c r="E182" t="s">
        <v>157</v>
      </c>
      <c r="G182" t="s">
        <v>77</v>
      </c>
      <c r="I182" t="s">
        <v>206</v>
      </c>
      <c r="K182" t="s">
        <v>123</v>
      </c>
      <c r="M182">
        <v>68617</v>
      </c>
      <c r="N182" t="s">
        <v>728</v>
      </c>
      <c r="P182" t="s">
        <v>729</v>
      </c>
      <c r="U182" t="s">
        <v>262</v>
      </c>
      <c r="W182" t="s">
        <v>183</v>
      </c>
      <c r="X182" t="s">
        <v>157</v>
      </c>
      <c r="Y182" t="s">
        <v>479</v>
      </c>
      <c r="Z182" t="s">
        <v>480</v>
      </c>
      <c r="AA182">
        <v>20</v>
      </c>
      <c r="AE182" t="s">
        <v>340</v>
      </c>
      <c r="AF182" t="s">
        <v>341</v>
      </c>
      <c r="AG182">
        <v>0</v>
      </c>
      <c r="AH182">
        <v>0</v>
      </c>
      <c r="AJ182" t="s">
        <v>556</v>
      </c>
      <c r="AK182" t="s">
        <v>81</v>
      </c>
      <c r="AO182" t="s">
        <v>262</v>
      </c>
      <c r="AP182" t="s">
        <v>262</v>
      </c>
      <c r="AQ182" t="s">
        <v>344</v>
      </c>
      <c r="AR182" t="s">
        <v>82</v>
      </c>
      <c r="AS182" t="s">
        <v>345</v>
      </c>
    </row>
    <row r="183" spans="1:46">
      <c r="A183">
        <v>1870</v>
      </c>
      <c r="B183">
        <v>68008622025</v>
      </c>
      <c r="C183">
        <v>800209135</v>
      </c>
      <c r="D183" t="s">
        <v>149</v>
      </c>
      <c r="E183" t="s">
        <v>129</v>
      </c>
      <c r="F183" t="s">
        <v>127</v>
      </c>
      <c r="G183" t="s">
        <v>77</v>
      </c>
      <c r="H183" t="s">
        <v>334</v>
      </c>
      <c r="I183" t="s">
        <v>148</v>
      </c>
      <c r="J183">
        <v>68132</v>
      </c>
      <c r="K183" t="s">
        <v>123</v>
      </c>
      <c r="L183">
        <v>6801</v>
      </c>
      <c r="M183">
        <v>6813200039006</v>
      </c>
      <c r="N183" t="s">
        <v>730</v>
      </c>
      <c r="O183" t="s">
        <v>336</v>
      </c>
      <c r="P183" t="s">
        <v>731</v>
      </c>
      <c r="Q183" t="s">
        <v>338</v>
      </c>
      <c r="R183">
        <v>2026</v>
      </c>
      <c r="S183">
        <v>45</v>
      </c>
      <c r="T183" t="s">
        <v>81</v>
      </c>
      <c r="U183" t="s">
        <v>262</v>
      </c>
      <c r="W183" t="s">
        <v>127</v>
      </c>
      <c r="X183" t="s">
        <v>129</v>
      </c>
      <c r="Y183" t="s">
        <v>339</v>
      </c>
      <c r="Z183" t="s">
        <v>339</v>
      </c>
      <c r="AA183">
        <v>45</v>
      </c>
      <c r="AB183" t="s">
        <v>339</v>
      </c>
      <c r="AC183" t="s">
        <v>339</v>
      </c>
      <c r="AE183" t="s">
        <v>340</v>
      </c>
      <c r="AF183" t="s">
        <v>341</v>
      </c>
      <c r="AG183">
        <v>0</v>
      </c>
      <c r="AH183">
        <v>1</v>
      </c>
      <c r="AI183" t="s">
        <v>342</v>
      </c>
      <c r="AJ183" t="s">
        <v>556</v>
      </c>
      <c r="AK183" t="s">
        <v>81</v>
      </c>
      <c r="AL183" t="s">
        <v>339</v>
      </c>
      <c r="AO183" t="s">
        <v>262</v>
      </c>
      <c r="AP183" t="s">
        <v>262</v>
      </c>
      <c r="AQ183" t="s">
        <v>344</v>
      </c>
      <c r="AR183" t="s">
        <v>82</v>
      </c>
      <c r="AS183" t="s">
        <v>345</v>
      </c>
      <c r="AT183" t="s">
        <v>732</v>
      </c>
    </row>
    <row r="184" spans="1:46">
      <c r="A184">
        <v>1870</v>
      </c>
      <c r="B184">
        <v>68008622025</v>
      </c>
      <c r="C184">
        <v>800209135</v>
      </c>
      <c r="D184" t="s">
        <v>149</v>
      </c>
      <c r="E184" t="s">
        <v>129</v>
      </c>
      <c r="F184" t="s">
        <v>127</v>
      </c>
      <c r="G184" t="s">
        <v>77</v>
      </c>
      <c r="H184" t="s">
        <v>334</v>
      </c>
      <c r="I184" t="s">
        <v>150</v>
      </c>
      <c r="J184">
        <v>68169</v>
      </c>
      <c r="K184" t="s">
        <v>123</v>
      </c>
      <c r="L184">
        <v>6801</v>
      </c>
      <c r="M184">
        <v>6816900038886</v>
      </c>
      <c r="N184" t="s">
        <v>733</v>
      </c>
      <c r="O184" t="s">
        <v>336</v>
      </c>
      <c r="P184" t="s">
        <v>734</v>
      </c>
      <c r="Q184" t="s">
        <v>338</v>
      </c>
      <c r="R184">
        <v>2026</v>
      </c>
      <c r="S184">
        <v>45</v>
      </c>
      <c r="T184" t="s">
        <v>81</v>
      </c>
      <c r="U184" t="s">
        <v>262</v>
      </c>
      <c r="W184" t="s">
        <v>127</v>
      </c>
      <c r="X184" t="s">
        <v>129</v>
      </c>
      <c r="Y184" t="s">
        <v>339</v>
      </c>
      <c r="Z184" t="s">
        <v>339</v>
      </c>
      <c r="AA184">
        <v>45</v>
      </c>
      <c r="AB184" t="s">
        <v>339</v>
      </c>
      <c r="AC184" t="s">
        <v>339</v>
      </c>
      <c r="AE184" t="s">
        <v>340</v>
      </c>
      <c r="AF184" t="s">
        <v>341</v>
      </c>
      <c r="AG184">
        <v>0</v>
      </c>
      <c r="AH184">
        <v>0</v>
      </c>
      <c r="AI184" t="s">
        <v>342</v>
      </c>
      <c r="AJ184" t="s">
        <v>556</v>
      </c>
      <c r="AK184" t="s">
        <v>81</v>
      </c>
      <c r="AL184" t="s">
        <v>339</v>
      </c>
      <c r="AO184" t="s">
        <v>262</v>
      </c>
      <c r="AP184" t="s">
        <v>262</v>
      </c>
      <c r="AQ184" t="s">
        <v>344</v>
      </c>
      <c r="AR184" t="s">
        <v>82</v>
      </c>
      <c r="AS184" t="s">
        <v>345</v>
      </c>
      <c r="AT184" t="s">
        <v>732</v>
      </c>
    </row>
    <row r="185" spans="1:46">
      <c r="A185">
        <v>1870</v>
      </c>
      <c r="B185">
        <v>68008622025</v>
      </c>
      <c r="C185">
        <v>800209135</v>
      </c>
      <c r="D185" t="s">
        <v>149</v>
      </c>
      <c r="E185" t="s">
        <v>129</v>
      </c>
      <c r="F185" t="s">
        <v>127</v>
      </c>
      <c r="G185" t="s">
        <v>77</v>
      </c>
      <c r="H185" t="s">
        <v>334</v>
      </c>
      <c r="I185" t="s">
        <v>134</v>
      </c>
      <c r="J185">
        <v>68307</v>
      </c>
      <c r="K185" t="s">
        <v>123</v>
      </c>
      <c r="L185">
        <v>6801</v>
      </c>
      <c r="M185">
        <v>6830700039041</v>
      </c>
      <c r="N185" t="s">
        <v>735</v>
      </c>
      <c r="O185" t="s">
        <v>336</v>
      </c>
      <c r="P185" t="s">
        <v>736</v>
      </c>
      <c r="Q185" t="s">
        <v>338</v>
      </c>
      <c r="R185">
        <v>2026</v>
      </c>
      <c r="S185">
        <v>50</v>
      </c>
      <c r="T185" t="s">
        <v>81</v>
      </c>
      <c r="U185" t="s">
        <v>262</v>
      </c>
      <c r="W185" t="s">
        <v>127</v>
      </c>
      <c r="X185" t="s">
        <v>129</v>
      </c>
      <c r="Y185" t="s">
        <v>339</v>
      </c>
      <c r="Z185" t="s">
        <v>339</v>
      </c>
      <c r="AA185">
        <v>50</v>
      </c>
      <c r="AB185" t="s">
        <v>339</v>
      </c>
      <c r="AC185" t="s">
        <v>339</v>
      </c>
      <c r="AE185" t="s">
        <v>340</v>
      </c>
      <c r="AF185" t="s">
        <v>341</v>
      </c>
      <c r="AG185">
        <v>0</v>
      </c>
      <c r="AH185">
        <v>1</v>
      </c>
      <c r="AI185" t="s">
        <v>342</v>
      </c>
      <c r="AJ185" t="s">
        <v>556</v>
      </c>
      <c r="AK185" t="s">
        <v>81</v>
      </c>
      <c r="AL185" t="s">
        <v>339</v>
      </c>
      <c r="AO185" t="s">
        <v>262</v>
      </c>
      <c r="AP185" t="s">
        <v>262</v>
      </c>
      <c r="AQ185" t="s">
        <v>344</v>
      </c>
      <c r="AR185" t="s">
        <v>82</v>
      </c>
      <c r="AS185" t="s">
        <v>345</v>
      </c>
      <c r="AT185" t="s">
        <v>732</v>
      </c>
    </row>
    <row r="186" spans="1:46">
      <c r="A186">
        <v>1870</v>
      </c>
      <c r="B186">
        <v>68008622025</v>
      </c>
      <c r="C186">
        <v>800209135</v>
      </c>
      <c r="D186" t="s">
        <v>149</v>
      </c>
      <c r="E186" t="s">
        <v>129</v>
      </c>
      <c r="F186" t="s">
        <v>127</v>
      </c>
      <c r="G186" t="s">
        <v>77</v>
      </c>
      <c r="H186" t="s">
        <v>334</v>
      </c>
      <c r="I186" t="s">
        <v>134</v>
      </c>
      <c r="J186">
        <v>68307</v>
      </c>
      <c r="K186" t="s">
        <v>123</v>
      </c>
      <c r="L186">
        <v>6801</v>
      </c>
      <c r="M186">
        <v>6830700039057</v>
      </c>
      <c r="N186" t="s">
        <v>737</v>
      </c>
      <c r="O186" t="s">
        <v>336</v>
      </c>
      <c r="P186" t="s">
        <v>738</v>
      </c>
      <c r="Q186" t="s">
        <v>338</v>
      </c>
      <c r="R186">
        <v>2026</v>
      </c>
      <c r="S186">
        <v>52</v>
      </c>
      <c r="T186" t="s">
        <v>81</v>
      </c>
      <c r="U186" t="s">
        <v>262</v>
      </c>
      <c r="W186" t="s">
        <v>127</v>
      </c>
      <c r="X186" t="s">
        <v>129</v>
      </c>
      <c r="Y186" t="s">
        <v>339</v>
      </c>
      <c r="Z186" t="s">
        <v>339</v>
      </c>
      <c r="AA186">
        <v>52</v>
      </c>
      <c r="AB186" t="s">
        <v>339</v>
      </c>
      <c r="AC186" t="s">
        <v>339</v>
      </c>
      <c r="AE186" t="s">
        <v>340</v>
      </c>
      <c r="AF186" t="s">
        <v>341</v>
      </c>
      <c r="AG186">
        <v>0</v>
      </c>
      <c r="AH186">
        <v>0</v>
      </c>
      <c r="AI186" t="s">
        <v>342</v>
      </c>
      <c r="AJ186" t="s">
        <v>556</v>
      </c>
      <c r="AK186" t="s">
        <v>81</v>
      </c>
      <c r="AL186" t="s">
        <v>339</v>
      </c>
      <c r="AO186" t="s">
        <v>262</v>
      </c>
      <c r="AP186" t="s">
        <v>262</v>
      </c>
      <c r="AQ186" t="s">
        <v>344</v>
      </c>
      <c r="AR186" t="s">
        <v>82</v>
      </c>
      <c r="AS186" t="s">
        <v>345</v>
      </c>
      <c r="AT186" t="s">
        <v>732</v>
      </c>
    </row>
    <row r="187" spans="1:46">
      <c r="A187">
        <v>1870</v>
      </c>
      <c r="B187">
        <v>68008622025</v>
      </c>
      <c r="C187">
        <v>800209135</v>
      </c>
      <c r="D187" t="s">
        <v>149</v>
      </c>
      <c r="E187" t="s">
        <v>129</v>
      </c>
      <c r="F187" t="s">
        <v>127</v>
      </c>
      <c r="G187" t="s">
        <v>77</v>
      </c>
      <c r="H187" t="s">
        <v>334</v>
      </c>
      <c r="I187" t="s">
        <v>134</v>
      </c>
      <c r="J187">
        <v>68307</v>
      </c>
      <c r="K187" t="s">
        <v>123</v>
      </c>
      <c r="L187">
        <v>6801</v>
      </c>
      <c r="M187">
        <v>6830700039065</v>
      </c>
      <c r="N187" t="s">
        <v>739</v>
      </c>
      <c r="O187" t="s">
        <v>348</v>
      </c>
      <c r="P187" t="s">
        <v>740</v>
      </c>
      <c r="Q187" t="s">
        <v>338</v>
      </c>
      <c r="R187">
        <v>2026</v>
      </c>
      <c r="S187">
        <v>52</v>
      </c>
      <c r="T187" t="s">
        <v>81</v>
      </c>
      <c r="U187" t="s">
        <v>262</v>
      </c>
      <c r="W187" t="s">
        <v>127</v>
      </c>
      <c r="X187" t="s">
        <v>129</v>
      </c>
      <c r="Y187" t="s">
        <v>339</v>
      </c>
      <c r="Z187" t="s">
        <v>339</v>
      </c>
      <c r="AA187">
        <v>52</v>
      </c>
      <c r="AB187" t="s">
        <v>339</v>
      </c>
      <c r="AC187" t="s">
        <v>339</v>
      </c>
      <c r="AE187" t="s">
        <v>340</v>
      </c>
      <c r="AF187" t="s">
        <v>341</v>
      </c>
      <c r="AG187">
        <v>0</v>
      </c>
      <c r="AH187">
        <v>0</v>
      </c>
      <c r="AI187" t="s">
        <v>342</v>
      </c>
      <c r="AJ187" t="s">
        <v>556</v>
      </c>
      <c r="AK187" t="s">
        <v>81</v>
      </c>
      <c r="AL187" t="s">
        <v>339</v>
      </c>
      <c r="AO187" t="s">
        <v>262</v>
      </c>
      <c r="AP187" t="s">
        <v>262</v>
      </c>
      <c r="AQ187" t="s">
        <v>344</v>
      </c>
      <c r="AR187" t="s">
        <v>82</v>
      </c>
      <c r="AS187" t="s">
        <v>345</v>
      </c>
      <c r="AT187" t="s">
        <v>732</v>
      </c>
    </row>
    <row r="188" spans="1:46">
      <c r="A188">
        <v>1870</v>
      </c>
      <c r="B188">
        <v>68008622025</v>
      </c>
      <c r="C188">
        <v>800209135</v>
      </c>
      <c r="D188" t="s">
        <v>149</v>
      </c>
      <c r="E188" t="s">
        <v>129</v>
      </c>
      <c r="F188" t="s">
        <v>127</v>
      </c>
      <c r="G188" t="s">
        <v>77</v>
      </c>
      <c r="H188" t="s">
        <v>334</v>
      </c>
      <c r="I188" t="s">
        <v>134</v>
      </c>
      <c r="J188">
        <v>68307</v>
      </c>
      <c r="K188" t="s">
        <v>123</v>
      </c>
      <c r="L188">
        <v>6801</v>
      </c>
      <c r="M188">
        <v>6830700107701</v>
      </c>
      <c r="N188" t="s">
        <v>741</v>
      </c>
      <c r="O188" t="s">
        <v>336</v>
      </c>
      <c r="P188" t="s">
        <v>742</v>
      </c>
      <c r="Q188" t="s">
        <v>338</v>
      </c>
      <c r="R188">
        <v>2026</v>
      </c>
      <c r="S188">
        <v>52</v>
      </c>
      <c r="T188" t="s">
        <v>81</v>
      </c>
      <c r="U188" t="s">
        <v>262</v>
      </c>
      <c r="W188" t="s">
        <v>127</v>
      </c>
      <c r="X188" t="s">
        <v>129</v>
      </c>
      <c r="Y188" t="s">
        <v>339</v>
      </c>
      <c r="Z188" t="s">
        <v>339</v>
      </c>
      <c r="AA188">
        <v>52</v>
      </c>
      <c r="AB188" t="s">
        <v>339</v>
      </c>
      <c r="AC188" t="s">
        <v>339</v>
      </c>
      <c r="AE188" t="s">
        <v>340</v>
      </c>
      <c r="AF188" t="s">
        <v>341</v>
      </c>
      <c r="AG188">
        <v>0</v>
      </c>
      <c r="AH188">
        <v>0</v>
      </c>
      <c r="AI188" t="s">
        <v>342</v>
      </c>
      <c r="AJ188" t="s">
        <v>556</v>
      </c>
      <c r="AK188" t="s">
        <v>81</v>
      </c>
      <c r="AL188" t="s">
        <v>339</v>
      </c>
      <c r="AO188" t="s">
        <v>262</v>
      </c>
      <c r="AP188" t="s">
        <v>262</v>
      </c>
      <c r="AQ188" t="s">
        <v>344</v>
      </c>
      <c r="AR188" t="s">
        <v>82</v>
      </c>
      <c r="AS188" t="s">
        <v>345</v>
      </c>
      <c r="AT188" t="s">
        <v>732</v>
      </c>
    </row>
    <row r="189" spans="1:46">
      <c r="A189">
        <v>1870</v>
      </c>
      <c r="B189">
        <v>68008622025</v>
      </c>
      <c r="C189">
        <v>800209135</v>
      </c>
      <c r="D189" t="s">
        <v>149</v>
      </c>
      <c r="E189" t="s">
        <v>129</v>
      </c>
      <c r="F189" t="s">
        <v>127</v>
      </c>
      <c r="G189" t="s">
        <v>77</v>
      </c>
      <c r="H189" t="s">
        <v>334</v>
      </c>
      <c r="I189" t="s">
        <v>134</v>
      </c>
      <c r="J189">
        <v>68307</v>
      </c>
      <c r="K189" t="s">
        <v>123</v>
      </c>
      <c r="L189">
        <v>6801</v>
      </c>
      <c r="M189">
        <v>6830700107704</v>
      </c>
      <c r="N189" t="s">
        <v>743</v>
      </c>
      <c r="O189" t="s">
        <v>336</v>
      </c>
      <c r="P189" t="s">
        <v>744</v>
      </c>
      <c r="Q189" t="s">
        <v>338</v>
      </c>
      <c r="R189">
        <v>2026</v>
      </c>
      <c r="S189">
        <v>51</v>
      </c>
      <c r="T189" t="s">
        <v>81</v>
      </c>
      <c r="U189" t="s">
        <v>262</v>
      </c>
      <c r="W189" t="s">
        <v>127</v>
      </c>
      <c r="X189" t="s">
        <v>129</v>
      </c>
      <c r="Y189" t="s">
        <v>339</v>
      </c>
      <c r="Z189" t="s">
        <v>339</v>
      </c>
      <c r="AA189">
        <v>51</v>
      </c>
      <c r="AB189" t="s">
        <v>339</v>
      </c>
      <c r="AC189" t="s">
        <v>339</v>
      </c>
      <c r="AE189" t="s">
        <v>340</v>
      </c>
      <c r="AF189" t="s">
        <v>341</v>
      </c>
      <c r="AG189">
        <v>0</v>
      </c>
      <c r="AH189">
        <v>0</v>
      </c>
      <c r="AI189" t="s">
        <v>342</v>
      </c>
      <c r="AJ189" t="s">
        <v>556</v>
      </c>
      <c r="AK189" t="s">
        <v>81</v>
      </c>
      <c r="AL189" t="s">
        <v>339</v>
      </c>
      <c r="AO189" t="s">
        <v>262</v>
      </c>
      <c r="AP189" t="s">
        <v>262</v>
      </c>
      <c r="AQ189" t="s">
        <v>344</v>
      </c>
      <c r="AR189" t="s">
        <v>82</v>
      </c>
      <c r="AS189" t="s">
        <v>345</v>
      </c>
      <c r="AT189" t="s">
        <v>732</v>
      </c>
    </row>
    <row r="190" spans="1:46">
      <c r="A190">
        <v>1870</v>
      </c>
      <c r="B190">
        <v>68008622025</v>
      </c>
      <c r="C190">
        <v>800209135</v>
      </c>
      <c r="D190" t="s">
        <v>149</v>
      </c>
      <c r="E190" t="s">
        <v>129</v>
      </c>
      <c r="F190" t="s">
        <v>127</v>
      </c>
      <c r="G190" t="s">
        <v>77</v>
      </c>
      <c r="H190" t="s">
        <v>334</v>
      </c>
      <c r="I190" t="s">
        <v>134</v>
      </c>
      <c r="J190">
        <v>68307</v>
      </c>
      <c r="K190" t="s">
        <v>123</v>
      </c>
      <c r="L190">
        <v>6801</v>
      </c>
      <c r="M190">
        <v>6830700107705</v>
      </c>
      <c r="N190" t="s">
        <v>745</v>
      </c>
      <c r="O190" t="s">
        <v>336</v>
      </c>
      <c r="P190" t="s">
        <v>746</v>
      </c>
      <c r="Q190" t="s">
        <v>338</v>
      </c>
      <c r="R190">
        <v>2026</v>
      </c>
      <c r="S190">
        <v>51</v>
      </c>
      <c r="T190" t="s">
        <v>81</v>
      </c>
      <c r="U190" t="s">
        <v>262</v>
      </c>
      <c r="W190" t="s">
        <v>127</v>
      </c>
      <c r="X190" t="s">
        <v>129</v>
      </c>
      <c r="Y190" t="s">
        <v>339</v>
      </c>
      <c r="Z190" t="s">
        <v>339</v>
      </c>
      <c r="AA190">
        <v>51</v>
      </c>
      <c r="AB190" t="s">
        <v>339</v>
      </c>
      <c r="AC190" t="s">
        <v>339</v>
      </c>
      <c r="AE190" t="s">
        <v>340</v>
      </c>
      <c r="AF190" t="s">
        <v>341</v>
      </c>
      <c r="AG190">
        <v>0</v>
      </c>
      <c r="AH190">
        <v>0</v>
      </c>
      <c r="AI190" t="s">
        <v>342</v>
      </c>
      <c r="AJ190" t="s">
        <v>556</v>
      </c>
      <c r="AK190" t="s">
        <v>81</v>
      </c>
      <c r="AL190" t="s">
        <v>339</v>
      </c>
      <c r="AO190" t="s">
        <v>262</v>
      </c>
      <c r="AP190" t="s">
        <v>262</v>
      </c>
      <c r="AQ190" t="s">
        <v>344</v>
      </c>
      <c r="AR190" t="s">
        <v>82</v>
      </c>
      <c r="AS190" t="s">
        <v>345</v>
      </c>
      <c r="AT190" t="s">
        <v>732</v>
      </c>
    </row>
    <row r="191" spans="1:46">
      <c r="A191">
        <v>1870</v>
      </c>
      <c r="B191">
        <v>68008622025</v>
      </c>
      <c r="C191">
        <v>800209135</v>
      </c>
      <c r="D191" t="s">
        <v>149</v>
      </c>
      <c r="E191" t="s">
        <v>129</v>
      </c>
      <c r="F191" t="s">
        <v>127</v>
      </c>
      <c r="G191" t="s">
        <v>77</v>
      </c>
      <c r="H191" t="s">
        <v>334</v>
      </c>
      <c r="I191" t="s">
        <v>134</v>
      </c>
      <c r="J191">
        <v>68307</v>
      </c>
      <c r="K191" t="s">
        <v>123</v>
      </c>
      <c r="L191">
        <v>6801</v>
      </c>
      <c r="M191">
        <v>6830700107711</v>
      </c>
      <c r="N191" t="s">
        <v>747</v>
      </c>
      <c r="O191" t="s">
        <v>336</v>
      </c>
      <c r="P191" t="s">
        <v>748</v>
      </c>
      <c r="Q191" t="s">
        <v>338</v>
      </c>
      <c r="R191">
        <v>2026</v>
      </c>
      <c r="S191">
        <v>51</v>
      </c>
      <c r="T191" t="s">
        <v>81</v>
      </c>
      <c r="U191" t="s">
        <v>262</v>
      </c>
      <c r="W191" t="s">
        <v>127</v>
      </c>
      <c r="X191" t="s">
        <v>129</v>
      </c>
      <c r="Y191" t="s">
        <v>339</v>
      </c>
      <c r="Z191" t="s">
        <v>339</v>
      </c>
      <c r="AA191">
        <v>51</v>
      </c>
      <c r="AB191" t="s">
        <v>339</v>
      </c>
      <c r="AC191" t="s">
        <v>339</v>
      </c>
      <c r="AE191" t="s">
        <v>340</v>
      </c>
      <c r="AF191" t="s">
        <v>341</v>
      </c>
      <c r="AG191">
        <v>0</v>
      </c>
      <c r="AH191">
        <v>1</v>
      </c>
      <c r="AI191" t="s">
        <v>342</v>
      </c>
      <c r="AJ191" t="s">
        <v>556</v>
      </c>
      <c r="AK191" t="s">
        <v>81</v>
      </c>
      <c r="AL191" t="s">
        <v>339</v>
      </c>
      <c r="AO191" t="s">
        <v>262</v>
      </c>
      <c r="AP191" t="s">
        <v>262</v>
      </c>
      <c r="AQ191" t="s">
        <v>344</v>
      </c>
      <c r="AR191" t="s">
        <v>82</v>
      </c>
      <c r="AS191" t="s">
        <v>345</v>
      </c>
      <c r="AT191" t="s">
        <v>732</v>
      </c>
    </row>
    <row r="192" spans="1:46">
      <c r="A192">
        <v>1870</v>
      </c>
      <c r="B192">
        <v>68008622025</v>
      </c>
      <c r="C192">
        <v>800209135</v>
      </c>
      <c r="D192" t="s">
        <v>149</v>
      </c>
      <c r="E192" t="s">
        <v>129</v>
      </c>
      <c r="F192" t="s">
        <v>127</v>
      </c>
      <c r="G192" t="s">
        <v>77</v>
      </c>
      <c r="H192" t="s">
        <v>334</v>
      </c>
      <c r="I192" t="s">
        <v>134</v>
      </c>
      <c r="J192">
        <v>68307</v>
      </c>
      <c r="K192" t="s">
        <v>123</v>
      </c>
      <c r="L192">
        <v>6801</v>
      </c>
      <c r="M192">
        <v>6830700107892</v>
      </c>
      <c r="N192" t="s">
        <v>749</v>
      </c>
      <c r="O192" t="s">
        <v>336</v>
      </c>
      <c r="P192" t="s">
        <v>750</v>
      </c>
      <c r="Q192" t="s">
        <v>338</v>
      </c>
      <c r="R192">
        <v>2026</v>
      </c>
      <c r="S192">
        <v>52</v>
      </c>
      <c r="T192" t="s">
        <v>81</v>
      </c>
      <c r="U192" t="s">
        <v>262</v>
      </c>
      <c r="W192" t="s">
        <v>127</v>
      </c>
      <c r="X192" t="s">
        <v>129</v>
      </c>
      <c r="Y192" t="s">
        <v>339</v>
      </c>
      <c r="Z192" t="s">
        <v>339</v>
      </c>
      <c r="AA192">
        <v>52</v>
      </c>
      <c r="AB192" t="s">
        <v>339</v>
      </c>
      <c r="AC192" t="s">
        <v>339</v>
      </c>
      <c r="AE192" t="s">
        <v>340</v>
      </c>
      <c r="AF192" t="s">
        <v>341</v>
      </c>
      <c r="AG192">
        <v>0</v>
      </c>
      <c r="AH192">
        <v>0</v>
      </c>
      <c r="AI192" t="s">
        <v>342</v>
      </c>
      <c r="AJ192" t="s">
        <v>556</v>
      </c>
      <c r="AK192" t="s">
        <v>81</v>
      </c>
      <c r="AL192" t="s">
        <v>339</v>
      </c>
      <c r="AO192" t="s">
        <v>262</v>
      </c>
      <c r="AP192" t="s">
        <v>262</v>
      </c>
      <c r="AQ192" t="s">
        <v>344</v>
      </c>
      <c r="AR192" t="s">
        <v>82</v>
      </c>
      <c r="AS192" t="s">
        <v>345</v>
      </c>
      <c r="AT192" t="s">
        <v>732</v>
      </c>
    </row>
    <row r="193" spans="1:46">
      <c r="A193">
        <v>1870</v>
      </c>
      <c r="B193">
        <v>68008622025</v>
      </c>
      <c r="C193">
        <v>800209135</v>
      </c>
      <c r="D193" t="s">
        <v>149</v>
      </c>
      <c r="E193" t="s">
        <v>129</v>
      </c>
      <c r="F193" t="s">
        <v>127</v>
      </c>
      <c r="G193" t="s">
        <v>77</v>
      </c>
      <c r="H193" t="s">
        <v>334</v>
      </c>
      <c r="I193" t="s">
        <v>134</v>
      </c>
      <c r="J193">
        <v>68307</v>
      </c>
      <c r="K193" t="s">
        <v>123</v>
      </c>
      <c r="L193">
        <v>6801</v>
      </c>
      <c r="M193">
        <v>6830700107906</v>
      </c>
      <c r="N193" t="s">
        <v>751</v>
      </c>
      <c r="O193" t="s">
        <v>348</v>
      </c>
      <c r="P193" t="s">
        <v>752</v>
      </c>
      <c r="Q193" t="s">
        <v>338</v>
      </c>
      <c r="R193">
        <v>2026</v>
      </c>
      <c r="S193">
        <v>52</v>
      </c>
      <c r="T193" t="s">
        <v>81</v>
      </c>
      <c r="U193" t="s">
        <v>262</v>
      </c>
      <c r="W193" t="s">
        <v>127</v>
      </c>
      <c r="X193" t="s">
        <v>129</v>
      </c>
      <c r="Y193" t="s">
        <v>339</v>
      </c>
      <c r="Z193" t="s">
        <v>339</v>
      </c>
      <c r="AA193">
        <v>52</v>
      </c>
      <c r="AB193" t="s">
        <v>339</v>
      </c>
      <c r="AC193" t="s">
        <v>339</v>
      </c>
      <c r="AE193" t="s">
        <v>340</v>
      </c>
      <c r="AF193" t="s">
        <v>341</v>
      </c>
      <c r="AG193">
        <v>0</v>
      </c>
      <c r="AH193">
        <v>0</v>
      </c>
      <c r="AI193" t="s">
        <v>342</v>
      </c>
      <c r="AJ193" t="s">
        <v>556</v>
      </c>
      <c r="AK193" t="s">
        <v>81</v>
      </c>
      <c r="AL193" t="s">
        <v>339</v>
      </c>
      <c r="AO193" t="s">
        <v>262</v>
      </c>
      <c r="AP193" t="s">
        <v>262</v>
      </c>
      <c r="AQ193" t="s">
        <v>344</v>
      </c>
      <c r="AR193" t="s">
        <v>82</v>
      </c>
      <c r="AS193" t="s">
        <v>345</v>
      </c>
      <c r="AT193" t="s">
        <v>732</v>
      </c>
    </row>
    <row r="194" spans="1:46">
      <c r="A194">
        <v>1870</v>
      </c>
      <c r="B194">
        <v>68008622025</v>
      </c>
      <c r="C194">
        <v>800209135</v>
      </c>
      <c r="D194" t="s">
        <v>149</v>
      </c>
      <c r="E194" t="s">
        <v>129</v>
      </c>
      <c r="F194" t="s">
        <v>127</v>
      </c>
      <c r="G194" t="s">
        <v>77</v>
      </c>
      <c r="H194" t="s">
        <v>334</v>
      </c>
      <c r="I194" t="s">
        <v>134</v>
      </c>
      <c r="J194">
        <v>68307</v>
      </c>
      <c r="K194" t="s">
        <v>123</v>
      </c>
      <c r="L194">
        <v>6801</v>
      </c>
      <c r="M194">
        <v>6830700108043</v>
      </c>
      <c r="N194" t="s">
        <v>753</v>
      </c>
      <c r="O194" t="s">
        <v>336</v>
      </c>
      <c r="P194" t="s">
        <v>754</v>
      </c>
      <c r="Q194" t="s">
        <v>338</v>
      </c>
      <c r="R194">
        <v>2026</v>
      </c>
      <c r="S194">
        <v>52</v>
      </c>
      <c r="T194" t="s">
        <v>81</v>
      </c>
      <c r="U194" t="s">
        <v>262</v>
      </c>
      <c r="W194" t="s">
        <v>127</v>
      </c>
      <c r="X194" t="s">
        <v>129</v>
      </c>
      <c r="Y194" t="s">
        <v>339</v>
      </c>
      <c r="Z194" t="s">
        <v>339</v>
      </c>
      <c r="AA194">
        <v>52</v>
      </c>
      <c r="AB194" t="s">
        <v>339</v>
      </c>
      <c r="AC194" t="s">
        <v>339</v>
      </c>
      <c r="AE194" t="s">
        <v>340</v>
      </c>
      <c r="AF194" t="s">
        <v>341</v>
      </c>
      <c r="AG194">
        <v>0</v>
      </c>
      <c r="AH194">
        <v>1</v>
      </c>
      <c r="AI194" t="s">
        <v>342</v>
      </c>
      <c r="AJ194" t="s">
        <v>556</v>
      </c>
      <c r="AK194" t="s">
        <v>81</v>
      </c>
      <c r="AL194" t="s">
        <v>339</v>
      </c>
      <c r="AO194" t="s">
        <v>262</v>
      </c>
      <c r="AP194" t="s">
        <v>262</v>
      </c>
      <c r="AQ194" t="s">
        <v>344</v>
      </c>
      <c r="AR194" t="s">
        <v>82</v>
      </c>
      <c r="AS194" t="s">
        <v>345</v>
      </c>
      <c r="AT194" t="s">
        <v>732</v>
      </c>
    </row>
    <row r="195" spans="1:46">
      <c r="A195">
        <v>1870</v>
      </c>
      <c r="B195">
        <v>68008622025</v>
      </c>
      <c r="C195">
        <v>800209135</v>
      </c>
      <c r="D195" t="s">
        <v>149</v>
      </c>
      <c r="E195" t="s">
        <v>129</v>
      </c>
      <c r="F195" t="s">
        <v>127</v>
      </c>
      <c r="G195" t="s">
        <v>77</v>
      </c>
      <c r="H195" t="s">
        <v>334</v>
      </c>
      <c r="I195" t="s">
        <v>134</v>
      </c>
      <c r="J195">
        <v>68307</v>
      </c>
      <c r="K195" t="s">
        <v>123</v>
      </c>
      <c r="L195">
        <v>6801</v>
      </c>
      <c r="M195">
        <v>683071133528</v>
      </c>
      <c r="N195" t="s">
        <v>755</v>
      </c>
      <c r="O195" t="s">
        <v>336</v>
      </c>
      <c r="P195" t="s">
        <v>756</v>
      </c>
      <c r="Q195" t="s">
        <v>338</v>
      </c>
      <c r="R195">
        <v>2026</v>
      </c>
      <c r="S195">
        <v>51</v>
      </c>
      <c r="T195" t="s">
        <v>81</v>
      </c>
      <c r="U195" t="s">
        <v>262</v>
      </c>
      <c r="W195" t="s">
        <v>127</v>
      </c>
      <c r="X195" t="s">
        <v>129</v>
      </c>
      <c r="Y195" t="s">
        <v>339</v>
      </c>
      <c r="Z195" t="s">
        <v>339</v>
      </c>
      <c r="AA195">
        <v>51</v>
      </c>
      <c r="AB195" t="s">
        <v>339</v>
      </c>
      <c r="AC195" t="s">
        <v>339</v>
      </c>
      <c r="AE195" t="s">
        <v>340</v>
      </c>
      <c r="AF195" t="s">
        <v>341</v>
      </c>
      <c r="AG195">
        <v>0</v>
      </c>
      <c r="AH195">
        <v>1</v>
      </c>
      <c r="AI195" t="s">
        <v>342</v>
      </c>
      <c r="AJ195" t="s">
        <v>556</v>
      </c>
      <c r="AK195" t="s">
        <v>81</v>
      </c>
      <c r="AL195" t="s">
        <v>339</v>
      </c>
      <c r="AO195" t="s">
        <v>262</v>
      </c>
      <c r="AP195" t="s">
        <v>262</v>
      </c>
      <c r="AQ195" t="s">
        <v>344</v>
      </c>
      <c r="AR195" t="s">
        <v>82</v>
      </c>
      <c r="AS195" t="s">
        <v>345</v>
      </c>
      <c r="AT195" t="s">
        <v>732</v>
      </c>
    </row>
    <row r="196" spans="1:46">
      <c r="A196">
        <v>1870</v>
      </c>
      <c r="B196">
        <v>68008622025</v>
      </c>
      <c r="C196">
        <v>800209135</v>
      </c>
      <c r="D196" t="s">
        <v>149</v>
      </c>
      <c r="E196" t="s">
        <v>129</v>
      </c>
      <c r="F196" t="s">
        <v>127</v>
      </c>
      <c r="G196" t="s">
        <v>77</v>
      </c>
      <c r="H196" t="s">
        <v>334</v>
      </c>
      <c r="I196" t="s">
        <v>134</v>
      </c>
      <c r="J196">
        <v>68307</v>
      </c>
      <c r="K196" t="s">
        <v>123</v>
      </c>
      <c r="L196">
        <v>6801</v>
      </c>
      <c r="M196">
        <v>683071138263</v>
      </c>
      <c r="N196" t="s">
        <v>757</v>
      </c>
      <c r="O196" t="s">
        <v>336</v>
      </c>
      <c r="P196" t="s">
        <v>758</v>
      </c>
      <c r="Q196" t="s">
        <v>338</v>
      </c>
      <c r="R196">
        <v>2026</v>
      </c>
      <c r="S196">
        <v>50</v>
      </c>
      <c r="T196" t="s">
        <v>81</v>
      </c>
      <c r="U196" t="s">
        <v>262</v>
      </c>
      <c r="W196" t="s">
        <v>127</v>
      </c>
      <c r="X196" t="s">
        <v>129</v>
      </c>
      <c r="Y196" t="s">
        <v>339</v>
      </c>
      <c r="Z196" t="s">
        <v>339</v>
      </c>
      <c r="AA196">
        <v>50</v>
      </c>
      <c r="AB196" t="s">
        <v>339</v>
      </c>
      <c r="AC196" t="s">
        <v>339</v>
      </c>
      <c r="AE196" t="s">
        <v>340</v>
      </c>
      <c r="AF196" t="s">
        <v>341</v>
      </c>
      <c r="AG196">
        <v>0</v>
      </c>
      <c r="AH196">
        <v>0</v>
      </c>
      <c r="AI196" t="s">
        <v>342</v>
      </c>
      <c r="AJ196" t="s">
        <v>556</v>
      </c>
      <c r="AK196" t="s">
        <v>81</v>
      </c>
      <c r="AL196" t="s">
        <v>339</v>
      </c>
      <c r="AO196" t="s">
        <v>262</v>
      </c>
      <c r="AP196" t="s">
        <v>262</v>
      </c>
      <c r="AQ196" t="s">
        <v>344</v>
      </c>
      <c r="AR196" t="s">
        <v>82</v>
      </c>
      <c r="AS196" t="s">
        <v>345</v>
      </c>
      <c r="AT196" t="s">
        <v>732</v>
      </c>
    </row>
    <row r="197" spans="1:46">
      <c r="A197">
        <v>1870</v>
      </c>
      <c r="B197">
        <v>68008622025</v>
      </c>
      <c r="C197">
        <v>800209135</v>
      </c>
      <c r="D197" t="s">
        <v>149</v>
      </c>
      <c r="E197" t="s">
        <v>129</v>
      </c>
      <c r="F197" t="s">
        <v>127</v>
      </c>
      <c r="G197" t="s">
        <v>77</v>
      </c>
      <c r="H197" t="s">
        <v>334</v>
      </c>
      <c r="I197" t="s">
        <v>134</v>
      </c>
      <c r="J197">
        <v>68307</v>
      </c>
      <c r="K197" t="s">
        <v>123</v>
      </c>
      <c r="L197">
        <v>6801</v>
      </c>
      <c r="M197">
        <v>683071147067</v>
      </c>
      <c r="N197" t="s">
        <v>759</v>
      </c>
      <c r="O197" t="s">
        <v>336</v>
      </c>
      <c r="P197" t="s">
        <v>760</v>
      </c>
      <c r="Q197" t="s">
        <v>338</v>
      </c>
      <c r="R197">
        <v>2026</v>
      </c>
      <c r="S197">
        <v>51</v>
      </c>
      <c r="T197" t="s">
        <v>81</v>
      </c>
      <c r="U197" t="s">
        <v>262</v>
      </c>
      <c r="W197" t="s">
        <v>127</v>
      </c>
      <c r="X197" t="s">
        <v>129</v>
      </c>
      <c r="Y197" t="s">
        <v>339</v>
      </c>
      <c r="Z197" t="s">
        <v>339</v>
      </c>
      <c r="AA197">
        <v>51</v>
      </c>
      <c r="AB197" t="s">
        <v>339</v>
      </c>
      <c r="AC197" t="s">
        <v>339</v>
      </c>
      <c r="AE197" t="s">
        <v>340</v>
      </c>
      <c r="AF197" t="s">
        <v>341</v>
      </c>
      <c r="AG197">
        <v>0</v>
      </c>
      <c r="AH197">
        <v>0</v>
      </c>
      <c r="AI197" t="s">
        <v>342</v>
      </c>
      <c r="AJ197" t="s">
        <v>556</v>
      </c>
      <c r="AK197" t="s">
        <v>81</v>
      </c>
      <c r="AL197" t="s">
        <v>339</v>
      </c>
      <c r="AO197" t="s">
        <v>262</v>
      </c>
      <c r="AP197" t="s">
        <v>262</v>
      </c>
      <c r="AQ197" t="s">
        <v>344</v>
      </c>
      <c r="AR197" t="s">
        <v>82</v>
      </c>
      <c r="AS197" t="s">
        <v>345</v>
      </c>
      <c r="AT197" t="s">
        <v>732</v>
      </c>
    </row>
    <row r="198" spans="1:46">
      <c r="A198">
        <v>1870</v>
      </c>
      <c r="B198">
        <v>68008622025</v>
      </c>
      <c r="C198">
        <v>800209135</v>
      </c>
      <c r="D198" t="s">
        <v>149</v>
      </c>
      <c r="E198" t="s">
        <v>129</v>
      </c>
      <c r="F198" t="s">
        <v>127</v>
      </c>
      <c r="G198" t="s">
        <v>77</v>
      </c>
      <c r="H198" t="s">
        <v>334</v>
      </c>
      <c r="I198" t="s">
        <v>134</v>
      </c>
      <c r="J198">
        <v>68307</v>
      </c>
      <c r="K198" t="s">
        <v>123</v>
      </c>
      <c r="L198">
        <v>6801</v>
      </c>
      <c r="M198">
        <v>683071147068</v>
      </c>
      <c r="N198" t="s">
        <v>761</v>
      </c>
      <c r="O198" t="s">
        <v>336</v>
      </c>
      <c r="P198" t="s">
        <v>760</v>
      </c>
      <c r="Q198" t="s">
        <v>338</v>
      </c>
      <c r="R198">
        <v>2026</v>
      </c>
      <c r="S198">
        <v>53</v>
      </c>
      <c r="T198" t="s">
        <v>81</v>
      </c>
      <c r="U198" t="s">
        <v>262</v>
      </c>
      <c r="W198" t="s">
        <v>127</v>
      </c>
      <c r="X198" t="s">
        <v>129</v>
      </c>
      <c r="Y198" t="s">
        <v>339</v>
      </c>
      <c r="Z198" t="s">
        <v>339</v>
      </c>
      <c r="AA198">
        <v>53</v>
      </c>
      <c r="AB198" t="s">
        <v>339</v>
      </c>
      <c r="AC198" t="s">
        <v>339</v>
      </c>
      <c r="AE198" t="s">
        <v>340</v>
      </c>
      <c r="AF198" t="s">
        <v>341</v>
      </c>
      <c r="AG198">
        <v>0</v>
      </c>
      <c r="AH198">
        <v>0</v>
      </c>
      <c r="AI198" t="s">
        <v>342</v>
      </c>
      <c r="AJ198" t="s">
        <v>556</v>
      </c>
      <c r="AK198" t="s">
        <v>81</v>
      </c>
      <c r="AL198" t="s">
        <v>339</v>
      </c>
      <c r="AO198" t="s">
        <v>262</v>
      </c>
      <c r="AP198" t="s">
        <v>262</v>
      </c>
      <c r="AQ198" t="s">
        <v>344</v>
      </c>
      <c r="AR198" t="s">
        <v>82</v>
      </c>
      <c r="AS198" t="s">
        <v>345</v>
      </c>
      <c r="AT198" t="s">
        <v>732</v>
      </c>
    </row>
    <row r="199" spans="1:46">
      <c r="A199">
        <v>1870</v>
      </c>
      <c r="B199">
        <v>68008622025</v>
      </c>
      <c r="C199">
        <v>800209135</v>
      </c>
      <c r="D199" t="s">
        <v>149</v>
      </c>
      <c r="E199" t="s">
        <v>129</v>
      </c>
      <c r="F199" t="s">
        <v>127</v>
      </c>
      <c r="G199" t="s">
        <v>77</v>
      </c>
      <c r="H199" t="s">
        <v>334</v>
      </c>
      <c r="I199" t="s">
        <v>151</v>
      </c>
      <c r="J199">
        <v>68444</v>
      </c>
      <c r="K199" t="s">
        <v>123</v>
      </c>
      <c r="L199">
        <v>6801</v>
      </c>
      <c r="M199">
        <v>6844400038987</v>
      </c>
      <c r="N199" t="s">
        <v>762</v>
      </c>
      <c r="O199" t="s">
        <v>336</v>
      </c>
      <c r="P199" t="s">
        <v>763</v>
      </c>
      <c r="Q199" t="s">
        <v>338</v>
      </c>
      <c r="R199">
        <v>2026</v>
      </c>
      <c r="S199">
        <v>45</v>
      </c>
      <c r="T199" t="s">
        <v>81</v>
      </c>
      <c r="U199" t="s">
        <v>262</v>
      </c>
      <c r="W199" t="s">
        <v>127</v>
      </c>
      <c r="X199" t="s">
        <v>129</v>
      </c>
      <c r="Y199" t="s">
        <v>339</v>
      </c>
      <c r="Z199" t="s">
        <v>339</v>
      </c>
      <c r="AA199">
        <v>45</v>
      </c>
      <c r="AB199" t="s">
        <v>339</v>
      </c>
      <c r="AC199" t="s">
        <v>339</v>
      </c>
      <c r="AE199" t="s">
        <v>340</v>
      </c>
      <c r="AF199" t="s">
        <v>341</v>
      </c>
      <c r="AG199">
        <v>0</v>
      </c>
      <c r="AH199">
        <v>0</v>
      </c>
      <c r="AI199" t="s">
        <v>342</v>
      </c>
      <c r="AJ199" t="s">
        <v>556</v>
      </c>
      <c r="AK199" t="s">
        <v>81</v>
      </c>
      <c r="AL199" t="s">
        <v>339</v>
      </c>
      <c r="AO199" t="s">
        <v>262</v>
      </c>
      <c r="AP199" t="s">
        <v>262</v>
      </c>
      <c r="AQ199" t="s">
        <v>344</v>
      </c>
      <c r="AR199" t="s">
        <v>82</v>
      </c>
      <c r="AS199" t="s">
        <v>345</v>
      </c>
      <c r="AT199" t="s">
        <v>732</v>
      </c>
    </row>
    <row r="200" spans="1:46">
      <c r="A200">
        <v>1870</v>
      </c>
      <c r="B200">
        <v>68008622025</v>
      </c>
      <c r="C200">
        <v>800209135</v>
      </c>
      <c r="D200" t="s">
        <v>149</v>
      </c>
      <c r="E200" t="s">
        <v>129</v>
      </c>
      <c r="F200" t="s">
        <v>127</v>
      </c>
      <c r="G200" t="s">
        <v>77</v>
      </c>
      <c r="H200" t="s">
        <v>334</v>
      </c>
      <c r="I200" t="s">
        <v>151</v>
      </c>
      <c r="J200">
        <v>68444</v>
      </c>
      <c r="K200" t="s">
        <v>123</v>
      </c>
      <c r="L200">
        <v>6801</v>
      </c>
      <c r="M200">
        <v>6844400114733</v>
      </c>
      <c r="N200" t="s">
        <v>764</v>
      </c>
      <c r="O200" t="s">
        <v>336</v>
      </c>
      <c r="P200" t="s">
        <v>765</v>
      </c>
      <c r="Q200" t="s">
        <v>338</v>
      </c>
      <c r="R200">
        <v>2026</v>
      </c>
      <c r="S200">
        <v>45</v>
      </c>
      <c r="T200" t="s">
        <v>81</v>
      </c>
      <c r="U200" t="s">
        <v>262</v>
      </c>
      <c r="W200" t="s">
        <v>127</v>
      </c>
      <c r="X200" t="s">
        <v>129</v>
      </c>
      <c r="Y200" t="s">
        <v>339</v>
      </c>
      <c r="Z200" t="s">
        <v>339</v>
      </c>
      <c r="AA200">
        <v>45</v>
      </c>
      <c r="AB200" t="s">
        <v>339</v>
      </c>
      <c r="AC200" t="s">
        <v>339</v>
      </c>
      <c r="AE200" t="s">
        <v>340</v>
      </c>
      <c r="AF200" t="s">
        <v>341</v>
      </c>
      <c r="AG200">
        <v>0</v>
      </c>
      <c r="AH200">
        <v>0</v>
      </c>
      <c r="AI200" t="s">
        <v>342</v>
      </c>
      <c r="AJ200" t="s">
        <v>556</v>
      </c>
      <c r="AK200" t="s">
        <v>81</v>
      </c>
      <c r="AL200" t="s">
        <v>339</v>
      </c>
      <c r="AO200" t="s">
        <v>262</v>
      </c>
      <c r="AP200" t="s">
        <v>262</v>
      </c>
      <c r="AQ200" t="s">
        <v>344</v>
      </c>
      <c r="AR200" t="s">
        <v>82</v>
      </c>
      <c r="AS200" t="s">
        <v>345</v>
      </c>
      <c r="AT200" t="s">
        <v>732</v>
      </c>
    </row>
    <row r="201" spans="1:46">
      <c r="A201">
        <v>1870</v>
      </c>
      <c r="B201">
        <v>68008622025</v>
      </c>
      <c r="C201">
        <v>800209135</v>
      </c>
      <c r="D201" t="s">
        <v>149</v>
      </c>
      <c r="E201" t="s">
        <v>129</v>
      </c>
      <c r="F201" t="s">
        <v>127</v>
      </c>
      <c r="G201" t="s">
        <v>77</v>
      </c>
      <c r="H201" t="s">
        <v>334</v>
      </c>
      <c r="I201" t="s">
        <v>152</v>
      </c>
      <c r="J201">
        <v>68780</v>
      </c>
      <c r="K201" t="s">
        <v>123</v>
      </c>
      <c r="L201">
        <v>6801</v>
      </c>
      <c r="M201">
        <v>6878000038897</v>
      </c>
      <c r="N201" t="s">
        <v>766</v>
      </c>
      <c r="O201" t="s">
        <v>336</v>
      </c>
      <c r="P201" t="s">
        <v>767</v>
      </c>
      <c r="Q201" t="s">
        <v>338</v>
      </c>
      <c r="R201">
        <v>2026</v>
      </c>
      <c r="S201">
        <v>49</v>
      </c>
      <c r="T201" t="s">
        <v>81</v>
      </c>
      <c r="U201" t="s">
        <v>262</v>
      </c>
      <c r="W201" t="s">
        <v>127</v>
      </c>
      <c r="X201" t="s">
        <v>129</v>
      </c>
      <c r="Y201" t="s">
        <v>339</v>
      </c>
      <c r="Z201" t="s">
        <v>339</v>
      </c>
      <c r="AA201">
        <v>49</v>
      </c>
      <c r="AB201" t="s">
        <v>339</v>
      </c>
      <c r="AC201" t="s">
        <v>339</v>
      </c>
      <c r="AE201" t="s">
        <v>340</v>
      </c>
      <c r="AF201" t="s">
        <v>341</v>
      </c>
      <c r="AG201">
        <v>0</v>
      </c>
      <c r="AH201">
        <v>0</v>
      </c>
      <c r="AI201" t="s">
        <v>342</v>
      </c>
      <c r="AJ201" t="s">
        <v>556</v>
      </c>
      <c r="AK201" t="s">
        <v>81</v>
      </c>
      <c r="AL201" t="s">
        <v>339</v>
      </c>
      <c r="AO201" t="s">
        <v>262</v>
      </c>
      <c r="AP201" t="s">
        <v>262</v>
      </c>
      <c r="AQ201" t="s">
        <v>344</v>
      </c>
      <c r="AR201" t="s">
        <v>82</v>
      </c>
      <c r="AS201" t="s">
        <v>345</v>
      </c>
      <c r="AT201" t="s">
        <v>732</v>
      </c>
    </row>
    <row r="202" spans="1:46">
      <c r="A202">
        <v>1870</v>
      </c>
      <c r="B202">
        <v>68008622025</v>
      </c>
      <c r="C202">
        <v>800209135</v>
      </c>
      <c r="D202" t="s">
        <v>149</v>
      </c>
      <c r="E202" t="s">
        <v>129</v>
      </c>
      <c r="F202" t="s">
        <v>127</v>
      </c>
      <c r="G202" t="s">
        <v>77</v>
      </c>
      <c r="H202" t="s">
        <v>334</v>
      </c>
      <c r="I202" t="s">
        <v>152</v>
      </c>
      <c r="J202">
        <v>68780</v>
      </c>
      <c r="K202" t="s">
        <v>123</v>
      </c>
      <c r="L202">
        <v>6801</v>
      </c>
      <c r="M202">
        <v>6878000114737</v>
      </c>
      <c r="N202" t="s">
        <v>768</v>
      </c>
      <c r="O202" t="s">
        <v>336</v>
      </c>
      <c r="P202" t="s">
        <v>769</v>
      </c>
      <c r="Q202" t="s">
        <v>338</v>
      </c>
      <c r="R202">
        <v>2026</v>
      </c>
      <c r="S202">
        <v>50</v>
      </c>
      <c r="T202" t="s">
        <v>81</v>
      </c>
      <c r="U202" t="s">
        <v>262</v>
      </c>
      <c r="W202" t="s">
        <v>127</v>
      </c>
      <c r="X202" t="s">
        <v>129</v>
      </c>
      <c r="Y202" t="s">
        <v>339</v>
      </c>
      <c r="Z202" t="s">
        <v>339</v>
      </c>
      <c r="AA202">
        <v>50</v>
      </c>
      <c r="AB202" t="s">
        <v>339</v>
      </c>
      <c r="AC202" t="s">
        <v>339</v>
      </c>
      <c r="AE202" t="s">
        <v>340</v>
      </c>
      <c r="AF202" t="s">
        <v>341</v>
      </c>
      <c r="AG202">
        <v>0</v>
      </c>
      <c r="AH202">
        <v>0</v>
      </c>
      <c r="AI202" t="s">
        <v>342</v>
      </c>
      <c r="AJ202" t="s">
        <v>556</v>
      </c>
      <c r="AK202" t="s">
        <v>81</v>
      </c>
      <c r="AL202" t="s">
        <v>339</v>
      </c>
      <c r="AO202" t="s">
        <v>262</v>
      </c>
      <c r="AP202" t="s">
        <v>262</v>
      </c>
      <c r="AQ202" t="s">
        <v>344</v>
      </c>
      <c r="AR202" t="s">
        <v>82</v>
      </c>
      <c r="AS202" t="s">
        <v>345</v>
      </c>
      <c r="AT202" t="s">
        <v>732</v>
      </c>
    </row>
    <row r="203" spans="1:46">
      <c r="A203">
        <v>1847</v>
      </c>
      <c r="B203">
        <v>68008502025</v>
      </c>
      <c r="C203">
        <v>890210558</v>
      </c>
      <c r="D203" t="s">
        <v>119</v>
      </c>
      <c r="E203" t="s">
        <v>84</v>
      </c>
      <c r="F203" t="s">
        <v>80</v>
      </c>
      <c r="G203" t="s">
        <v>77</v>
      </c>
      <c r="H203" t="s">
        <v>334</v>
      </c>
      <c r="I203" t="s">
        <v>110</v>
      </c>
      <c r="J203">
        <v>68276</v>
      </c>
      <c r="K203" t="s">
        <v>101</v>
      </c>
      <c r="L203">
        <v>6802</v>
      </c>
      <c r="M203">
        <v>6827600026753</v>
      </c>
      <c r="N203" t="s">
        <v>770</v>
      </c>
      <c r="O203" t="s">
        <v>336</v>
      </c>
      <c r="P203" t="s">
        <v>771</v>
      </c>
      <c r="Q203" t="s">
        <v>338</v>
      </c>
      <c r="R203">
        <v>2026</v>
      </c>
      <c r="S203">
        <v>140</v>
      </c>
      <c r="T203" t="s">
        <v>81</v>
      </c>
      <c r="U203" t="s">
        <v>262</v>
      </c>
      <c r="W203" t="s">
        <v>80</v>
      </c>
      <c r="X203" t="s">
        <v>84</v>
      </c>
      <c r="Y203" t="s">
        <v>339</v>
      </c>
      <c r="Z203" t="s">
        <v>339</v>
      </c>
      <c r="AA203">
        <v>140</v>
      </c>
      <c r="AB203" t="s">
        <v>339</v>
      </c>
      <c r="AC203" t="s">
        <v>339</v>
      </c>
      <c r="AE203" t="s">
        <v>419</v>
      </c>
      <c r="AF203" t="s">
        <v>341</v>
      </c>
      <c r="AG203">
        <v>0</v>
      </c>
      <c r="AH203">
        <v>0</v>
      </c>
      <c r="AI203" t="s">
        <v>342</v>
      </c>
      <c r="AJ203" t="s">
        <v>342</v>
      </c>
      <c r="AK203" t="s">
        <v>81</v>
      </c>
      <c r="AL203" t="s">
        <v>339</v>
      </c>
      <c r="AO203" t="s">
        <v>262</v>
      </c>
      <c r="AP203" t="s">
        <v>262</v>
      </c>
      <c r="AQ203" t="s">
        <v>344</v>
      </c>
      <c r="AR203" t="s">
        <v>82</v>
      </c>
      <c r="AS203" t="s">
        <v>345</v>
      </c>
    </row>
    <row r="204" spans="1:46">
      <c r="A204">
        <v>1837</v>
      </c>
      <c r="B204">
        <v>68008692025</v>
      </c>
      <c r="C204">
        <v>890208122</v>
      </c>
      <c r="D204" t="s">
        <v>105</v>
      </c>
      <c r="E204" t="s">
        <v>84</v>
      </c>
      <c r="F204" t="s">
        <v>80</v>
      </c>
      <c r="G204" t="s">
        <v>77</v>
      </c>
      <c r="H204" t="s">
        <v>334</v>
      </c>
      <c r="I204" t="s">
        <v>79</v>
      </c>
      <c r="J204">
        <v>68001</v>
      </c>
      <c r="K204" t="s">
        <v>78</v>
      </c>
      <c r="L204">
        <v>6803</v>
      </c>
      <c r="M204">
        <v>6800100025781</v>
      </c>
      <c r="N204" t="s">
        <v>772</v>
      </c>
      <c r="O204" t="s">
        <v>773</v>
      </c>
      <c r="P204" t="s">
        <v>774</v>
      </c>
      <c r="Q204" t="s">
        <v>338</v>
      </c>
      <c r="R204">
        <v>2026</v>
      </c>
      <c r="S204">
        <v>104</v>
      </c>
      <c r="T204" t="s">
        <v>81</v>
      </c>
      <c r="U204" t="s">
        <v>262</v>
      </c>
      <c r="W204" t="s">
        <v>80</v>
      </c>
      <c r="X204" t="s">
        <v>84</v>
      </c>
      <c r="Y204" t="s">
        <v>339</v>
      </c>
      <c r="Z204" t="s">
        <v>339</v>
      </c>
      <c r="AA204">
        <v>104</v>
      </c>
      <c r="AB204" t="s">
        <v>339</v>
      </c>
      <c r="AC204" t="s">
        <v>339</v>
      </c>
      <c r="AE204" t="s">
        <v>466</v>
      </c>
      <c r="AF204" t="s">
        <v>341</v>
      </c>
      <c r="AG204">
        <v>0</v>
      </c>
      <c r="AH204">
        <v>0</v>
      </c>
      <c r="AI204" t="s">
        <v>775</v>
      </c>
      <c r="AJ204" t="s">
        <v>425</v>
      </c>
      <c r="AK204" t="s">
        <v>81</v>
      </c>
      <c r="AL204" t="s">
        <v>339</v>
      </c>
      <c r="AO204" t="s">
        <v>262</v>
      </c>
      <c r="AP204" t="s">
        <v>262</v>
      </c>
      <c r="AQ204" t="s">
        <v>344</v>
      </c>
      <c r="AR204" t="s">
        <v>82</v>
      </c>
      <c r="AS204" t="s">
        <v>345</v>
      </c>
    </row>
    <row r="205" spans="1:46">
      <c r="A205">
        <v>1848</v>
      </c>
      <c r="B205">
        <v>68008482025</v>
      </c>
      <c r="C205">
        <v>890207406</v>
      </c>
      <c r="D205" t="s">
        <v>122</v>
      </c>
      <c r="E205" t="s">
        <v>84</v>
      </c>
      <c r="F205" t="s">
        <v>80</v>
      </c>
      <c r="G205" t="s">
        <v>77</v>
      </c>
      <c r="H205" t="s">
        <v>334</v>
      </c>
      <c r="I205" t="s">
        <v>121</v>
      </c>
      <c r="J205">
        <v>68572</v>
      </c>
      <c r="K205" t="s">
        <v>120</v>
      </c>
      <c r="L205">
        <v>6809</v>
      </c>
      <c r="M205">
        <v>6857200090875</v>
      </c>
      <c r="N205" t="s">
        <v>776</v>
      </c>
      <c r="O205" t="s">
        <v>336</v>
      </c>
      <c r="P205" t="s">
        <v>777</v>
      </c>
      <c r="Q205" t="s">
        <v>338</v>
      </c>
      <c r="R205">
        <v>2026</v>
      </c>
      <c r="S205">
        <v>65</v>
      </c>
      <c r="T205" t="s">
        <v>81</v>
      </c>
      <c r="U205" t="s">
        <v>262</v>
      </c>
      <c r="W205" t="s">
        <v>80</v>
      </c>
      <c r="X205" t="s">
        <v>84</v>
      </c>
      <c r="Y205" t="s">
        <v>339</v>
      </c>
      <c r="Z205" t="s">
        <v>339</v>
      </c>
      <c r="AA205">
        <v>65</v>
      </c>
      <c r="AB205" t="s">
        <v>339</v>
      </c>
      <c r="AC205" t="s">
        <v>339</v>
      </c>
      <c r="AE205" t="s">
        <v>466</v>
      </c>
      <c r="AF205" t="s">
        <v>341</v>
      </c>
      <c r="AG205">
        <v>0</v>
      </c>
      <c r="AH205">
        <v>0</v>
      </c>
      <c r="AI205" t="s">
        <v>778</v>
      </c>
      <c r="AJ205" t="s">
        <v>779</v>
      </c>
      <c r="AK205" t="s">
        <v>81</v>
      </c>
      <c r="AL205" t="s">
        <v>339</v>
      </c>
      <c r="AO205" t="s">
        <v>262</v>
      </c>
      <c r="AP205" t="s">
        <v>262</v>
      </c>
      <c r="AQ205" t="s">
        <v>344</v>
      </c>
      <c r="AR205" t="s">
        <v>82</v>
      </c>
      <c r="AS205" t="s">
        <v>345</v>
      </c>
    </row>
    <row r="206" spans="1:46">
      <c r="A206">
        <v>1862</v>
      </c>
      <c r="B206">
        <v>68008882025</v>
      </c>
      <c r="C206">
        <v>890207406</v>
      </c>
      <c r="D206" t="s">
        <v>122</v>
      </c>
      <c r="E206" t="s">
        <v>129</v>
      </c>
      <c r="F206" t="s">
        <v>127</v>
      </c>
      <c r="G206" t="s">
        <v>77</v>
      </c>
      <c r="H206" t="s">
        <v>334</v>
      </c>
      <c r="I206" t="s">
        <v>143</v>
      </c>
      <c r="J206">
        <v>68271</v>
      </c>
      <c r="K206" t="s">
        <v>120</v>
      </c>
      <c r="L206">
        <v>6809</v>
      </c>
      <c r="M206">
        <v>6827100107412</v>
      </c>
      <c r="N206" t="s">
        <v>780</v>
      </c>
      <c r="O206" t="s">
        <v>336</v>
      </c>
      <c r="P206" t="s">
        <v>781</v>
      </c>
      <c r="Q206" t="s">
        <v>338</v>
      </c>
      <c r="R206">
        <v>2026</v>
      </c>
      <c r="S206">
        <v>57</v>
      </c>
      <c r="T206" t="s">
        <v>140</v>
      </c>
      <c r="U206" t="s">
        <v>262</v>
      </c>
      <c r="W206" t="s">
        <v>127</v>
      </c>
      <c r="X206" t="s">
        <v>129</v>
      </c>
      <c r="Y206" t="s">
        <v>339</v>
      </c>
      <c r="Z206" t="s">
        <v>339</v>
      </c>
      <c r="AA206">
        <v>57</v>
      </c>
      <c r="AB206" t="s">
        <v>339</v>
      </c>
      <c r="AC206" t="s">
        <v>339</v>
      </c>
      <c r="AE206" t="s">
        <v>340</v>
      </c>
      <c r="AF206" t="s">
        <v>341</v>
      </c>
      <c r="AG206">
        <v>0</v>
      </c>
      <c r="AH206">
        <v>0</v>
      </c>
      <c r="AI206" t="s">
        <v>342</v>
      </c>
      <c r="AJ206" t="s">
        <v>343</v>
      </c>
      <c r="AK206" t="s">
        <v>140</v>
      </c>
      <c r="AL206" t="s">
        <v>339</v>
      </c>
      <c r="AO206" t="s">
        <v>262</v>
      </c>
      <c r="AP206" t="s">
        <v>262</v>
      </c>
      <c r="AQ206" t="s">
        <v>344</v>
      </c>
      <c r="AR206" t="s">
        <v>82</v>
      </c>
      <c r="AS206" t="s">
        <v>345</v>
      </c>
    </row>
    <row r="207" spans="1:46">
      <c r="A207">
        <v>1862</v>
      </c>
      <c r="B207">
        <v>68008882025</v>
      </c>
      <c r="C207">
        <v>890207406</v>
      </c>
      <c r="D207" t="s">
        <v>122</v>
      </c>
      <c r="E207" t="s">
        <v>129</v>
      </c>
      <c r="F207" t="s">
        <v>127</v>
      </c>
      <c r="G207" t="s">
        <v>77</v>
      </c>
      <c r="H207" t="s">
        <v>334</v>
      </c>
      <c r="I207" t="s">
        <v>143</v>
      </c>
      <c r="J207">
        <v>68271</v>
      </c>
      <c r="K207" t="s">
        <v>120</v>
      </c>
      <c r="L207">
        <v>6809</v>
      </c>
      <c r="M207">
        <v>682711147629</v>
      </c>
      <c r="N207" t="s">
        <v>782</v>
      </c>
      <c r="O207" t="s">
        <v>336</v>
      </c>
      <c r="P207" t="s">
        <v>783</v>
      </c>
      <c r="Q207" t="s">
        <v>338</v>
      </c>
      <c r="R207">
        <v>2026</v>
      </c>
      <c r="S207">
        <v>13</v>
      </c>
      <c r="T207" t="s">
        <v>140</v>
      </c>
      <c r="U207" t="s">
        <v>262</v>
      </c>
      <c r="W207" t="s">
        <v>127</v>
      </c>
      <c r="X207" t="s">
        <v>129</v>
      </c>
      <c r="Y207" t="s">
        <v>339</v>
      </c>
      <c r="Z207" t="s">
        <v>339</v>
      </c>
      <c r="AA207">
        <v>13</v>
      </c>
      <c r="AB207" t="s">
        <v>339</v>
      </c>
      <c r="AC207" t="s">
        <v>339</v>
      </c>
      <c r="AE207" t="s">
        <v>340</v>
      </c>
      <c r="AF207" t="s">
        <v>341</v>
      </c>
      <c r="AG207">
        <v>0</v>
      </c>
      <c r="AH207">
        <v>0</v>
      </c>
      <c r="AI207" t="s">
        <v>342</v>
      </c>
      <c r="AJ207" t="s">
        <v>343</v>
      </c>
      <c r="AK207" t="s">
        <v>140</v>
      </c>
      <c r="AL207" t="s">
        <v>339</v>
      </c>
      <c r="AO207" t="s">
        <v>262</v>
      </c>
      <c r="AP207" t="s">
        <v>262</v>
      </c>
      <c r="AQ207" t="s">
        <v>344</v>
      </c>
      <c r="AR207" t="s">
        <v>82</v>
      </c>
      <c r="AS207" t="s">
        <v>345</v>
      </c>
    </row>
    <row r="208" spans="1:46">
      <c r="A208">
        <v>1862</v>
      </c>
      <c r="B208">
        <v>68008882025</v>
      </c>
      <c r="C208">
        <v>890207406</v>
      </c>
      <c r="D208" t="s">
        <v>122</v>
      </c>
      <c r="E208" t="s">
        <v>129</v>
      </c>
      <c r="F208" t="s">
        <v>127</v>
      </c>
      <c r="G208" t="s">
        <v>77</v>
      </c>
      <c r="H208" t="s">
        <v>334</v>
      </c>
      <c r="I208" t="s">
        <v>143</v>
      </c>
      <c r="J208">
        <v>68271</v>
      </c>
      <c r="K208" t="s">
        <v>120</v>
      </c>
      <c r="L208">
        <v>6809</v>
      </c>
      <c r="M208">
        <v>682711147630</v>
      </c>
      <c r="N208" t="s">
        <v>784</v>
      </c>
      <c r="O208" t="s">
        <v>336</v>
      </c>
      <c r="P208" t="s">
        <v>785</v>
      </c>
      <c r="Q208" t="s">
        <v>338</v>
      </c>
      <c r="R208">
        <v>2026</v>
      </c>
      <c r="S208">
        <v>8</v>
      </c>
      <c r="T208" t="s">
        <v>140</v>
      </c>
      <c r="U208" t="s">
        <v>262</v>
      </c>
      <c r="W208" t="s">
        <v>127</v>
      </c>
      <c r="X208" t="s">
        <v>129</v>
      </c>
      <c r="Y208" t="s">
        <v>339</v>
      </c>
      <c r="Z208" t="s">
        <v>339</v>
      </c>
      <c r="AA208">
        <v>8</v>
      </c>
      <c r="AB208" t="s">
        <v>339</v>
      </c>
      <c r="AC208" t="s">
        <v>339</v>
      </c>
      <c r="AE208" t="s">
        <v>340</v>
      </c>
      <c r="AF208" t="s">
        <v>341</v>
      </c>
      <c r="AG208">
        <v>0</v>
      </c>
      <c r="AH208">
        <v>0</v>
      </c>
      <c r="AI208" t="s">
        <v>342</v>
      </c>
      <c r="AJ208" t="s">
        <v>343</v>
      </c>
      <c r="AK208" t="s">
        <v>140</v>
      </c>
      <c r="AL208" t="s">
        <v>339</v>
      </c>
      <c r="AO208" t="s">
        <v>262</v>
      </c>
      <c r="AP208" t="s">
        <v>262</v>
      </c>
      <c r="AQ208" t="s">
        <v>344</v>
      </c>
      <c r="AR208" t="s">
        <v>82</v>
      </c>
      <c r="AS208" t="s">
        <v>345</v>
      </c>
    </row>
    <row r="209" spans="1:46">
      <c r="A209">
        <v>1862</v>
      </c>
      <c r="B209">
        <v>68008882025</v>
      </c>
      <c r="C209">
        <v>890207406</v>
      </c>
      <c r="D209" t="s">
        <v>122</v>
      </c>
      <c r="E209" t="s">
        <v>129</v>
      </c>
      <c r="F209" t="s">
        <v>127</v>
      </c>
      <c r="G209" t="s">
        <v>77</v>
      </c>
      <c r="H209" t="s">
        <v>334</v>
      </c>
      <c r="I209" t="s">
        <v>143</v>
      </c>
      <c r="J209">
        <v>68271</v>
      </c>
      <c r="K209" t="s">
        <v>120</v>
      </c>
      <c r="L209">
        <v>6809</v>
      </c>
      <c r="M209">
        <v>682711147631</v>
      </c>
      <c r="N209" t="s">
        <v>786</v>
      </c>
      <c r="O209" t="s">
        <v>336</v>
      </c>
      <c r="P209" t="s">
        <v>787</v>
      </c>
      <c r="Q209" t="s">
        <v>338</v>
      </c>
      <c r="R209">
        <v>2026</v>
      </c>
      <c r="S209">
        <v>21</v>
      </c>
      <c r="T209" t="s">
        <v>140</v>
      </c>
      <c r="U209" t="s">
        <v>262</v>
      </c>
      <c r="W209" t="s">
        <v>127</v>
      </c>
      <c r="X209" t="s">
        <v>129</v>
      </c>
      <c r="Y209" t="s">
        <v>339</v>
      </c>
      <c r="Z209" t="s">
        <v>339</v>
      </c>
      <c r="AA209">
        <v>21</v>
      </c>
      <c r="AB209" t="s">
        <v>339</v>
      </c>
      <c r="AC209" t="s">
        <v>339</v>
      </c>
      <c r="AE209" t="s">
        <v>340</v>
      </c>
      <c r="AF209" t="s">
        <v>341</v>
      </c>
      <c r="AG209">
        <v>0</v>
      </c>
      <c r="AH209">
        <v>0</v>
      </c>
      <c r="AI209" t="s">
        <v>342</v>
      </c>
      <c r="AJ209" t="s">
        <v>343</v>
      </c>
      <c r="AK209" t="s">
        <v>140</v>
      </c>
      <c r="AL209" t="s">
        <v>339</v>
      </c>
      <c r="AO209" t="s">
        <v>262</v>
      </c>
      <c r="AP209" t="s">
        <v>262</v>
      </c>
      <c r="AQ209" t="s">
        <v>344</v>
      </c>
      <c r="AR209" t="s">
        <v>82</v>
      </c>
      <c r="AS209" t="s">
        <v>345</v>
      </c>
    </row>
    <row r="210" spans="1:46">
      <c r="A210">
        <v>1862</v>
      </c>
      <c r="B210">
        <v>68008882025</v>
      </c>
      <c r="C210">
        <v>890207406</v>
      </c>
      <c r="D210" t="s">
        <v>122</v>
      </c>
      <c r="E210" t="s">
        <v>129</v>
      </c>
      <c r="F210" t="s">
        <v>127</v>
      </c>
      <c r="G210" t="s">
        <v>77</v>
      </c>
      <c r="H210" t="s">
        <v>334</v>
      </c>
      <c r="I210" t="s">
        <v>143</v>
      </c>
      <c r="J210">
        <v>68271</v>
      </c>
      <c r="K210" t="s">
        <v>120</v>
      </c>
      <c r="L210">
        <v>6809</v>
      </c>
      <c r="M210">
        <v>682711147632</v>
      </c>
      <c r="N210" t="s">
        <v>788</v>
      </c>
      <c r="O210" t="s">
        <v>336</v>
      </c>
      <c r="P210" t="s">
        <v>789</v>
      </c>
      <c r="Q210" t="s">
        <v>338</v>
      </c>
      <c r="R210">
        <v>2026</v>
      </c>
      <c r="S210">
        <v>10</v>
      </c>
      <c r="T210" t="s">
        <v>140</v>
      </c>
      <c r="U210" t="s">
        <v>262</v>
      </c>
      <c r="W210" t="s">
        <v>127</v>
      </c>
      <c r="X210" t="s">
        <v>129</v>
      </c>
      <c r="Y210" t="s">
        <v>339</v>
      </c>
      <c r="Z210" t="s">
        <v>339</v>
      </c>
      <c r="AA210">
        <v>10</v>
      </c>
      <c r="AB210" t="s">
        <v>339</v>
      </c>
      <c r="AC210" t="s">
        <v>339</v>
      </c>
      <c r="AE210" t="s">
        <v>340</v>
      </c>
      <c r="AF210" t="s">
        <v>341</v>
      </c>
      <c r="AG210">
        <v>0</v>
      </c>
      <c r="AH210">
        <v>0</v>
      </c>
      <c r="AI210" t="s">
        <v>342</v>
      </c>
      <c r="AJ210" t="s">
        <v>343</v>
      </c>
      <c r="AK210" t="s">
        <v>140</v>
      </c>
      <c r="AL210" t="s">
        <v>339</v>
      </c>
      <c r="AO210" t="s">
        <v>262</v>
      </c>
      <c r="AP210" t="s">
        <v>262</v>
      </c>
      <c r="AQ210" t="s">
        <v>344</v>
      </c>
      <c r="AR210" t="s">
        <v>82</v>
      </c>
      <c r="AS210" t="s">
        <v>345</v>
      </c>
    </row>
    <row r="211" spans="1:46">
      <c r="A211">
        <v>1862</v>
      </c>
      <c r="B211">
        <v>68008882025</v>
      </c>
      <c r="C211">
        <v>890207406</v>
      </c>
      <c r="D211" t="s">
        <v>122</v>
      </c>
      <c r="E211" t="s">
        <v>129</v>
      </c>
      <c r="F211" t="s">
        <v>127</v>
      </c>
      <c r="G211" t="s">
        <v>77</v>
      </c>
      <c r="H211" t="s">
        <v>334</v>
      </c>
      <c r="I211" t="s">
        <v>143</v>
      </c>
      <c r="J211">
        <v>68271</v>
      </c>
      <c r="K211" t="s">
        <v>120</v>
      </c>
      <c r="L211">
        <v>6809</v>
      </c>
      <c r="M211">
        <v>682711147633</v>
      </c>
      <c r="N211" t="s">
        <v>790</v>
      </c>
      <c r="O211" t="s">
        <v>336</v>
      </c>
      <c r="P211" t="s">
        <v>791</v>
      </c>
      <c r="Q211" t="s">
        <v>338</v>
      </c>
      <c r="R211">
        <v>2026</v>
      </c>
      <c r="S211">
        <v>20</v>
      </c>
      <c r="T211" t="s">
        <v>140</v>
      </c>
      <c r="U211" t="s">
        <v>262</v>
      </c>
      <c r="W211" t="s">
        <v>127</v>
      </c>
      <c r="X211" t="s">
        <v>129</v>
      </c>
      <c r="Y211" t="s">
        <v>339</v>
      </c>
      <c r="Z211" t="s">
        <v>339</v>
      </c>
      <c r="AA211">
        <v>20</v>
      </c>
      <c r="AB211" t="s">
        <v>339</v>
      </c>
      <c r="AC211" t="s">
        <v>339</v>
      </c>
      <c r="AE211" t="s">
        <v>340</v>
      </c>
      <c r="AF211" t="s">
        <v>341</v>
      </c>
      <c r="AG211">
        <v>0</v>
      </c>
      <c r="AH211">
        <v>0</v>
      </c>
      <c r="AI211" t="s">
        <v>342</v>
      </c>
      <c r="AJ211" t="s">
        <v>343</v>
      </c>
      <c r="AK211" t="s">
        <v>140</v>
      </c>
      <c r="AL211" t="s">
        <v>339</v>
      </c>
      <c r="AO211" t="s">
        <v>262</v>
      </c>
      <c r="AP211" t="s">
        <v>262</v>
      </c>
      <c r="AQ211" t="s">
        <v>344</v>
      </c>
      <c r="AR211" t="s">
        <v>82</v>
      </c>
      <c r="AS211" t="s">
        <v>345</v>
      </c>
    </row>
    <row r="212" spans="1:46">
      <c r="A212">
        <v>1862</v>
      </c>
      <c r="B212">
        <v>68008882025</v>
      </c>
      <c r="C212">
        <v>890207406</v>
      </c>
      <c r="D212" t="s">
        <v>122</v>
      </c>
      <c r="E212" t="s">
        <v>129</v>
      </c>
      <c r="F212" t="s">
        <v>127</v>
      </c>
      <c r="G212" t="s">
        <v>77</v>
      </c>
      <c r="H212" t="s">
        <v>334</v>
      </c>
      <c r="I212" t="s">
        <v>143</v>
      </c>
      <c r="J212">
        <v>68271</v>
      </c>
      <c r="K212" t="s">
        <v>120</v>
      </c>
      <c r="L212">
        <v>6809</v>
      </c>
      <c r="M212">
        <v>682711147634</v>
      </c>
      <c r="N212" t="s">
        <v>792</v>
      </c>
      <c r="O212" t="s">
        <v>336</v>
      </c>
      <c r="P212" t="s">
        <v>793</v>
      </c>
      <c r="Q212" t="s">
        <v>338</v>
      </c>
      <c r="R212">
        <v>2026</v>
      </c>
      <c r="S212">
        <v>14</v>
      </c>
      <c r="T212" t="s">
        <v>140</v>
      </c>
      <c r="U212" t="s">
        <v>262</v>
      </c>
      <c r="W212" t="s">
        <v>127</v>
      </c>
      <c r="X212" t="s">
        <v>129</v>
      </c>
      <c r="Y212" t="s">
        <v>339</v>
      </c>
      <c r="Z212" t="s">
        <v>339</v>
      </c>
      <c r="AA212">
        <v>14</v>
      </c>
      <c r="AB212" t="s">
        <v>339</v>
      </c>
      <c r="AC212" t="s">
        <v>339</v>
      </c>
      <c r="AE212" t="s">
        <v>340</v>
      </c>
      <c r="AF212" t="s">
        <v>341</v>
      </c>
      <c r="AG212">
        <v>0</v>
      </c>
      <c r="AH212">
        <v>0</v>
      </c>
      <c r="AI212" t="s">
        <v>342</v>
      </c>
      <c r="AJ212" t="s">
        <v>343</v>
      </c>
      <c r="AK212" t="s">
        <v>140</v>
      </c>
      <c r="AL212" t="s">
        <v>339</v>
      </c>
      <c r="AO212" t="s">
        <v>262</v>
      </c>
      <c r="AP212" t="s">
        <v>262</v>
      </c>
      <c r="AQ212" t="s">
        <v>344</v>
      </c>
      <c r="AR212" t="s">
        <v>82</v>
      </c>
      <c r="AS212" t="s">
        <v>345</v>
      </c>
    </row>
    <row r="213" spans="1:46">
      <c r="A213">
        <v>1862</v>
      </c>
      <c r="B213">
        <v>68008882025</v>
      </c>
      <c r="C213">
        <v>890207406</v>
      </c>
      <c r="D213" t="s">
        <v>122</v>
      </c>
      <c r="E213" t="s">
        <v>129</v>
      </c>
      <c r="F213" t="s">
        <v>127</v>
      </c>
      <c r="G213" t="s">
        <v>77</v>
      </c>
      <c r="H213" t="s">
        <v>334</v>
      </c>
      <c r="I213" t="s">
        <v>143</v>
      </c>
      <c r="J213">
        <v>68271</v>
      </c>
      <c r="K213" t="s">
        <v>120</v>
      </c>
      <c r="L213">
        <v>6809</v>
      </c>
      <c r="M213">
        <v>682711147636</v>
      </c>
      <c r="N213" t="s">
        <v>794</v>
      </c>
      <c r="O213" t="s">
        <v>336</v>
      </c>
      <c r="P213" t="s">
        <v>795</v>
      </c>
      <c r="Q213" t="s">
        <v>338</v>
      </c>
      <c r="R213">
        <v>2026</v>
      </c>
      <c r="S213">
        <v>14</v>
      </c>
      <c r="T213" t="s">
        <v>140</v>
      </c>
      <c r="U213" t="s">
        <v>262</v>
      </c>
      <c r="W213" t="s">
        <v>127</v>
      </c>
      <c r="X213" t="s">
        <v>129</v>
      </c>
      <c r="Y213" t="s">
        <v>339</v>
      </c>
      <c r="Z213" t="s">
        <v>339</v>
      </c>
      <c r="AA213">
        <v>14</v>
      </c>
      <c r="AB213" t="s">
        <v>339</v>
      </c>
      <c r="AC213" t="s">
        <v>339</v>
      </c>
      <c r="AE213" t="s">
        <v>340</v>
      </c>
      <c r="AF213" t="s">
        <v>341</v>
      </c>
      <c r="AG213">
        <v>0</v>
      </c>
      <c r="AH213">
        <v>0</v>
      </c>
      <c r="AI213" t="s">
        <v>342</v>
      </c>
      <c r="AJ213" t="s">
        <v>343</v>
      </c>
      <c r="AK213" t="s">
        <v>140</v>
      </c>
      <c r="AL213" t="s">
        <v>339</v>
      </c>
      <c r="AO213" t="s">
        <v>262</v>
      </c>
      <c r="AP213" t="s">
        <v>262</v>
      </c>
      <c r="AQ213" t="s">
        <v>344</v>
      </c>
      <c r="AR213" t="s">
        <v>82</v>
      </c>
      <c r="AS213" t="s">
        <v>345</v>
      </c>
    </row>
    <row r="214" spans="1:46">
      <c r="A214">
        <v>1877</v>
      </c>
      <c r="B214">
        <v>68008442025</v>
      </c>
      <c r="C214">
        <v>804000801</v>
      </c>
      <c r="D214" t="s">
        <v>163</v>
      </c>
      <c r="E214" t="s">
        <v>84</v>
      </c>
      <c r="F214" t="s">
        <v>98</v>
      </c>
      <c r="G214" t="s">
        <v>77</v>
      </c>
      <c r="H214" t="s">
        <v>334</v>
      </c>
      <c r="I214" t="s">
        <v>145</v>
      </c>
      <c r="J214">
        <v>68547</v>
      </c>
      <c r="K214" t="s">
        <v>101</v>
      </c>
      <c r="L214">
        <v>6802</v>
      </c>
      <c r="M214">
        <v>685471111921</v>
      </c>
      <c r="N214" t="s">
        <v>796</v>
      </c>
      <c r="O214" t="s">
        <v>336</v>
      </c>
      <c r="P214" t="s">
        <v>797</v>
      </c>
      <c r="Q214" t="s">
        <v>338</v>
      </c>
      <c r="R214">
        <v>2026</v>
      </c>
      <c r="S214">
        <v>344</v>
      </c>
      <c r="T214" t="s">
        <v>81</v>
      </c>
      <c r="U214" t="s">
        <v>262</v>
      </c>
      <c r="W214" t="s">
        <v>98</v>
      </c>
      <c r="X214" t="s">
        <v>84</v>
      </c>
      <c r="Y214" t="s">
        <v>339</v>
      </c>
      <c r="Z214" t="s">
        <v>339</v>
      </c>
      <c r="AA214">
        <v>344</v>
      </c>
      <c r="AB214" t="s">
        <v>339</v>
      </c>
      <c r="AC214" t="s">
        <v>339</v>
      </c>
      <c r="AE214" t="s">
        <v>419</v>
      </c>
      <c r="AF214" t="s">
        <v>341</v>
      </c>
      <c r="AG214">
        <v>0</v>
      </c>
      <c r="AH214">
        <v>7</v>
      </c>
      <c r="AI214" t="s">
        <v>342</v>
      </c>
      <c r="AJ214" t="s">
        <v>342</v>
      </c>
      <c r="AK214" t="s">
        <v>81</v>
      </c>
      <c r="AL214" t="s">
        <v>339</v>
      </c>
      <c r="AO214" t="s">
        <v>262</v>
      </c>
      <c r="AP214" t="s">
        <v>262</v>
      </c>
      <c r="AQ214" t="s">
        <v>344</v>
      </c>
      <c r="AR214" t="s">
        <v>82</v>
      </c>
      <c r="AS214" t="s">
        <v>345</v>
      </c>
    </row>
    <row r="215" spans="1:46">
      <c r="A215">
        <v>1877</v>
      </c>
      <c r="B215">
        <v>68008442025</v>
      </c>
      <c r="C215">
        <v>804000801</v>
      </c>
      <c r="D215" t="s">
        <v>163</v>
      </c>
      <c r="E215" t="s">
        <v>84</v>
      </c>
      <c r="F215" t="s">
        <v>98</v>
      </c>
      <c r="G215" t="s">
        <v>77</v>
      </c>
      <c r="H215" t="s">
        <v>334</v>
      </c>
      <c r="I215" t="s">
        <v>145</v>
      </c>
      <c r="J215">
        <v>68547</v>
      </c>
      <c r="K215" t="s">
        <v>101</v>
      </c>
      <c r="L215">
        <v>6802</v>
      </c>
      <c r="M215">
        <v>685471155765</v>
      </c>
      <c r="N215" t="s">
        <v>798</v>
      </c>
      <c r="O215" t="s">
        <v>336</v>
      </c>
      <c r="P215" t="s">
        <v>799</v>
      </c>
      <c r="Q215" t="s">
        <v>338</v>
      </c>
      <c r="R215">
        <v>2026</v>
      </c>
      <c r="S215">
        <v>80</v>
      </c>
      <c r="T215" t="s">
        <v>81</v>
      </c>
      <c r="U215" t="s">
        <v>262</v>
      </c>
      <c r="W215" t="s">
        <v>98</v>
      </c>
      <c r="X215" t="s">
        <v>84</v>
      </c>
      <c r="Y215" t="s">
        <v>339</v>
      </c>
      <c r="Z215" t="s">
        <v>339</v>
      </c>
      <c r="AA215">
        <v>80</v>
      </c>
      <c r="AB215" t="s">
        <v>339</v>
      </c>
      <c r="AC215" t="s">
        <v>339</v>
      </c>
      <c r="AE215" t="s">
        <v>419</v>
      </c>
      <c r="AF215" t="s">
        <v>341</v>
      </c>
      <c r="AG215">
        <v>0</v>
      </c>
      <c r="AH215">
        <v>0</v>
      </c>
      <c r="AI215" t="s">
        <v>800</v>
      </c>
      <c r="AJ215" t="s">
        <v>801</v>
      </c>
      <c r="AK215" t="s">
        <v>81</v>
      </c>
      <c r="AL215" t="s">
        <v>339</v>
      </c>
      <c r="AO215" t="s">
        <v>262</v>
      </c>
      <c r="AP215" t="s">
        <v>262</v>
      </c>
      <c r="AQ215" t="s">
        <v>344</v>
      </c>
      <c r="AR215" t="s">
        <v>82</v>
      </c>
      <c r="AS215" t="s">
        <v>345</v>
      </c>
    </row>
    <row r="216" spans="1:46">
      <c r="A216">
        <v>1876</v>
      </c>
      <c r="B216">
        <v>68008862025</v>
      </c>
      <c r="C216">
        <v>804002074</v>
      </c>
      <c r="D216" t="s">
        <v>161</v>
      </c>
      <c r="E216" t="s">
        <v>129</v>
      </c>
      <c r="F216" t="s">
        <v>127</v>
      </c>
      <c r="G216" t="s">
        <v>77</v>
      </c>
      <c r="H216" t="s">
        <v>334</v>
      </c>
      <c r="I216" t="s">
        <v>160</v>
      </c>
      <c r="J216">
        <v>68077</v>
      </c>
      <c r="K216" t="s">
        <v>120</v>
      </c>
      <c r="L216">
        <v>6809</v>
      </c>
      <c r="M216">
        <v>6807700135140</v>
      </c>
      <c r="N216" t="s">
        <v>802</v>
      </c>
      <c r="O216" t="s">
        <v>336</v>
      </c>
      <c r="P216" t="s">
        <v>803</v>
      </c>
      <c r="Q216" t="s">
        <v>338</v>
      </c>
      <c r="R216">
        <v>2026</v>
      </c>
      <c r="S216">
        <v>120</v>
      </c>
      <c r="T216" t="s">
        <v>140</v>
      </c>
      <c r="U216" t="s">
        <v>262</v>
      </c>
      <c r="W216" t="s">
        <v>127</v>
      </c>
      <c r="X216" t="s">
        <v>129</v>
      </c>
      <c r="Y216" t="s">
        <v>339</v>
      </c>
      <c r="Z216" t="s">
        <v>339</v>
      </c>
      <c r="AA216">
        <v>120</v>
      </c>
      <c r="AB216" t="s">
        <v>339</v>
      </c>
      <c r="AC216" t="s">
        <v>339</v>
      </c>
      <c r="AE216" t="s">
        <v>340</v>
      </c>
      <c r="AF216" t="s">
        <v>341</v>
      </c>
      <c r="AG216">
        <v>0</v>
      </c>
      <c r="AH216">
        <v>0</v>
      </c>
      <c r="AI216" t="s">
        <v>342</v>
      </c>
      <c r="AJ216" t="s">
        <v>804</v>
      </c>
      <c r="AK216" t="s">
        <v>140</v>
      </c>
      <c r="AL216" t="s">
        <v>339</v>
      </c>
      <c r="AO216" t="s">
        <v>262</v>
      </c>
      <c r="AP216" t="s">
        <v>262</v>
      </c>
      <c r="AQ216" t="s">
        <v>344</v>
      </c>
      <c r="AR216" t="s">
        <v>82</v>
      </c>
      <c r="AS216" t="s">
        <v>345</v>
      </c>
      <c r="AT216" t="s">
        <v>805</v>
      </c>
    </row>
    <row r="217" spans="1:46">
      <c r="A217">
        <v>1876</v>
      </c>
      <c r="B217">
        <v>68008862025</v>
      </c>
      <c r="C217">
        <v>804002074</v>
      </c>
      <c r="D217" t="s">
        <v>161</v>
      </c>
      <c r="E217" t="s">
        <v>129</v>
      </c>
      <c r="F217" t="s">
        <v>127</v>
      </c>
      <c r="G217" t="s">
        <v>77</v>
      </c>
      <c r="H217" t="s">
        <v>334</v>
      </c>
      <c r="I217" t="s">
        <v>160</v>
      </c>
      <c r="J217">
        <v>68077</v>
      </c>
      <c r="K217" t="s">
        <v>120</v>
      </c>
      <c r="L217">
        <v>6809</v>
      </c>
      <c r="M217">
        <v>680771129570</v>
      </c>
      <c r="N217" t="s">
        <v>806</v>
      </c>
      <c r="O217" t="s">
        <v>336</v>
      </c>
      <c r="P217" t="s">
        <v>807</v>
      </c>
      <c r="Q217" t="s">
        <v>338</v>
      </c>
      <c r="R217">
        <v>2026</v>
      </c>
      <c r="S217">
        <v>8</v>
      </c>
      <c r="T217" t="s">
        <v>140</v>
      </c>
      <c r="U217" t="s">
        <v>262</v>
      </c>
      <c r="W217" t="s">
        <v>127</v>
      </c>
      <c r="X217" t="s">
        <v>129</v>
      </c>
      <c r="Y217" t="s">
        <v>339</v>
      </c>
      <c r="Z217" t="s">
        <v>339</v>
      </c>
      <c r="AA217">
        <v>8</v>
      </c>
      <c r="AB217" t="s">
        <v>339</v>
      </c>
      <c r="AC217" t="s">
        <v>339</v>
      </c>
      <c r="AE217" t="s">
        <v>340</v>
      </c>
      <c r="AF217" t="s">
        <v>341</v>
      </c>
      <c r="AG217">
        <v>0</v>
      </c>
      <c r="AH217">
        <v>0</v>
      </c>
      <c r="AI217" t="s">
        <v>342</v>
      </c>
      <c r="AJ217" t="s">
        <v>804</v>
      </c>
      <c r="AK217" t="s">
        <v>140</v>
      </c>
      <c r="AL217" t="s">
        <v>339</v>
      </c>
      <c r="AO217" t="s">
        <v>262</v>
      </c>
      <c r="AP217" t="s">
        <v>262</v>
      </c>
      <c r="AQ217" t="s">
        <v>344</v>
      </c>
      <c r="AR217" t="s">
        <v>82</v>
      </c>
      <c r="AS217" t="s">
        <v>345</v>
      </c>
      <c r="AT217" t="s">
        <v>805</v>
      </c>
    </row>
    <row r="218" spans="1:46">
      <c r="A218">
        <v>1876</v>
      </c>
      <c r="B218">
        <v>68008862025</v>
      </c>
      <c r="C218">
        <v>804002074</v>
      </c>
      <c r="D218" t="s">
        <v>161</v>
      </c>
      <c r="E218" t="s">
        <v>129</v>
      </c>
      <c r="F218" t="s">
        <v>127</v>
      </c>
      <c r="G218" t="s">
        <v>77</v>
      </c>
      <c r="H218" t="s">
        <v>334</v>
      </c>
      <c r="I218" t="s">
        <v>160</v>
      </c>
      <c r="J218">
        <v>68077</v>
      </c>
      <c r="K218" t="s">
        <v>120</v>
      </c>
      <c r="L218">
        <v>6809</v>
      </c>
      <c r="M218">
        <v>680771129571</v>
      </c>
      <c r="N218" t="s">
        <v>808</v>
      </c>
      <c r="O218" t="s">
        <v>336</v>
      </c>
      <c r="P218" t="s">
        <v>809</v>
      </c>
      <c r="Q218" t="s">
        <v>338</v>
      </c>
      <c r="R218">
        <v>2026</v>
      </c>
      <c r="S218">
        <v>11</v>
      </c>
      <c r="T218" t="s">
        <v>140</v>
      </c>
      <c r="U218" t="s">
        <v>262</v>
      </c>
      <c r="W218" t="s">
        <v>127</v>
      </c>
      <c r="X218" t="s">
        <v>129</v>
      </c>
      <c r="Y218" t="s">
        <v>339</v>
      </c>
      <c r="Z218" t="s">
        <v>339</v>
      </c>
      <c r="AA218">
        <v>11</v>
      </c>
      <c r="AB218" t="s">
        <v>339</v>
      </c>
      <c r="AC218" t="s">
        <v>339</v>
      </c>
      <c r="AE218" t="s">
        <v>340</v>
      </c>
      <c r="AF218" t="s">
        <v>341</v>
      </c>
      <c r="AG218">
        <v>0</v>
      </c>
      <c r="AH218">
        <v>0</v>
      </c>
      <c r="AI218" t="s">
        <v>342</v>
      </c>
      <c r="AJ218" t="s">
        <v>804</v>
      </c>
      <c r="AK218" t="s">
        <v>140</v>
      </c>
      <c r="AL218" t="s">
        <v>339</v>
      </c>
      <c r="AO218" t="s">
        <v>262</v>
      </c>
      <c r="AP218" t="s">
        <v>262</v>
      </c>
      <c r="AQ218" t="s">
        <v>344</v>
      </c>
      <c r="AR218" t="s">
        <v>82</v>
      </c>
      <c r="AS218" t="s">
        <v>345</v>
      </c>
      <c r="AT218" t="s">
        <v>805</v>
      </c>
    </row>
    <row r="219" spans="1:46">
      <c r="A219">
        <v>1876</v>
      </c>
      <c r="B219">
        <v>68008862025</v>
      </c>
      <c r="C219">
        <v>804002074</v>
      </c>
      <c r="D219" t="s">
        <v>161</v>
      </c>
      <c r="E219" t="s">
        <v>129</v>
      </c>
      <c r="F219" t="s">
        <v>127</v>
      </c>
      <c r="G219" t="s">
        <v>77</v>
      </c>
      <c r="H219" t="s">
        <v>334</v>
      </c>
      <c r="I219" t="s">
        <v>160</v>
      </c>
      <c r="J219">
        <v>68077</v>
      </c>
      <c r="K219" t="s">
        <v>120</v>
      </c>
      <c r="L219">
        <v>6809</v>
      </c>
      <c r="M219">
        <v>680771129572</v>
      </c>
      <c r="N219" t="s">
        <v>810</v>
      </c>
      <c r="O219" t="s">
        <v>336</v>
      </c>
      <c r="P219" t="s">
        <v>811</v>
      </c>
      <c r="Q219" t="s">
        <v>338</v>
      </c>
      <c r="R219">
        <v>2026</v>
      </c>
      <c r="S219">
        <v>17</v>
      </c>
      <c r="T219" t="s">
        <v>140</v>
      </c>
      <c r="U219" t="s">
        <v>262</v>
      </c>
      <c r="W219" t="s">
        <v>127</v>
      </c>
      <c r="X219" t="s">
        <v>129</v>
      </c>
      <c r="Y219" t="s">
        <v>339</v>
      </c>
      <c r="Z219" t="s">
        <v>339</v>
      </c>
      <c r="AA219">
        <v>17</v>
      </c>
      <c r="AB219" t="s">
        <v>339</v>
      </c>
      <c r="AC219" t="s">
        <v>339</v>
      </c>
      <c r="AE219" t="s">
        <v>340</v>
      </c>
      <c r="AF219" t="s">
        <v>341</v>
      </c>
      <c r="AG219">
        <v>0</v>
      </c>
      <c r="AH219">
        <v>0</v>
      </c>
      <c r="AI219" t="s">
        <v>342</v>
      </c>
      <c r="AJ219" t="s">
        <v>804</v>
      </c>
      <c r="AK219" t="s">
        <v>140</v>
      </c>
      <c r="AL219" t="s">
        <v>339</v>
      </c>
      <c r="AO219" t="s">
        <v>262</v>
      </c>
      <c r="AP219" t="s">
        <v>262</v>
      </c>
      <c r="AQ219" t="s">
        <v>344</v>
      </c>
      <c r="AR219" t="s">
        <v>82</v>
      </c>
      <c r="AS219" t="s">
        <v>345</v>
      </c>
      <c r="AT219" t="s">
        <v>805</v>
      </c>
    </row>
    <row r="220" spans="1:46">
      <c r="A220">
        <v>1876</v>
      </c>
      <c r="B220">
        <v>68008862025</v>
      </c>
      <c r="C220">
        <v>804002074</v>
      </c>
      <c r="D220" t="s">
        <v>161</v>
      </c>
      <c r="E220" t="s">
        <v>129</v>
      </c>
      <c r="F220" t="s">
        <v>127</v>
      </c>
      <c r="G220" t="s">
        <v>77</v>
      </c>
      <c r="H220" t="s">
        <v>334</v>
      </c>
      <c r="I220" t="s">
        <v>160</v>
      </c>
      <c r="J220">
        <v>68077</v>
      </c>
      <c r="K220" t="s">
        <v>120</v>
      </c>
      <c r="L220">
        <v>6809</v>
      </c>
      <c r="M220">
        <v>680771129573</v>
      </c>
      <c r="N220" t="s">
        <v>812</v>
      </c>
      <c r="O220" t="s">
        <v>336</v>
      </c>
      <c r="P220" t="s">
        <v>813</v>
      </c>
      <c r="Q220" t="s">
        <v>338</v>
      </c>
      <c r="R220">
        <v>2026</v>
      </c>
      <c r="S220">
        <v>12</v>
      </c>
      <c r="T220" t="s">
        <v>140</v>
      </c>
      <c r="U220" t="s">
        <v>262</v>
      </c>
      <c r="W220" t="s">
        <v>127</v>
      </c>
      <c r="X220" t="s">
        <v>129</v>
      </c>
      <c r="Y220" t="s">
        <v>339</v>
      </c>
      <c r="Z220" t="s">
        <v>339</v>
      </c>
      <c r="AA220">
        <v>12</v>
      </c>
      <c r="AB220" t="s">
        <v>339</v>
      </c>
      <c r="AC220" t="s">
        <v>339</v>
      </c>
      <c r="AE220" t="s">
        <v>340</v>
      </c>
      <c r="AF220" t="s">
        <v>341</v>
      </c>
      <c r="AG220">
        <v>0</v>
      </c>
      <c r="AH220">
        <v>0</v>
      </c>
      <c r="AI220" t="s">
        <v>342</v>
      </c>
      <c r="AJ220" t="s">
        <v>804</v>
      </c>
      <c r="AK220" t="s">
        <v>140</v>
      </c>
      <c r="AL220" t="s">
        <v>339</v>
      </c>
      <c r="AO220" t="s">
        <v>262</v>
      </c>
      <c r="AP220" t="s">
        <v>262</v>
      </c>
      <c r="AQ220" t="s">
        <v>344</v>
      </c>
      <c r="AR220" t="s">
        <v>82</v>
      </c>
      <c r="AS220" t="s">
        <v>345</v>
      </c>
      <c r="AT220" t="s">
        <v>805</v>
      </c>
    </row>
    <row r="221" spans="1:46">
      <c r="A221">
        <v>1876</v>
      </c>
      <c r="B221">
        <v>68008862025</v>
      </c>
      <c r="C221">
        <v>804002074</v>
      </c>
      <c r="D221" t="s">
        <v>161</v>
      </c>
      <c r="E221" t="s">
        <v>129</v>
      </c>
      <c r="F221" t="s">
        <v>127</v>
      </c>
      <c r="G221" t="s">
        <v>77</v>
      </c>
      <c r="H221" t="s">
        <v>334</v>
      </c>
      <c r="I221" t="s">
        <v>162</v>
      </c>
      <c r="J221">
        <v>68385</v>
      </c>
      <c r="K221" t="s">
        <v>120</v>
      </c>
      <c r="L221">
        <v>6809</v>
      </c>
      <c r="M221">
        <v>683851146712</v>
      </c>
      <c r="N221" t="s">
        <v>814</v>
      </c>
      <c r="O221" t="s">
        <v>336</v>
      </c>
      <c r="P221" t="s">
        <v>815</v>
      </c>
      <c r="Q221" t="s">
        <v>338</v>
      </c>
      <c r="R221">
        <v>2026</v>
      </c>
      <c r="S221">
        <v>12</v>
      </c>
      <c r="T221" t="s">
        <v>140</v>
      </c>
      <c r="U221" t="s">
        <v>262</v>
      </c>
      <c r="W221" t="s">
        <v>127</v>
      </c>
      <c r="X221" t="s">
        <v>129</v>
      </c>
      <c r="Y221" t="s">
        <v>339</v>
      </c>
      <c r="Z221" t="s">
        <v>339</v>
      </c>
      <c r="AA221">
        <v>12</v>
      </c>
      <c r="AB221" t="s">
        <v>339</v>
      </c>
      <c r="AC221" t="s">
        <v>339</v>
      </c>
      <c r="AE221" t="s">
        <v>340</v>
      </c>
      <c r="AF221" t="s">
        <v>341</v>
      </c>
      <c r="AG221">
        <v>0</v>
      </c>
      <c r="AH221">
        <v>0</v>
      </c>
      <c r="AI221" t="s">
        <v>342</v>
      </c>
      <c r="AJ221" t="s">
        <v>804</v>
      </c>
      <c r="AK221" t="s">
        <v>140</v>
      </c>
      <c r="AL221" t="s">
        <v>339</v>
      </c>
      <c r="AO221" t="s">
        <v>262</v>
      </c>
      <c r="AP221" t="s">
        <v>262</v>
      </c>
      <c r="AQ221" t="s">
        <v>344</v>
      </c>
      <c r="AR221" t="s">
        <v>82</v>
      </c>
      <c r="AS221" t="s">
        <v>345</v>
      </c>
    </row>
    <row r="222" spans="1:46">
      <c r="A222">
        <v>1876</v>
      </c>
      <c r="B222">
        <v>68008862025</v>
      </c>
      <c r="C222">
        <v>804002074</v>
      </c>
      <c r="D222" t="s">
        <v>161</v>
      </c>
      <c r="E222" t="s">
        <v>129</v>
      </c>
      <c r="F222" t="s">
        <v>127</v>
      </c>
      <c r="G222" t="s">
        <v>77</v>
      </c>
      <c r="H222" t="s">
        <v>334</v>
      </c>
      <c r="I222" t="s">
        <v>162</v>
      </c>
      <c r="J222">
        <v>68385</v>
      </c>
      <c r="K222" t="s">
        <v>120</v>
      </c>
      <c r="L222">
        <v>6809</v>
      </c>
      <c r="M222">
        <v>683851146713</v>
      </c>
      <c r="N222" t="s">
        <v>816</v>
      </c>
      <c r="O222" t="s">
        <v>336</v>
      </c>
      <c r="P222" t="s">
        <v>817</v>
      </c>
      <c r="Q222" t="s">
        <v>338</v>
      </c>
      <c r="R222">
        <v>2026</v>
      </c>
      <c r="S222">
        <v>29</v>
      </c>
      <c r="T222" t="s">
        <v>140</v>
      </c>
      <c r="U222" t="s">
        <v>262</v>
      </c>
      <c r="W222" t="s">
        <v>127</v>
      </c>
      <c r="X222" t="s">
        <v>129</v>
      </c>
      <c r="Y222" t="s">
        <v>339</v>
      </c>
      <c r="Z222" t="s">
        <v>339</v>
      </c>
      <c r="AA222">
        <v>29</v>
      </c>
      <c r="AB222" t="s">
        <v>339</v>
      </c>
      <c r="AC222" t="s">
        <v>339</v>
      </c>
      <c r="AE222" t="s">
        <v>340</v>
      </c>
      <c r="AF222" t="s">
        <v>341</v>
      </c>
      <c r="AG222">
        <v>0</v>
      </c>
      <c r="AH222">
        <v>0</v>
      </c>
      <c r="AI222" t="s">
        <v>342</v>
      </c>
      <c r="AJ222" t="s">
        <v>804</v>
      </c>
      <c r="AK222" t="s">
        <v>140</v>
      </c>
      <c r="AL222" t="s">
        <v>339</v>
      </c>
      <c r="AO222" t="s">
        <v>262</v>
      </c>
      <c r="AP222" t="s">
        <v>262</v>
      </c>
      <c r="AQ222" t="s">
        <v>344</v>
      </c>
      <c r="AR222" t="s">
        <v>82</v>
      </c>
      <c r="AS222" t="s">
        <v>345</v>
      </c>
    </row>
    <row r="223" spans="1:46">
      <c r="A223">
        <v>1838</v>
      </c>
      <c r="B223">
        <v>68008702025</v>
      </c>
      <c r="C223">
        <v>890207407</v>
      </c>
      <c r="D223" t="s">
        <v>106</v>
      </c>
      <c r="E223" t="s">
        <v>84</v>
      </c>
      <c r="F223" t="s">
        <v>80</v>
      </c>
      <c r="G223" t="s">
        <v>77</v>
      </c>
      <c r="H223" t="s">
        <v>334</v>
      </c>
      <c r="I223" t="s">
        <v>79</v>
      </c>
      <c r="J223">
        <v>68001</v>
      </c>
      <c r="K223" t="s">
        <v>78</v>
      </c>
      <c r="L223">
        <v>6803</v>
      </c>
      <c r="M223">
        <v>6800100020836</v>
      </c>
      <c r="N223" t="s">
        <v>818</v>
      </c>
      <c r="O223" t="s">
        <v>819</v>
      </c>
      <c r="P223" t="s">
        <v>820</v>
      </c>
      <c r="Q223" t="s">
        <v>338</v>
      </c>
      <c r="R223">
        <v>2026</v>
      </c>
      <c r="S223">
        <v>123</v>
      </c>
      <c r="T223" t="s">
        <v>81</v>
      </c>
      <c r="U223" t="s">
        <v>262</v>
      </c>
      <c r="W223" t="s">
        <v>80</v>
      </c>
      <c r="X223" t="s">
        <v>84</v>
      </c>
      <c r="Y223" t="s">
        <v>339</v>
      </c>
      <c r="Z223" t="s">
        <v>339</v>
      </c>
      <c r="AA223">
        <v>123</v>
      </c>
      <c r="AB223" t="s">
        <v>339</v>
      </c>
      <c r="AC223" t="s">
        <v>339</v>
      </c>
      <c r="AE223" t="s">
        <v>466</v>
      </c>
      <c r="AF223" t="s">
        <v>341</v>
      </c>
      <c r="AG223">
        <v>0</v>
      </c>
      <c r="AH223">
        <v>0</v>
      </c>
      <c r="AI223" t="s">
        <v>342</v>
      </c>
      <c r="AJ223" t="s">
        <v>425</v>
      </c>
      <c r="AK223" t="s">
        <v>81</v>
      </c>
      <c r="AL223" t="s">
        <v>339</v>
      </c>
      <c r="AO223" t="s">
        <v>262</v>
      </c>
      <c r="AP223" t="s">
        <v>262</v>
      </c>
      <c r="AQ223" t="s">
        <v>344</v>
      </c>
      <c r="AR223" t="s">
        <v>82</v>
      </c>
      <c r="AS223" t="s">
        <v>345</v>
      </c>
    </row>
    <row r="224" spans="1:46">
      <c r="A224">
        <v>1838</v>
      </c>
      <c r="B224">
        <v>68008702025</v>
      </c>
      <c r="C224">
        <v>890207407</v>
      </c>
      <c r="D224" t="s">
        <v>106</v>
      </c>
      <c r="E224" t="s">
        <v>84</v>
      </c>
      <c r="F224" t="s">
        <v>80</v>
      </c>
      <c r="G224" t="s">
        <v>77</v>
      </c>
      <c r="H224" t="s">
        <v>334</v>
      </c>
      <c r="I224" t="s">
        <v>79</v>
      </c>
      <c r="J224">
        <v>68001</v>
      </c>
      <c r="K224" t="s">
        <v>78</v>
      </c>
      <c r="L224">
        <v>6803</v>
      </c>
      <c r="M224">
        <v>6800100056855</v>
      </c>
      <c r="N224" t="s">
        <v>821</v>
      </c>
      <c r="O224" t="s">
        <v>819</v>
      </c>
      <c r="P224" t="s">
        <v>822</v>
      </c>
      <c r="Q224" t="s">
        <v>338</v>
      </c>
      <c r="R224">
        <v>2026</v>
      </c>
      <c r="S224">
        <v>112</v>
      </c>
      <c r="T224" t="s">
        <v>81</v>
      </c>
      <c r="U224" t="s">
        <v>262</v>
      </c>
      <c r="W224" t="s">
        <v>80</v>
      </c>
      <c r="X224" t="s">
        <v>84</v>
      </c>
      <c r="Y224" t="s">
        <v>339</v>
      </c>
      <c r="Z224" t="s">
        <v>339</v>
      </c>
      <c r="AA224">
        <v>112</v>
      </c>
      <c r="AB224" t="s">
        <v>339</v>
      </c>
      <c r="AC224" t="s">
        <v>339</v>
      </c>
      <c r="AE224" t="s">
        <v>466</v>
      </c>
      <c r="AF224" t="s">
        <v>341</v>
      </c>
      <c r="AG224">
        <v>0</v>
      </c>
      <c r="AH224">
        <v>0</v>
      </c>
      <c r="AI224" t="s">
        <v>823</v>
      </c>
      <c r="AJ224" t="s">
        <v>425</v>
      </c>
      <c r="AK224" t="s">
        <v>81</v>
      </c>
      <c r="AL224" t="s">
        <v>339</v>
      </c>
      <c r="AO224" t="s">
        <v>262</v>
      </c>
      <c r="AP224" t="s">
        <v>262</v>
      </c>
      <c r="AQ224" t="s">
        <v>344</v>
      </c>
      <c r="AR224" t="s">
        <v>82</v>
      </c>
      <c r="AS224" t="s">
        <v>345</v>
      </c>
    </row>
    <row r="225" spans="1:45">
      <c r="A225">
        <v>1838</v>
      </c>
      <c r="B225">
        <v>68008702025</v>
      </c>
      <c r="C225">
        <v>890207407</v>
      </c>
      <c r="D225" t="s">
        <v>106</v>
      </c>
      <c r="E225" t="s">
        <v>84</v>
      </c>
      <c r="F225" t="s">
        <v>80</v>
      </c>
      <c r="G225" t="s">
        <v>77</v>
      </c>
      <c r="H225" t="s">
        <v>334</v>
      </c>
      <c r="I225" t="s">
        <v>79</v>
      </c>
      <c r="J225">
        <v>68001</v>
      </c>
      <c r="K225" t="s">
        <v>78</v>
      </c>
      <c r="L225">
        <v>6803</v>
      </c>
      <c r="M225">
        <v>680011140939</v>
      </c>
      <c r="N225" t="s">
        <v>824</v>
      </c>
      <c r="O225" t="s">
        <v>825</v>
      </c>
      <c r="P225" t="s">
        <v>826</v>
      </c>
      <c r="Q225" t="s">
        <v>338</v>
      </c>
      <c r="R225">
        <v>2026</v>
      </c>
      <c r="S225">
        <v>98</v>
      </c>
      <c r="T225" t="s">
        <v>81</v>
      </c>
      <c r="U225" t="s">
        <v>262</v>
      </c>
      <c r="W225" t="s">
        <v>80</v>
      </c>
      <c r="X225" t="s">
        <v>84</v>
      </c>
      <c r="Y225" t="s">
        <v>339</v>
      </c>
      <c r="Z225" t="s">
        <v>339</v>
      </c>
      <c r="AA225">
        <v>98</v>
      </c>
      <c r="AB225" t="s">
        <v>339</v>
      </c>
      <c r="AC225" t="s">
        <v>339</v>
      </c>
      <c r="AE225" t="s">
        <v>466</v>
      </c>
      <c r="AF225" t="s">
        <v>341</v>
      </c>
      <c r="AG225">
        <v>0</v>
      </c>
      <c r="AH225">
        <v>0</v>
      </c>
      <c r="AI225" t="s">
        <v>827</v>
      </c>
      <c r="AJ225" t="s">
        <v>425</v>
      </c>
      <c r="AK225" t="s">
        <v>81</v>
      </c>
      <c r="AL225" t="s">
        <v>339</v>
      </c>
      <c r="AO225" t="s">
        <v>262</v>
      </c>
      <c r="AP225" t="s">
        <v>262</v>
      </c>
      <c r="AQ225" t="s">
        <v>344</v>
      </c>
      <c r="AR225" t="s">
        <v>82</v>
      </c>
      <c r="AS225" t="s">
        <v>345</v>
      </c>
    </row>
    <row r="226" spans="1:45">
      <c r="A226">
        <v>1900</v>
      </c>
      <c r="B226">
        <v>68008872025</v>
      </c>
      <c r="C226">
        <v>890207411</v>
      </c>
      <c r="D226" t="s">
        <v>185</v>
      </c>
      <c r="E226" t="s">
        <v>129</v>
      </c>
      <c r="F226" t="s">
        <v>127</v>
      </c>
      <c r="G226" t="s">
        <v>77</v>
      </c>
      <c r="H226" t="s">
        <v>334</v>
      </c>
      <c r="I226" t="s">
        <v>184</v>
      </c>
      <c r="J226">
        <v>68377</v>
      </c>
      <c r="K226" t="s">
        <v>120</v>
      </c>
      <c r="L226">
        <v>6809</v>
      </c>
      <c r="M226">
        <v>6837700107417</v>
      </c>
      <c r="N226" t="s">
        <v>828</v>
      </c>
      <c r="O226" t="s">
        <v>336</v>
      </c>
      <c r="P226" t="s">
        <v>829</v>
      </c>
      <c r="Q226" t="s">
        <v>338</v>
      </c>
      <c r="R226">
        <v>2026</v>
      </c>
      <c r="S226">
        <v>20</v>
      </c>
      <c r="T226" t="s">
        <v>81</v>
      </c>
      <c r="U226" t="s">
        <v>262</v>
      </c>
      <c r="W226" t="s">
        <v>127</v>
      </c>
      <c r="X226" t="s">
        <v>129</v>
      </c>
      <c r="Y226" t="s">
        <v>339</v>
      </c>
      <c r="Z226" t="s">
        <v>339</v>
      </c>
      <c r="AA226">
        <v>20</v>
      </c>
      <c r="AB226" t="s">
        <v>339</v>
      </c>
      <c r="AC226" t="s">
        <v>339</v>
      </c>
      <c r="AE226" t="s">
        <v>419</v>
      </c>
      <c r="AF226" t="s">
        <v>341</v>
      </c>
      <c r="AG226">
        <v>0</v>
      </c>
      <c r="AH226">
        <v>0</v>
      </c>
      <c r="AI226" t="s">
        <v>830</v>
      </c>
      <c r="AJ226" t="s">
        <v>421</v>
      </c>
      <c r="AK226" t="s">
        <v>81</v>
      </c>
      <c r="AL226" t="s">
        <v>339</v>
      </c>
      <c r="AO226" t="s">
        <v>262</v>
      </c>
      <c r="AP226" t="s">
        <v>262</v>
      </c>
      <c r="AQ226" t="s">
        <v>344</v>
      </c>
      <c r="AR226" t="s">
        <v>82</v>
      </c>
      <c r="AS226" t="s">
        <v>345</v>
      </c>
    </row>
    <row r="227" spans="1:45">
      <c r="A227">
        <v>1900</v>
      </c>
      <c r="B227">
        <v>68008872025</v>
      </c>
      <c r="C227">
        <v>890207411</v>
      </c>
      <c r="D227" t="s">
        <v>185</v>
      </c>
      <c r="E227" t="s">
        <v>129</v>
      </c>
      <c r="F227" t="s">
        <v>127</v>
      </c>
      <c r="G227" t="s">
        <v>77</v>
      </c>
      <c r="H227" t="s">
        <v>334</v>
      </c>
      <c r="I227" t="s">
        <v>184</v>
      </c>
      <c r="J227">
        <v>68377</v>
      </c>
      <c r="K227" t="s">
        <v>120</v>
      </c>
      <c r="L227">
        <v>6809</v>
      </c>
      <c r="M227">
        <v>6837700115841</v>
      </c>
      <c r="N227" t="s">
        <v>831</v>
      </c>
      <c r="O227" t="s">
        <v>336</v>
      </c>
      <c r="P227" t="s">
        <v>829</v>
      </c>
      <c r="Q227" t="s">
        <v>338</v>
      </c>
      <c r="R227">
        <v>2026</v>
      </c>
      <c r="S227">
        <v>21</v>
      </c>
      <c r="T227" t="s">
        <v>81</v>
      </c>
      <c r="U227" t="s">
        <v>262</v>
      </c>
      <c r="W227" t="s">
        <v>127</v>
      </c>
      <c r="X227" t="s">
        <v>129</v>
      </c>
      <c r="Y227" t="s">
        <v>339</v>
      </c>
      <c r="Z227" t="s">
        <v>339</v>
      </c>
      <c r="AA227">
        <v>21</v>
      </c>
      <c r="AB227" t="s">
        <v>339</v>
      </c>
      <c r="AC227" t="s">
        <v>339</v>
      </c>
      <c r="AE227" t="s">
        <v>419</v>
      </c>
      <c r="AF227" t="s">
        <v>341</v>
      </c>
      <c r="AG227">
        <v>0</v>
      </c>
      <c r="AH227">
        <v>0</v>
      </c>
      <c r="AI227" t="s">
        <v>830</v>
      </c>
      <c r="AJ227" t="s">
        <v>421</v>
      </c>
      <c r="AK227" t="s">
        <v>81</v>
      </c>
      <c r="AL227" t="s">
        <v>339</v>
      </c>
      <c r="AO227" t="s">
        <v>262</v>
      </c>
      <c r="AP227" t="s">
        <v>262</v>
      </c>
      <c r="AQ227" t="s">
        <v>344</v>
      </c>
      <c r="AR227" t="s">
        <v>82</v>
      </c>
      <c r="AS227" t="s">
        <v>345</v>
      </c>
    </row>
    <row r="228" spans="1:45">
      <c r="A228">
        <v>1900</v>
      </c>
      <c r="B228">
        <v>68008872025</v>
      </c>
      <c r="C228">
        <v>890207411</v>
      </c>
      <c r="D228" t="s">
        <v>185</v>
      </c>
      <c r="E228" t="s">
        <v>129</v>
      </c>
      <c r="F228" t="s">
        <v>127</v>
      </c>
      <c r="G228" t="s">
        <v>77</v>
      </c>
      <c r="H228" t="s">
        <v>334</v>
      </c>
      <c r="I228" t="s">
        <v>184</v>
      </c>
      <c r="J228">
        <v>68377</v>
      </c>
      <c r="K228" t="s">
        <v>120</v>
      </c>
      <c r="L228">
        <v>6809</v>
      </c>
      <c r="M228">
        <v>6837700115843</v>
      </c>
      <c r="N228" t="s">
        <v>832</v>
      </c>
      <c r="O228" t="s">
        <v>336</v>
      </c>
      <c r="P228" t="s">
        <v>833</v>
      </c>
      <c r="Q228" t="s">
        <v>338</v>
      </c>
      <c r="R228">
        <v>2026</v>
      </c>
      <c r="S228">
        <v>40</v>
      </c>
      <c r="T228" t="s">
        <v>81</v>
      </c>
      <c r="U228" t="s">
        <v>262</v>
      </c>
      <c r="W228" t="s">
        <v>127</v>
      </c>
      <c r="X228" t="s">
        <v>129</v>
      </c>
      <c r="Y228" t="s">
        <v>339</v>
      </c>
      <c r="Z228" t="s">
        <v>339</v>
      </c>
      <c r="AA228">
        <v>40</v>
      </c>
      <c r="AB228" t="s">
        <v>339</v>
      </c>
      <c r="AC228" t="s">
        <v>339</v>
      </c>
      <c r="AE228" t="s">
        <v>419</v>
      </c>
      <c r="AF228" t="s">
        <v>341</v>
      </c>
      <c r="AG228">
        <v>0</v>
      </c>
      <c r="AH228">
        <v>0</v>
      </c>
      <c r="AI228" t="s">
        <v>830</v>
      </c>
      <c r="AJ228" t="s">
        <v>421</v>
      </c>
      <c r="AK228" t="s">
        <v>81</v>
      </c>
      <c r="AL228" t="s">
        <v>339</v>
      </c>
      <c r="AO228" t="s">
        <v>262</v>
      </c>
      <c r="AP228" t="s">
        <v>262</v>
      </c>
      <c r="AQ228" t="s">
        <v>344</v>
      </c>
      <c r="AR228" t="s">
        <v>82</v>
      </c>
      <c r="AS228" t="s">
        <v>345</v>
      </c>
    </row>
    <row r="229" spans="1:45">
      <c r="A229">
        <v>1900</v>
      </c>
      <c r="B229">
        <v>68008872025</v>
      </c>
      <c r="C229">
        <v>890207411</v>
      </c>
      <c r="D229" t="s">
        <v>185</v>
      </c>
      <c r="E229" t="s">
        <v>129</v>
      </c>
      <c r="F229" t="s">
        <v>127</v>
      </c>
      <c r="G229" t="s">
        <v>77</v>
      </c>
      <c r="H229" t="s">
        <v>334</v>
      </c>
      <c r="I229" t="s">
        <v>184</v>
      </c>
      <c r="J229">
        <v>68377</v>
      </c>
      <c r="K229" t="s">
        <v>120</v>
      </c>
      <c r="L229">
        <v>6809</v>
      </c>
      <c r="M229">
        <v>683771147599</v>
      </c>
      <c r="N229" t="s">
        <v>834</v>
      </c>
      <c r="O229" t="s">
        <v>336</v>
      </c>
      <c r="P229" t="s">
        <v>835</v>
      </c>
      <c r="Q229" t="s">
        <v>338</v>
      </c>
      <c r="R229">
        <v>2026</v>
      </c>
      <c r="S229">
        <v>14</v>
      </c>
      <c r="T229" t="s">
        <v>81</v>
      </c>
      <c r="U229" t="s">
        <v>262</v>
      </c>
      <c r="W229" t="s">
        <v>127</v>
      </c>
      <c r="X229" t="s">
        <v>129</v>
      </c>
      <c r="Y229" t="s">
        <v>339</v>
      </c>
      <c r="Z229" t="s">
        <v>339</v>
      </c>
      <c r="AA229">
        <v>14</v>
      </c>
      <c r="AB229" t="s">
        <v>339</v>
      </c>
      <c r="AC229" t="s">
        <v>339</v>
      </c>
      <c r="AE229" t="s">
        <v>419</v>
      </c>
      <c r="AF229" t="s">
        <v>341</v>
      </c>
      <c r="AG229">
        <v>0</v>
      </c>
      <c r="AH229">
        <v>0</v>
      </c>
      <c r="AI229" t="s">
        <v>830</v>
      </c>
      <c r="AJ229" t="s">
        <v>421</v>
      </c>
      <c r="AK229" t="s">
        <v>81</v>
      </c>
      <c r="AL229" t="s">
        <v>339</v>
      </c>
      <c r="AO229" t="s">
        <v>262</v>
      </c>
      <c r="AP229" t="s">
        <v>262</v>
      </c>
      <c r="AQ229" t="s">
        <v>344</v>
      </c>
      <c r="AR229" t="s">
        <v>82</v>
      </c>
      <c r="AS229" t="s">
        <v>345</v>
      </c>
    </row>
    <row r="230" spans="1:45">
      <c r="A230">
        <v>1900</v>
      </c>
      <c r="B230">
        <v>68008872025</v>
      </c>
      <c r="C230">
        <v>890207411</v>
      </c>
      <c r="D230" t="s">
        <v>185</v>
      </c>
      <c r="E230" t="s">
        <v>129</v>
      </c>
      <c r="F230" t="s">
        <v>127</v>
      </c>
      <c r="G230" t="s">
        <v>77</v>
      </c>
      <c r="H230" t="s">
        <v>334</v>
      </c>
      <c r="I230" t="s">
        <v>184</v>
      </c>
      <c r="J230">
        <v>68377</v>
      </c>
      <c r="K230" t="s">
        <v>120</v>
      </c>
      <c r="L230">
        <v>6809</v>
      </c>
      <c r="M230">
        <v>683771147600</v>
      </c>
      <c r="N230" t="s">
        <v>836</v>
      </c>
      <c r="O230" t="s">
        <v>336</v>
      </c>
      <c r="P230" t="s">
        <v>837</v>
      </c>
      <c r="Q230" t="s">
        <v>338</v>
      </c>
      <c r="R230">
        <v>2026</v>
      </c>
      <c r="S230">
        <v>7</v>
      </c>
      <c r="T230" t="s">
        <v>81</v>
      </c>
      <c r="U230" t="s">
        <v>262</v>
      </c>
      <c r="W230" t="s">
        <v>127</v>
      </c>
      <c r="X230" t="s">
        <v>129</v>
      </c>
      <c r="Y230" t="s">
        <v>339</v>
      </c>
      <c r="Z230" t="s">
        <v>339</v>
      </c>
      <c r="AA230">
        <v>7</v>
      </c>
      <c r="AB230" t="s">
        <v>339</v>
      </c>
      <c r="AC230" t="s">
        <v>339</v>
      </c>
      <c r="AE230" t="s">
        <v>419</v>
      </c>
      <c r="AF230" t="s">
        <v>341</v>
      </c>
      <c r="AG230">
        <v>0</v>
      </c>
      <c r="AH230">
        <v>0</v>
      </c>
      <c r="AI230" t="s">
        <v>830</v>
      </c>
      <c r="AJ230" t="s">
        <v>421</v>
      </c>
      <c r="AK230" t="s">
        <v>81</v>
      </c>
      <c r="AL230" t="s">
        <v>339</v>
      </c>
      <c r="AO230" t="s">
        <v>262</v>
      </c>
      <c r="AP230" t="s">
        <v>262</v>
      </c>
      <c r="AQ230" t="s">
        <v>344</v>
      </c>
      <c r="AR230" t="s">
        <v>82</v>
      </c>
      <c r="AS230" t="s">
        <v>345</v>
      </c>
    </row>
    <row r="231" spans="1:45">
      <c r="A231">
        <v>1900</v>
      </c>
      <c r="B231">
        <v>68008872025</v>
      </c>
      <c r="C231">
        <v>890207411</v>
      </c>
      <c r="D231" t="s">
        <v>185</v>
      </c>
      <c r="E231" t="s">
        <v>129</v>
      </c>
      <c r="F231" t="s">
        <v>127</v>
      </c>
      <c r="G231" t="s">
        <v>77</v>
      </c>
      <c r="H231" t="s">
        <v>334</v>
      </c>
      <c r="I231" t="s">
        <v>184</v>
      </c>
      <c r="J231">
        <v>68377</v>
      </c>
      <c r="K231" t="s">
        <v>120</v>
      </c>
      <c r="L231">
        <v>6809</v>
      </c>
      <c r="M231">
        <v>683771147612</v>
      </c>
      <c r="N231" t="s">
        <v>838</v>
      </c>
      <c r="O231" t="s">
        <v>336</v>
      </c>
      <c r="P231" t="s">
        <v>839</v>
      </c>
      <c r="Q231" t="s">
        <v>338</v>
      </c>
      <c r="R231">
        <v>2026</v>
      </c>
      <c r="S231">
        <v>8</v>
      </c>
      <c r="T231" t="s">
        <v>81</v>
      </c>
      <c r="U231" t="s">
        <v>262</v>
      </c>
      <c r="W231" t="s">
        <v>127</v>
      </c>
      <c r="X231" t="s">
        <v>129</v>
      </c>
      <c r="Y231" t="s">
        <v>339</v>
      </c>
      <c r="Z231" t="s">
        <v>339</v>
      </c>
      <c r="AA231">
        <v>8</v>
      </c>
      <c r="AB231" t="s">
        <v>339</v>
      </c>
      <c r="AC231" t="s">
        <v>339</v>
      </c>
      <c r="AE231" t="s">
        <v>419</v>
      </c>
      <c r="AF231" t="s">
        <v>341</v>
      </c>
      <c r="AG231">
        <v>0</v>
      </c>
      <c r="AH231">
        <v>0</v>
      </c>
      <c r="AI231" t="s">
        <v>830</v>
      </c>
      <c r="AJ231" t="s">
        <v>421</v>
      </c>
      <c r="AK231" t="s">
        <v>81</v>
      </c>
      <c r="AL231" t="s">
        <v>339</v>
      </c>
      <c r="AO231" t="s">
        <v>262</v>
      </c>
      <c r="AP231" t="s">
        <v>262</v>
      </c>
      <c r="AQ231" t="s">
        <v>344</v>
      </c>
      <c r="AR231" t="s">
        <v>82</v>
      </c>
      <c r="AS231" t="s">
        <v>345</v>
      </c>
    </row>
    <row r="232" spans="1:45">
      <c r="A232">
        <v>1900</v>
      </c>
      <c r="B232">
        <v>68008872025</v>
      </c>
      <c r="C232">
        <v>890207411</v>
      </c>
      <c r="D232" t="s">
        <v>185</v>
      </c>
      <c r="E232" t="s">
        <v>129</v>
      </c>
      <c r="F232" t="s">
        <v>127</v>
      </c>
      <c r="G232" t="s">
        <v>77</v>
      </c>
      <c r="H232" t="s">
        <v>334</v>
      </c>
      <c r="I232" t="s">
        <v>184</v>
      </c>
      <c r="J232">
        <v>68377</v>
      </c>
      <c r="K232" t="s">
        <v>120</v>
      </c>
      <c r="L232">
        <v>6809</v>
      </c>
      <c r="M232">
        <v>683771147618</v>
      </c>
      <c r="N232" t="s">
        <v>840</v>
      </c>
      <c r="O232" t="s">
        <v>336</v>
      </c>
      <c r="P232" t="s">
        <v>841</v>
      </c>
      <c r="Q232" t="s">
        <v>338</v>
      </c>
      <c r="R232">
        <v>2026</v>
      </c>
      <c r="S232">
        <v>9</v>
      </c>
      <c r="T232" t="s">
        <v>81</v>
      </c>
      <c r="U232" t="s">
        <v>262</v>
      </c>
      <c r="W232" t="s">
        <v>127</v>
      </c>
      <c r="X232" t="s">
        <v>129</v>
      </c>
      <c r="Y232" t="s">
        <v>339</v>
      </c>
      <c r="Z232" t="s">
        <v>339</v>
      </c>
      <c r="AA232">
        <v>9</v>
      </c>
      <c r="AB232" t="s">
        <v>339</v>
      </c>
      <c r="AC232" t="s">
        <v>339</v>
      </c>
      <c r="AE232" t="s">
        <v>419</v>
      </c>
      <c r="AF232" t="s">
        <v>341</v>
      </c>
      <c r="AG232">
        <v>0</v>
      </c>
      <c r="AH232">
        <v>0</v>
      </c>
      <c r="AI232" t="s">
        <v>830</v>
      </c>
      <c r="AJ232" t="s">
        <v>421</v>
      </c>
      <c r="AK232" t="s">
        <v>81</v>
      </c>
      <c r="AL232" t="s">
        <v>339</v>
      </c>
      <c r="AO232" t="s">
        <v>262</v>
      </c>
      <c r="AP232" t="s">
        <v>262</v>
      </c>
      <c r="AQ232" t="s">
        <v>344</v>
      </c>
      <c r="AR232" t="s">
        <v>82</v>
      </c>
      <c r="AS232" t="s">
        <v>345</v>
      </c>
    </row>
    <row r="233" spans="1:45">
      <c r="A233">
        <v>1900</v>
      </c>
      <c r="B233">
        <v>68008872025</v>
      </c>
      <c r="C233">
        <v>890207411</v>
      </c>
      <c r="D233" t="s">
        <v>185</v>
      </c>
      <c r="E233" t="s">
        <v>129</v>
      </c>
      <c r="F233" t="s">
        <v>127</v>
      </c>
      <c r="G233" t="s">
        <v>77</v>
      </c>
      <c r="H233" t="s">
        <v>334</v>
      </c>
      <c r="I233" t="s">
        <v>184</v>
      </c>
      <c r="J233">
        <v>68377</v>
      </c>
      <c r="K233" t="s">
        <v>120</v>
      </c>
      <c r="L233">
        <v>6809</v>
      </c>
      <c r="M233">
        <v>683771147626</v>
      </c>
      <c r="N233" t="s">
        <v>842</v>
      </c>
      <c r="O233" t="s">
        <v>336</v>
      </c>
      <c r="P233" t="s">
        <v>843</v>
      </c>
      <c r="Q233" t="s">
        <v>338</v>
      </c>
      <c r="R233">
        <v>2026</v>
      </c>
      <c r="S233">
        <v>15</v>
      </c>
      <c r="T233" t="s">
        <v>81</v>
      </c>
      <c r="U233" t="s">
        <v>262</v>
      </c>
      <c r="W233" t="s">
        <v>127</v>
      </c>
      <c r="X233" t="s">
        <v>129</v>
      </c>
      <c r="Y233" t="s">
        <v>339</v>
      </c>
      <c r="Z233" t="s">
        <v>339</v>
      </c>
      <c r="AA233">
        <v>15</v>
      </c>
      <c r="AB233" t="s">
        <v>339</v>
      </c>
      <c r="AC233" t="s">
        <v>339</v>
      </c>
      <c r="AE233" t="s">
        <v>419</v>
      </c>
      <c r="AF233" t="s">
        <v>341</v>
      </c>
      <c r="AG233">
        <v>0</v>
      </c>
      <c r="AH233">
        <v>0</v>
      </c>
      <c r="AI233" t="s">
        <v>830</v>
      </c>
      <c r="AJ233" t="s">
        <v>421</v>
      </c>
      <c r="AK233" t="s">
        <v>81</v>
      </c>
      <c r="AL233" t="s">
        <v>339</v>
      </c>
      <c r="AO233" t="s">
        <v>262</v>
      </c>
      <c r="AP233" t="s">
        <v>262</v>
      </c>
      <c r="AQ233" t="s">
        <v>344</v>
      </c>
      <c r="AR233" t="s">
        <v>82</v>
      </c>
      <c r="AS233" t="s">
        <v>345</v>
      </c>
    </row>
    <row r="234" spans="1:45">
      <c r="A234">
        <v>1900</v>
      </c>
      <c r="B234">
        <v>68008872025</v>
      </c>
      <c r="C234">
        <v>890207411</v>
      </c>
      <c r="D234" t="s">
        <v>185</v>
      </c>
      <c r="E234" t="s">
        <v>129</v>
      </c>
      <c r="F234" t="s">
        <v>127</v>
      </c>
      <c r="G234" t="s">
        <v>77</v>
      </c>
      <c r="H234" t="s">
        <v>334</v>
      </c>
      <c r="I234" t="s">
        <v>184</v>
      </c>
      <c r="J234">
        <v>68377</v>
      </c>
      <c r="K234" t="s">
        <v>120</v>
      </c>
      <c r="L234">
        <v>6809</v>
      </c>
      <c r="M234">
        <v>683771147627</v>
      </c>
      <c r="N234" t="s">
        <v>844</v>
      </c>
      <c r="O234" t="s">
        <v>336</v>
      </c>
      <c r="P234" t="s">
        <v>845</v>
      </c>
      <c r="Q234" t="s">
        <v>338</v>
      </c>
      <c r="R234">
        <v>2026</v>
      </c>
      <c r="S234">
        <v>10</v>
      </c>
      <c r="T234" t="s">
        <v>81</v>
      </c>
      <c r="U234" t="s">
        <v>262</v>
      </c>
      <c r="W234" t="s">
        <v>127</v>
      </c>
      <c r="X234" t="s">
        <v>129</v>
      </c>
      <c r="Y234" t="s">
        <v>339</v>
      </c>
      <c r="Z234" t="s">
        <v>339</v>
      </c>
      <c r="AA234">
        <v>10</v>
      </c>
      <c r="AB234" t="s">
        <v>339</v>
      </c>
      <c r="AC234" t="s">
        <v>339</v>
      </c>
      <c r="AE234" t="s">
        <v>419</v>
      </c>
      <c r="AF234" t="s">
        <v>341</v>
      </c>
      <c r="AG234">
        <v>0</v>
      </c>
      <c r="AH234">
        <v>0</v>
      </c>
      <c r="AI234" t="s">
        <v>830</v>
      </c>
      <c r="AJ234" t="s">
        <v>421</v>
      </c>
      <c r="AK234" t="s">
        <v>81</v>
      </c>
      <c r="AL234" t="s">
        <v>339</v>
      </c>
      <c r="AO234" t="s">
        <v>262</v>
      </c>
      <c r="AP234" t="s">
        <v>262</v>
      </c>
      <c r="AQ234" t="s">
        <v>344</v>
      </c>
      <c r="AR234" t="s">
        <v>82</v>
      </c>
      <c r="AS234" t="s">
        <v>345</v>
      </c>
    </row>
    <row r="235" spans="1:45">
      <c r="A235">
        <v>1900</v>
      </c>
      <c r="B235">
        <v>68008872025</v>
      </c>
      <c r="C235">
        <v>890207411</v>
      </c>
      <c r="D235" t="s">
        <v>185</v>
      </c>
      <c r="E235" t="s">
        <v>129</v>
      </c>
      <c r="F235" t="s">
        <v>127</v>
      </c>
      <c r="G235" t="s">
        <v>77</v>
      </c>
      <c r="H235" t="s">
        <v>334</v>
      </c>
      <c r="I235" t="s">
        <v>184</v>
      </c>
      <c r="J235">
        <v>68377</v>
      </c>
      <c r="K235" t="s">
        <v>120</v>
      </c>
      <c r="L235">
        <v>6809</v>
      </c>
      <c r="M235">
        <v>683771147628</v>
      </c>
      <c r="N235" t="s">
        <v>846</v>
      </c>
      <c r="O235" t="s">
        <v>336</v>
      </c>
      <c r="P235" t="s">
        <v>847</v>
      </c>
      <c r="Q235" t="s">
        <v>338</v>
      </c>
      <c r="R235">
        <v>2026</v>
      </c>
      <c r="S235">
        <v>11</v>
      </c>
      <c r="T235" t="s">
        <v>81</v>
      </c>
      <c r="U235" t="s">
        <v>262</v>
      </c>
      <c r="W235" t="s">
        <v>127</v>
      </c>
      <c r="X235" t="s">
        <v>129</v>
      </c>
      <c r="Y235" t="s">
        <v>339</v>
      </c>
      <c r="Z235" t="s">
        <v>339</v>
      </c>
      <c r="AA235">
        <v>11</v>
      </c>
      <c r="AB235" t="s">
        <v>339</v>
      </c>
      <c r="AC235" t="s">
        <v>339</v>
      </c>
      <c r="AE235" t="s">
        <v>419</v>
      </c>
      <c r="AF235" t="s">
        <v>341</v>
      </c>
      <c r="AG235">
        <v>0</v>
      </c>
      <c r="AH235">
        <v>0</v>
      </c>
      <c r="AI235" t="s">
        <v>830</v>
      </c>
      <c r="AJ235" t="s">
        <v>421</v>
      </c>
      <c r="AK235" t="s">
        <v>81</v>
      </c>
      <c r="AL235" t="s">
        <v>339</v>
      </c>
      <c r="AO235" t="s">
        <v>262</v>
      </c>
      <c r="AP235" t="s">
        <v>262</v>
      </c>
      <c r="AQ235" t="s">
        <v>344</v>
      </c>
      <c r="AR235" t="s">
        <v>82</v>
      </c>
      <c r="AS235" t="s">
        <v>345</v>
      </c>
    </row>
    <row r="236" spans="1:45">
      <c r="A236">
        <v>1900</v>
      </c>
      <c r="B236">
        <v>68008872025</v>
      </c>
      <c r="C236">
        <v>890207411</v>
      </c>
      <c r="D236" t="s">
        <v>185</v>
      </c>
      <c r="E236" t="s">
        <v>129</v>
      </c>
      <c r="F236" t="s">
        <v>127</v>
      </c>
      <c r="G236" t="s">
        <v>77</v>
      </c>
      <c r="H236" t="s">
        <v>334</v>
      </c>
      <c r="I236" t="s">
        <v>186</v>
      </c>
      <c r="J236">
        <v>68773</v>
      </c>
      <c r="K236" t="s">
        <v>120</v>
      </c>
      <c r="L236">
        <v>6809</v>
      </c>
      <c r="M236">
        <v>6877300135163</v>
      </c>
      <c r="N236" t="s">
        <v>848</v>
      </c>
      <c r="O236" t="s">
        <v>336</v>
      </c>
      <c r="P236" t="s">
        <v>849</v>
      </c>
      <c r="Q236" t="s">
        <v>338</v>
      </c>
      <c r="R236">
        <v>2026</v>
      </c>
      <c r="S236">
        <v>20</v>
      </c>
      <c r="T236" t="s">
        <v>81</v>
      </c>
      <c r="U236" t="s">
        <v>262</v>
      </c>
      <c r="W236" t="s">
        <v>127</v>
      </c>
      <c r="X236" t="s">
        <v>129</v>
      </c>
      <c r="Y236" t="s">
        <v>339</v>
      </c>
      <c r="Z236" t="s">
        <v>339</v>
      </c>
      <c r="AA236">
        <v>20</v>
      </c>
      <c r="AB236" t="s">
        <v>339</v>
      </c>
      <c r="AC236" t="s">
        <v>339</v>
      </c>
      <c r="AE236" t="s">
        <v>419</v>
      </c>
      <c r="AF236" t="s">
        <v>341</v>
      </c>
      <c r="AG236">
        <v>0</v>
      </c>
      <c r="AH236">
        <v>0</v>
      </c>
      <c r="AI236" t="s">
        <v>830</v>
      </c>
      <c r="AJ236" t="s">
        <v>421</v>
      </c>
      <c r="AK236" t="s">
        <v>81</v>
      </c>
      <c r="AL236" t="s">
        <v>339</v>
      </c>
      <c r="AO236" t="s">
        <v>262</v>
      </c>
      <c r="AP236" t="s">
        <v>262</v>
      </c>
      <c r="AQ236" t="s">
        <v>344</v>
      </c>
      <c r="AR236" t="s">
        <v>82</v>
      </c>
      <c r="AS236" t="s">
        <v>345</v>
      </c>
    </row>
    <row r="237" spans="1:45">
      <c r="A237">
        <v>1900</v>
      </c>
      <c r="B237">
        <v>68008872025</v>
      </c>
      <c r="C237">
        <v>890207411</v>
      </c>
      <c r="D237" t="s">
        <v>185</v>
      </c>
      <c r="E237" t="s">
        <v>129</v>
      </c>
      <c r="F237" t="s">
        <v>127</v>
      </c>
      <c r="G237" t="s">
        <v>77</v>
      </c>
      <c r="H237" t="s">
        <v>334</v>
      </c>
      <c r="I237" t="s">
        <v>186</v>
      </c>
      <c r="J237">
        <v>68773</v>
      </c>
      <c r="K237" t="s">
        <v>120</v>
      </c>
      <c r="L237">
        <v>6809</v>
      </c>
      <c r="M237">
        <v>6877300135765</v>
      </c>
      <c r="N237" t="s">
        <v>850</v>
      </c>
      <c r="O237" t="s">
        <v>348</v>
      </c>
      <c r="P237" t="s">
        <v>851</v>
      </c>
      <c r="Q237" t="s">
        <v>338</v>
      </c>
      <c r="R237">
        <v>2026</v>
      </c>
      <c r="S237">
        <v>52</v>
      </c>
      <c r="T237" t="s">
        <v>81</v>
      </c>
      <c r="U237" t="s">
        <v>262</v>
      </c>
      <c r="W237" t="s">
        <v>127</v>
      </c>
      <c r="X237" t="s">
        <v>129</v>
      </c>
      <c r="Y237" t="s">
        <v>339</v>
      </c>
      <c r="Z237" t="s">
        <v>339</v>
      </c>
      <c r="AA237">
        <v>52</v>
      </c>
      <c r="AB237" t="s">
        <v>339</v>
      </c>
      <c r="AC237" t="s">
        <v>339</v>
      </c>
      <c r="AE237" t="s">
        <v>419</v>
      </c>
      <c r="AF237" t="s">
        <v>341</v>
      </c>
      <c r="AG237">
        <v>0</v>
      </c>
      <c r="AH237">
        <v>0</v>
      </c>
      <c r="AI237" t="s">
        <v>830</v>
      </c>
      <c r="AJ237" t="s">
        <v>421</v>
      </c>
      <c r="AK237" t="s">
        <v>81</v>
      </c>
      <c r="AL237" t="s">
        <v>339</v>
      </c>
      <c r="AO237" t="s">
        <v>262</v>
      </c>
      <c r="AP237" t="s">
        <v>262</v>
      </c>
      <c r="AQ237" t="s">
        <v>344</v>
      </c>
      <c r="AR237" t="s">
        <v>82</v>
      </c>
      <c r="AS237" t="s">
        <v>345</v>
      </c>
    </row>
    <row r="238" spans="1:45">
      <c r="A238">
        <v>1900</v>
      </c>
      <c r="B238">
        <v>68008872025</v>
      </c>
      <c r="C238">
        <v>890207411</v>
      </c>
      <c r="D238" t="s">
        <v>185</v>
      </c>
      <c r="E238" t="s">
        <v>129</v>
      </c>
      <c r="F238" t="s">
        <v>127</v>
      </c>
      <c r="G238" t="s">
        <v>77</v>
      </c>
      <c r="H238" t="s">
        <v>334</v>
      </c>
      <c r="I238" t="s">
        <v>186</v>
      </c>
      <c r="J238">
        <v>68773</v>
      </c>
      <c r="K238" t="s">
        <v>120</v>
      </c>
      <c r="L238">
        <v>6809</v>
      </c>
      <c r="M238">
        <v>6877300135770</v>
      </c>
      <c r="N238" t="s">
        <v>852</v>
      </c>
      <c r="O238" t="s">
        <v>336</v>
      </c>
      <c r="P238" t="s">
        <v>853</v>
      </c>
      <c r="Q238" t="s">
        <v>338</v>
      </c>
      <c r="R238">
        <v>2026</v>
      </c>
      <c r="S238">
        <v>52</v>
      </c>
      <c r="T238" t="s">
        <v>81</v>
      </c>
      <c r="U238" t="s">
        <v>262</v>
      </c>
      <c r="W238" t="s">
        <v>127</v>
      </c>
      <c r="X238" t="s">
        <v>129</v>
      </c>
      <c r="Y238" t="s">
        <v>339</v>
      </c>
      <c r="Z238" t="s">
        <v>339</v>
      </c>
      <c r="AA238">
        <v>52</v>
      </c>
      <c r="AB238" t="s">
        <v>339</v>
      </c>
      <c r="AC238" t="s">
        <v>339</v>
      </c>
      <c r="AE238" t="s">
        <v>419</v>
      </c>
      <c r="AF238" t="s">
        <v>341</v>
      </c>
      <c r="AG238">
        <v>0</v>
      </c>
      <c r="AH238">
        <v>0</v>
      </c>
      <c r="AI238" t="s">
        <v>830</v>
      </c>
      <c r="AJ238" t="s">
        <v>421</v>
      </c>
      <c r="AK238" t="s">
        <v>81</v>
      </c>
      <c r="AL238" t="s">
        <v>339</v>
      </c>
      <c r="AO238" t="s">
        <v>262</v>
      </c>
      <c r="AP238" t="s">
        <v>262</v>
      </c>
      <c r="AQ238" t="s">
        <v>344</v>
      </c>
      <c r="AR238" t="s">
        <v>82</v>
      </c>
      <c r="AS238" t="s">
        <v>345</v>
      </c>
    </row>
    <row r="239" spans="1:45">
      <c r="A239">
        <v>1900</v>
      </c>
      <c r="B239">
        <v>68008872025</v>
      </c>
      <c r="C239">
        <v>890207411</v>
      </c>
      <c r="D239" t="s">
        <v>185</v>
      </c>
      <c r="E239" t="s">
        <v>129</v>
      </c>
      <c r="F239" t="s">
        <v>127</v>
      </c>
      <c r="G239" t="s">
        <v>77</v>
      </c>
      <c r="H239" t="s">
        <v>334</v>
      </c>
      <c r="I239" t="s">
        <v>186</v>
      </c>
      <c r="J239">
        <v>68773</v>
      </c>
      <c r="K239" t="s">
        <v>120</v>
      </c>
      <c r="L239">
        <v>6809</v>
      </c>
      <c r="M239">
        <v>687731129889</v>
      </c>
      <c r="N239" t="s">
        <v>854</v>
      </c>
      <c r="O239" t="s">
        <v>336</v>
      </c>
      <c r="P239" t="s">
        <v>855</v>
      </c>
      <c r="Q239" t="s">
        <v>338</v>
      </c>
      <c r="R239">
        <v>2026</v>
      </c>
      <c r="S239">
        <v>14</v>
      </c>
      <c r="T239" t="s">
        <v>81</v>
      </c>
      <c r="U239" t="s">
        <v>262</v>
      </c>
      <c r="W239" t="s">
        <v>127</v>
      </c>
      <c r="X239" t="s">
        <v>129</v>
      </c>
      <c r="Y239" t="s">
        <v>339</v>
      </c>
      <c r="Z239" t="s">
        <v>339</v>
      </c>
      <c r="AA239">
        <v>14</v>
      </c>
      <c r="AB239" t="s">
        <v>339</v>
      </c>
      <c r="AC239" t="s">
        <v>339</v>
      </c>
      <c r="AE239" t="s">
        <v>419</v>
      </c>
      <c r="AF239" t="s">
        <v>341</v>
      </c>
      <c r="AG239">
        <v>0</v>
      </c>
      <c r="AH239">
        <v>0</v>
      </c>
      <c r="AI239" t="s">
        <v>830</v>
      </c>
      <c r="AJ239" t="s">
        <v>421</v>
      </c>
      <c r="AK239" t="s">
        <v>81</v>
      </c>
      <c r="AL239" t="s">
        <v>339</v>
      </c>
      <c r="AO239" t="s">
        <v>262</v>
      </c>
      <c r="AP239" t="s">
        <v>262</v>
      </c>
      <c r="AQ239" t="s">
        <v>344</v>
      </c>
      <c r="AR239" t="s">
        <v>82</v>
      </c>
      <c r="AS239" t="s">
        <v>345</v>
      </c>
    </row>
    <row r="240" spans="1:45">
      <c r="A240">
        <v>1900</v>
      </c>
      <c r="B240">
        <v>68008872025</v>
      </c>
      <c r="C240">
        <v>890207411</v>
      </c>
      <c r="D240" t="s">
        <v>185</v>
      </c>
      <c r="E240" t="s">
        <v>84</v>
      </c>
      <c r="F240" t="s">
        <v>98</v>
      </c>
      <c r="G240" t="s">
        <v>77</v>
      </c>
      <c r="H240" t="s">
        <v>334</v>
      </c>
      <c r="I240" t="s">
        <v>187</v>
      </c>
      <c r="J240">
        <v>68861</v>
      </c>
      <c r="K240" t="s">
        <v>120</v>
      </c>
      <c r="L240">
        <v>6809</v>
      </c>
      <c r="M240">
        <v>6886100091222</v>
      </c>
      <c r="N240" t="s">
        <v>856</v>
      </c>
      <c r="O240" t="s">
        <v>348</v>
      </c>
      <c r="P240" t="s">
        <v>857</v>
      </c>
      <c r="Q240" t="s">
        <v>338</v>
      </c>
      <c r="R240">
        <v>2026</v>
      </c>
      <c r="S240">
        <v>100</v>
      </c>
      <c r="T240" t="s">
        <v>81</v>
      </c>
      <c r="U240" t="s">
        <v>262</v>
      </c>
      <c r="W240" t="s">
        <v>98</v>
      </c>
      <c r="X240" t="s">
        <v>84</v>
      </c>
      <c r="Y240" t="s">
        <v>339</v>
      </c>
      <c r="Z240" t="s">
        <v>339</v>
      </c>
      <c r="AA240">
        <v>100</v>
      </c>
      <c r="AB240" t="s">
        <v>339</v>
      </c>
      <c r="AC240" t="s">
        <v>339</v>
      </c>
      <c r="AE240" t="s">
        <v>466</v>
      </c>
      <c r="AF240" t="s">
        <v>341</v>
      </c>
      <c r="AG240">
        <v>0</v>
      </c>
      <c r="AH240">
        <v>0</v>
      </c>
      <c r="AI240" t="s">
        <v>858</v>
      </c>
      <c r="AJ240" t="s">
        <v>421</v>
      </c>
      <c r="AK240" t="s">
        <v>81</v>
      </c>
      <c r="AL240" t="s">
        <v>339</v>
      </c>
      <c r="AO240" t="s">
        <v>262</v>
      </c>
      <c r="AP240" t="s">
        <v>262</v>
      </c>
      <c r="AQ240" t="s">
        <v>344</v>
      </c>
      <c r="AR240" t="s">
        <v>82</v>
      </c>
      <c r="AS240" t="s">
        <v>345</v>
      </c>
    </row>
    <row r="241" spans="1:45">
      <c r="A241">
        <v>1836</v>
      </c>
      <c r="B241">
        <v>68008672025</v>
      </c>
      <c r="C241">
        <v>890205135</v>
      </c>
      <c r="D241" t="s">
        <v>104</v>
      </c>
      <c r="E241" t="s">
        <v>84</v>
      </c>
      <c r="F241" t="s">
        <v>80</v>
      </c>
      <c r="G241" t="s">
        <v>77</v>
      </c>
      <c r="H241" t="s">
        <v>334</v>
      </c>
      <c r="I241" t="s">
        <v>79</v>
      </c>
      <c r="J241">
        <v>68001</v>
      </c>
      <c r="K241" t="s">
        <v>78</v>
      </c>
      <c r="L241">
        <v>6803</v>
      </c>
      <c r="M241">
        <v>6800100109596</v>
      </c>
      <c r="N241" t="s">
        <v>859</v>
      </c>
      <c r="O241" t="s">
        <v>860</v>
      </c>
      <c r="P241" t="s">
        <v>861</v>
      </c>
      <c r="Q241" t="s">
        <v>338</v>
      </c>
      <c r="R241">
        <v>2026</v>
      </c>
      <c r="S241">
        <v>110</v>
      </c>
      <c r="T241" t="s">
        <v>81</v>
      </c>
      <c r="U241" t="s">
        <v>262</v>
      </c>
      <c r="W241" t="s">
        <v>80</v>
      </c>
      <c r="X241" t="s">
        <v>84</v>
      </c>
      <c r="Y241" t="s">
        <v>339</v>
      </c>
      <c r="Z241" t="s">
        <v>339</v>
      </c>
      <c r="AA241">
        <v>110</v>
      </c>
      <c r="AB241" t="s">
        <v>339</v>
      </c>
      <c r="AC241" t="s">
        <v>339</v>
      </c>
      <c r="AE241" t="s">
        <v>419</v>
      </c>
      <c r="AF241" t="s">
        <v>341</v>
      </c>
      <c r="AG241">
        <v>0</v>
      </c>
      <c r="AH241">
        <v>0</v>
      </c>
      <c r="AI241" t="s">
        <v>342</v>
      </c>
      <c r="AJ241" t="s">
        <v>425</v>
      </c>
      <c r="AK241" t="s">
        <v>81</v>
      </c>
      <c r="AL241" t="s">
        <v>339</v>
      </c>
      <c r="AO241" t="s">
        <v>262</v>
      </c>
      <c r="AP241" t="s">
        <v>262</v>
      </c>
      <c r="AQ241" t="s">
        <v>344</v>
      </c>
      <c r="AR241" t="s">
        <v>82</v>
      </c>
      <c r="AS241" t="s">
        <v>345</v>
      </c>
    </row>
    <row r="242" spans="1:45">
      <c r="A242">
        <v>1832</v>
      </c>
      <c r="B242">
        <v>68008632025</v>
      </c>
      <c r="C242">
        <v>890212037</v>
      </c>
      <c r="D242" t="s">
        <v>97</v>
      </c>
      <c r="E242" t="s">
        <v>84</v>
      </c>
      <c r="F242" t="s">
        <v>80</v>
      </c>
      <c r="G242" t="s">
        <v>77</v>
      </c>
      <c r="H242" t="s">
        <v>334</v>
      </c>
      <c r="I242" t="s">
        <v>96</v>
      </c>
      <c r="J242">
        <v>68679</v>
      </c>
      <c r="K242" t="s">
        <v>95</v>
      </c>
      <c r="L242">
        <v>6807</v>
      </c>
      <c r="M242">
        <v>6867900082224</v>
      </c>
      <c r="N242" t="s">
        <v>862</v>
      </c>
      <c r="O242" t="s">
        <v>336</v>
      </c>
      <c r="P242" t="s">
        <v>863</v>
      </c>
      <c r="Q242" t="s">
        <v>338</v>
      </c>
      <c r="R242">
        <v>2026</v>
      </c>
      <c r="S242">
        <v>185</v>
      </c>
      <c r="T242" t="s">
        <v>81</v>
      </c>
      <c r="U242" t="s">
        <v>262</v>
      </c>
      <c r="W242" t="s">
        <v>80</v>
      </c>
      <c r="X242" t="s">
        <v>84</v>
      </c>
      <c r="Y242" t="s">
        <v>339</v>
      </c>
      <c r="Z242" t="s">
        <v>339</v>
      </c>
      <c r="AA242">
        <v>185</v>
      </c>
      <c r="AB242" t="s">
        <v>339</v>
      </c>
      <c r="AC242" t="s">
        <v>339</v>
      </c>
      <c r="AE242" t="s">
        <v>466</v>
      </c>
      <c r="AF242" t="s">
        <v>341</v>
      </c>
      <c r="AG242">
        <v>0</v>
      </c>
      <c r="AH242">
        <v>0</v>
      </c>
      <c r="AI242" t="s">
        <v>342</v>
      </c>
      <c r="AJ242" t="s">
        <v>592</v>
      </c>
      <c r="AK242" t="s">
        <v>81</v>
      </c>
      <c r="AL242" t="s">
        <v>339</v>
      </c>
      <c r="AO242" t="s">
        <v>262</v>
      </c>
      <c r="AP242" t="s">
        <v>262</v>
      </c>
      <c r="AQ242" t="s">
        <v>344</v>
      </c>
      <c r="AR242" t="s">
        <v>82</v>
      </c>
      <c r="AS242" t="s">
        <v>345</v>
      </c>
    </row>
    <row r="243" spans="1:45">
      <c r="A243">
        <v>1846</v>
      </c>
      <c r="B243">
        <v>68008282025</v>
      </c>
      <c r="C243">
        <v>890270553</v>
      </c>
      <c r="D243" t="s">
        <v>118</v>
      </c>
      <c r="E243" t="s">
        <v>84</v>
      </c>
      <c r="F243" t="s">
        <v>80</v>
      </c>
      <c r="G243" t="s">
        <v>77</v>
      </c>
      <c r="H243" t="s">
        <v>334</v>
      </c>
      <c r="I243" t="s">
        <v>114</v>
      </c>
      <c r="J243">
        <v>68081</v>
      </c>
      <c r="K243" t="s">
        <v>92</v>
      </c>
      <c r="L243">
        <v>6805</v>
      </c>
      <c r="M243">
        <v>6808100063274</v>
      </c>
      <c r="N243" t="s">
        <v>864</v>
      </c>
      <c r="O243" t="s">
        <v>348</v>
      </c>
      <c r="P243" t="s">
        <v>865</v>
      </c>
      <c r="Q243" t="s">
        <v>338</v>
      </c>
      <c r="R243">
        <v>2026</v>
      </c>
      <c r="S243">
        <v>110</v>
      </c>
      <c r="T243" t="s">
        <v>81</v>
      </c>
      <c r="U243" t="s">
        <v>262</v>
      </c>
      <c r="W243" t="s">
        <v>80</v>
      </c>
      <c r="X243" t="s">
        <v>84</v>
      </c>
      <c r="Y243" t="s">
        <v>339</v>
      </c>
      <c r="Z243" t="s">
        <v>339</v>
      </c>
      <c r="AA243">
        <v>110</v>
      </c>
      <c r="AB243" t="s">
        <v>339</v>
      </c>
      <c r="AC243" t="s">
        <v>339</v>
      </c>
      <c r="AE243" t="s">
        <v>466</v>
      </c>
      <c r="AF243" t="s">
        <v>341</v>
      </c>
      <c r="AG243">
        <v>0</v>
      </c>
      <c r="AH243">
        <v>0</v>
      </c>
      <c r="AI243" t="s">
        <v>342</v>
      </c>
      <c r="AJ243" t="s">
        <v>866</v>
      </c>
      <c r="AK243" t="s">
        <v>81</v>
      </c>
      <c r="AL243" t="s">
        <v>339</v>
      </c>
      <c r="AO243" t="s">
        <v>262</v>
      </c>
      <c r="AP243" t="s">
        <v>262</v>
      </c>
      <c r="AQ243" t="s">
        <v>344</v>
      </c>
      <c r="AR243" t="s">
        <v>82</v>
      </c>
      <c r="AS243" t="s">
        <v>345</v>
      </c>
    </row>
    <row r="244" spans="1:45">
      <c r="A244">
        <v>1904</v>
      </c>
      <c r="B244">
        <v>68008582025</v>
      </c>
      <c r="C244">
        <v>890270553</v>
      </c>
      <c r="D244" t="s">
        <v>118</v>
      </c>
      <c r="E244" t="s">
        <v>84</v>
      </c>
      <c r="F244" t="s">
        <v>98</v>
      </c>
      <c r="G244" t="s">
        <v>77</v>
      </c>
      <c r="H244" t="s">
        <v>334</v>
      </c>
      <c r="I244" t="s">
        <v>114</v>
      </c>
      <c r="J244">
        <v>68081</v>
      </c>
      <c r="K244" t="s">
        <v>92</v>
      </c>
      <c r="L244">
        <v>6805</v>
      </c>
      <c r="M244">
        <v>6808100062574</v>
      </c>
      <c r="N244" t="s">
        <v>867</v>
      </c>
      <c r="O244" t="s">
        <v>348</v>
      </c>
      <c r="P244" t="s">
        <v>868</v>
      </c>
      <c r="Q244" t="s">
        <v>338</v>
      </c>
      <c r="R244">
        <v>2026</v>
      </c>
      <c r="S244">
        <v>190</v>
      </c>
      <c r="T244" t="s">
        <v>81</v>
      </c>
      <c r="U244" t="s">
        <v>262</v>
      </c>
      <c r="W244" t="s">
        <v>98</v>
      </c>
      <c r="X244" t="s">
        <v>84</v>
      </c>
      <c r="Y244" t="s">
        <v>339</v>
      </c>
      <c r="Z244" t="s">
        <v>339</v>
      </c>
      <c r="AA244">
        <v>190</v>
      </c>
      <c r="AB244" t="s">
        <v>339</v>
      </c>
      <c r="AC244" t="s">
        <v>339</v>
      </c>
      <c r="AE244" t="s">
        <v>419</v>
      </c>
      <c r="AF244" t="s">
        <v>341</v>
      </c>
      <c r="AG244">
        <v>0</v>
      </c>
      <c r="AH244">
        <v>8</v>
      </c>
      <c r="AI244" t="s">
        <v>869</v>
      </c>
      <c r="AJ244" t="s">
        <v>374</v>
      </c>
      <c r="AK244" t="s">
        <v>81</v>
      </c>
      <c r="AL244" t="s">
        <v>339</v>
      </c>
      <c r="AO244" t="s">
        <v>262</v>
      </c>
      <c r="AP244" t="s">
        <v>262</v>
      </c>
      <c r="AQ244" t="s">
        <v>344</v>
      </c>
      <c r="AR244" t="s">
        <v>82</v>
      </c>
      <c r="AS244" t="s">
        <v>345</v>
      </c>
    </row>
    <row r="245" spans="1:45">
      <c r="A245">
        <v>1904</v>
      </c>
      <c r="B245">
        <v>68008582025</v>
      </c>
      <c r="C245">
        <v>890270553</v>
      </c>
      <c r="D245" t="s">
        <v>118</v>
      </c>
      <c r="E245" t="s">
        <v>84</v>
      </c>
      <c r="F245" t="s">
        <v>98</v>
      </c>
      <c r="G245" t="s">
        <v>77</v>
      </c>
      <c r="H245" t="s">
        <v>334</v>
      </c>
      <c r="I245" t="s">
        <v>114</v>
      </c>
      <c r="J245">
        <v>68081</v>
      </c>
      <c r="K245" t="s">
        <v>92</v>
      </c>
      <c r="L245">
        <v>6805</v>
      </c>
      <c r="M245">
        <v>680811125841</v>
      </c>
      <c r="N245" t="s">
        <v>870</v>
      </c>
      <c r="O245" t="s">
        <v>336</v>
      </c>
      <c r="P245" t="s">
        <v>871</v>
      </c>
      <c r="Q245" t="s">
        <v>338</v>
      </c>
      <c r="R245">
        <v>2026</v>
      </c>
      <c r="S245">
        <v>155</v>
      </c>
      <c r="T245" t="s">
        <v>81</v>
      </c>
      <c r="U245" t="s">
        <v>262</v>
      </c>
      <c r="W245" t="s">
        <v>98</v>
      </c>
      <c r="X245" t="s">
        <v>84</v>
      </c>
      <c r="Y245" t="s">
        <v>339</v>
      </c>
      <c r="Z245" t="s">
        <v>339</v>
      </c>
      <c r="AA245">
        <v>155</v>
      </c>
      <c r="AB245" t="s">
        <v>339</v>
      </c>
      <c r="AC245" t="s">
        <v>339</v>
      </c>
      <c r="AE245" t="s">
        <v>419</v>
      </c>
      <c r="AF245" t="s">
        <v>341</v>
      </c>
      <c r="AG245">
        <v>0</v>
      </c>
      <c r="AH245">
        <v>10</v>
      </c>
      <c r="AI245" t="s">
        <v>872</v>
      </c>
      <c r="AJ245" t="s">
        <v>374</v>
      </c>
      <c r="AK245" t="s">
        <v>81</v>
      </c>
      <c r="AL245" t="s">
        <v>339</v>
      </c>
      <c r="AO245" t="s">
        <v>262</v>
      </c>
      <c r="AP245" t="s">
        <v>262</v>
      </c>
      <c r="AQ245" t="s">
        <v>344</v>
      </c>
      <c r="AR245" t="s">
        <v>82</v>
      </c>
      <c r="AS245" t="s">
        <v>345</v>
      </c>
    </row>
    <row r="246" spans="1:45">
      <c r="A246">
        <v>1861</v>
      </c>
      <c r="B246">
        <v>68008912025</v>
      </c>
      <c r="C246">
        <v>829000108</v>
      </c>
      <c r="D246" t="s">
        <v>142</v>
      </c>
      <c r="E246" t="s">
        <v>84</v>
      </c>
      <c r="F246" t="s">
        <v>98</v>
      </c>
      <c r="G246" t="s">
        <v>77</v>
      </c>
      <c r="H246" t="s">
        <v>334</v>
      </c>
      <c r="I246" t="s">
        <v>93</v>
      </c>
      <c r="J246">
        <v>68575</v>
      </c>
      <c r="K246" t="s">
        <v>92</v>
      </c>
      <c r="L246">
        <v>6805</v>
      </c>
      <c r="M246">
        <v>685751119679</v>
      </c>
      <c r="N246" t="s">
        <v>873</v>
      </c>
      <c r="O246" t="s">
        <v>336</v>
      </c>
      <c r="P246" t="s">
        <v>874</v>
      </c>
      <c r="Q246" t="s">
        <v>338</v>
      </c>
      <c r="R246">
        <v>2026</v>
      </c>
      <c r="S246">
        <v>76</v>
      </c>
      <c r="T246" t="s">
        <v>81</v>
      </c>
      <c r="U246" t="s">
        <v>262</v>
      </c>
      <c r="W246" t="s">
        <v>98</v>
      </c>
      <c r="X246" t="s">
        <v>84</v>
      </c>
      <c r="Y246" t="s">
        <v>339</v>
      </c>
      <c r="Z246" t="s">
        <v>339</v>
      </c>
      <c r="AA246">
        <v>76</v>
      </c>
      <c r="AB246" t="s">
        <v>339</v>
      </c>
      <c r="AC246" t="s">
        <v>339</v>
      </c>
      <c r="AE246" t="s">
        <v>419</v>
      </c>
      <c r="AF246" t="s">
        <v>341</v>
      </c>
      <c r="AG246">
        <v>0</v>
      </c>
      <c r="AH246">
        <v>3</v>
      </c>
      <c r="AI246" t="s">
        <v>875</v>
      </c>
      <c r="AJ246" t="s">
        <v>421</v>
      </c>
      <c r="AK246" t="s">
        <v>81</v>
      </c>
      <c r="AL246" t="s">
        <v>339</v>
      </c>
      <c r="AO246" t="s">
        <v>262</v>
      </c>
      <c r="AP246" t="s">
        <v>262</v>
      </c>
      <c r="AQ246" t="s">
        <v>344</v>
      </c>
      <c r="AR246" t="s">
        <v>82</v>
      </c>
      <c r="AS246" t="s">
        <v>345</v>
      </c>
    </row>
    <row r="247" spans="1:45">
      <c r="A247">
        <v>1861</v>
      </c>
      <c r="B247">
        <v>68008912025</v>
      </c>
      <c r="C247">
        <v>829000108</v>
      </c>
      <c r="D247" t="s">
        <v>142</v>
      </c>
      <c r="E247" t="s">
        <v>84</v>
      </c>
      <c r="F247" t="s">
        <v>98</v>
      </c>
      <c r="G247" t="s">
        <v>77</v>
      </c>
      <c r="H247" t="s">
        <v>334</v>
      </c>
      <c r="I247" t="s">
        <v>93</v>
      </c>
      <c r="J247">
        <v>68575</v>
      </c>
      <c r="K247" t="s">
        <v>92</v>
      </c>
      <c r="L247">
        <v>6805</v>
      </c>
      <c r="M247">
        <v>685751130519</v>
      </c>
      <c r="N247" t="s">
        <v>876</v>
      </c>
      <c r="O247" t="s">
        <v>336</v>
      </c>
      <c r="P247" t="s">
        <v>877</v>
      </c>
      <c r="Q247" t="s">
        <v>338</v>
      </c>
      <c r="R247">
        <v>2026</v>
      </c>
      <c r="S247">
        <v>40</v>
      </c>
      <c r="T247" t="s">
        <v>81</v>
      </c>
      <c r="U247" t="s">
        <v>262</v>
      </c>
      <c r="W247" t="s">
        <v>98</v>
      </c>
      <c r="X247" t="s">
        <v>84</v>
      </c>
      <c r="Y247" t="s">
        <v>339</v>
      </c>
      <c r="Z247" t="s">
        <v>339</v>
      </c>
      <c r="AA247">
        <v>40</v>
      </c>
      <c r="AB247" t="s">
        <v>339</v>
      </c>
      <c r="AC247" t="s">
        <v>339</v>
      </c>
      <c r="AE247" t="s">
        <v>419</v>
      </c>
      <c r="AF247" t="s">
        <v>341</v>
      </c>
      <c r="AG247">
        <v>0</v>
      </c>
      <c r="AH247">
        <v>2</v>
      </c>
      <c r="AI247" t="s">
        <v>875</v>
      </c>
      <c r="AJ247" t="s">
        <v>421</v>
      </c>
      <c r="AK247" t="s">
        <v>81</v>
      </c>
      <c r="AL247" t="s">
        <v>339</v>
      </c>
      <c r="AO247" t="s">
        <v>262</v>
      </c>
      <c r="AP247" t="s">
        <v>262</v>
      </c>
      <c r="AQ247" t="s">
        <v>344</v>
      </c>
      <c r="AR247" t="s">
        <v>82</v>
      </c>
      <c r="AS247" t="s">
        <v>345</v>
      </c>
    </row>
    <row r="248" spans="1:45">
      <c r="A248">
        <v>1907</v>
      </c>
      <c r="B248">
        <v>68008892025</v>
      </c>
      <c r="C248">
        <v>800019737</v>
      </c>
      <c r="D248" t="s">
        <v>154</v>
      </c>
      <c r="E248" t="s">
        <v>129</v>
      </c>
      <c r="F248" t="s">
        <v>127</v>
      </c>
      <c r="G248" t="s">
        <v>77</v>
      </c>
      <c r="H248" t="s">
        <v>334</v>
      </c>
      <c r="I248" t="s">
        <v>189</v>
      </c>
      <c r="J248">
        <v>68250</v>
      </c>
      <c r="K248" t="s">
        <v>120</v>
      </c>
      <c r="L248">
        <v>6809</v>
      </c>
      <c r="M248">
        <v>6825000107421</v>
      </c>
      <c r="N248" t="s">
        <v>878</v>
      </c>
      <c r="O248" t="s">
        <v>336</v>
      </c>
      <c r="P248" t="s">
        <v>879</v>
      </c>
      <c r="Q248" t="s">
        <v>338</v>
      </c>
      <c r="R248">
        <v>2026</v>
      </c>
      <c r="S248">
        <v>48</v>
      </c>
      <c r="T248" t="s">
        <v>81</v>
      </c>
      <c r="U248" t="s">
        <v>262</v>
      </c>
      <c r="W248" t="s">
        <v>127</v>
      </c>
      <c r="X248" t="s">
        <v>129</v>
      </c>
      <c r="Y248" t="s">
        <v>339</v>
      </c>
      <c r="Z248" t="s">
        <v>339</v>
      </c>
      <c r="AA248">
        <v>48</v>
      </c>
      <c r="AB248" t="s">
        <v>339</v>
      </c>
      <c r="AC248" t="s">
        <v>339</v>
      </c>
      <c r="AE248" t="s">
        <v>419</v>
      </c>
      <c r="AF248" t="s">
        <v>341</v>
      </c>
      <c r="AG248">
        <v>0</v>
      </c>
      <c r="AH248">
        <v>0</v>
      </c>
      <c r="AI248" t="s">
        <v>342</v>
      </c>
      <c r="AJ248" t="s">
        <v>343</v>
      </c>
      <c r="AK248" t="s">
        <v>81</v>
      </c>
      <c r="AL248" t="s">
        <v>339</v>
      </c>
      <c r="AO248" t="s">
        <v>262</v>
      </c>
      <c r="AP248" t="s">
        <v>262</v>
      </c>
      <c r="AQ248" t="s">
        <v>344</v>
      </c>
      <c r="AR248" t="s">
        <v>82</v>
      </c>
      <c r="AS248" t="s">
        <v>345</v>
      </c>
    </row>
    <row r="249" spans="1:45">
      <c r="A249">
        <v>1907</v>
      </c>
      <c r="B249">
        <v>68008892025</v>
      </c>
      <c r="C249">
        <v>800019737</v>
      </c>
      <c r="D249" t="s">
        <v>154</v>
      </c>
      <c r="E249" t="s">
        <v>157</v>
      </c>
      <c r="F249" t="s">
        <v>156</v>
      </c>
      <c r="G249" t="s">
        <v>77</v>
      </c>
      <c r="H249" t="s">
        <v>334</v>
      </c>
      <c r="I249" t="s">
        <v>189</v>
      </c>
      <c r="J249">
        <v>68250</v>
      </c>
      <c r="K249" t="s">
        <v>120</v>
      </c>
      <c r="L249">
        <v>6809</v>
      </c>
      <c r="M249">
        <v>6825000107425</v>
      </c>
      <c r="N249" t="s">
        <v>880</v>
      </c>
      <c r="O249" t="s">
        <v>336</v>
      </c>
      <c r="P249" t="s">
        <v>881</v>
      </c>
      <c r="Q249" t="s">
        <v>338</v>
      </c>
      <c r="R249">
        <v>2026</v>
      </c>
      <c r="S249">
        <v>17</v>
      </c>
      <c r="T249" t="s">
        <v>81</v>
      </c>
      <c r="U249" t="s">
        <v>262</v>
      </c>
      <c r="W249" t="s">
        <v>156</v>
      </c>
      <c r="X249" t="s">
        <v>157</v>
      </c>
      <c r="Y249" t="s">
        <v>339</v>
      </c>
      <c r="Z249" t="s">
        <v>339</v>
      </c>
      <c r="AA249">
        <v>17</v>
      </c>
      <c r="AB249" t="s">
        <v>339</v>
      </c>
      <c r="AC249" t="s">
        <v>339</v>
      </c>
      <c r="AE249" t="s">
        <v>419</v>
      </c>
      <c r="AF249" t="s">
        <v>341</v>
      </c>
      <c r="AG249">
        <v>0</v>
      </c>
      <c r="AH249">
        <v>0</v>
      </c>
      <c r="AI249" t="s">
        <v>342</v>
      </c>
      <c r="AJ249" t="s">
        <v>882</v>
      </c>
      <c r="AK249" t="s">
        <v>81</v>
      </c>
      <c r="AL249" t="s">
        <v>339</v>
      </c>
      <c r="AO249" t="s">
        <v>262</v>
      </c>
      <c r="AP249" t="s">
        <v>262</v>
      </c>
      <c r="AQ249" t="s">
        <v>344</v>
      </c>
      <c r="AR249" t="s">
        <v>82</v>
      </c>
      <c r="AS249" t="s">
        <v>345</v>
      </c>
    </row>
    <row r="250" spans="1:45">
      <c r="A250">
        <v>1907</v>
      </c>
      <c r="B250">
        <v>68008892025</v>
      </c>
      <c r="C250">
        <v>800019737</v>
      </c>
      <c r="D250" t="s">
        <v>154</v>
      </c>
      <c r="E250" t="s">
        <v>157</v>
      </c>
      <c r="F250" t="s">
        <v>156</v>
      </c>
      <c r="G250" t="s">
        <v>77</v>
      </c>
      <c r="H250" t="s">
        <v>334</v>
      </c>
      <c r="I250" t="s">
        <v>189</v>
      </c>
      <c r="J250">
        <v>68250</v>
      </c>
      <c r="K250" t="s">
        <v>120</v>
      </c>
      <c r="L250">
        <v>6809</v>
      </c>
      <c r="M250">
        <v>682501147638</v>
      </c>
      <c r="N250" t="s">
        <v>883</v>
      </c>
      <c r="O250" t="s">
        <v>336</v>
      </c>
      <c r="P250" t="s">
        <v>884</v>
      </c>
      <c r="Q250" t="s">
        <v>338</v>
      </c>
      <c r="R250">
        <v>2026</v>
      </c>
      <c r="S250">
        <v>15</v>
      </c>
      <c r="T250" t="s">
        <v>81</v>
      </c>
      <c r="U250" t="s">
        <v>262</v>
      </c>
      <c r="W250" t="s">
        <v>156</v>
      </c>
      <c r="X250" t="s">
        <v>157</v>
      </c>
      <c r="Y250" t="s">
        <v>339</v>
      </c>
      <c r="Z250" t="s">
        <v>339</v>
      </c>
      <c r="AA250">
        <v>15</v>
      </c>
      <c r="AB250" t="s">
        <v>339</v>
      </c>
      <c r="AC250" t="s">
        <v>339</v>
      </c>
      <c r="AE250" t="s">
        <v>419</v>
      </c>
      <c r="AF250" t="s">
        <v>341</v>
      </c>
      <c r="AG250">
        <v>0</v>
      </c>
      <c r="AH250">
        <v>0</v>
      </c>
      <c r="AI250" t="s">
        <v>342</v>
      </c>
      <c r="AJ250" t="s">
        <v>882</v>
      </c>
      <c r="AK250" t="s">
        <v>81</v>
      </c>
      <c r="AL250" t="s">
        <v>339</v>
      </c>
      <c r="AO250" t="s">
        <v>262</v>
      </c>
      <c r="AP250" t="s">
        <v>262</v>
      </c>
      <c r="AQ250" t="s">
        <v>344</v>
      </c>
      <c r="AR250" t="s">
        <v>82</v>
      </c>
      <c r="AS250" t="s">
        <v>345</v>
      </c>
    </row>
    <row r="251" spans="1:45">
      <c r="A251">
        <v>1907</v>
      </c>
      <c r="B251">
        <v>68008892025</v>
      </c>
      <c r="C251">
        <v>800019737</v>
      </c>
      <c r="D251" t="s">
        <v>154</v>
      </c>
      <c r="E251" t="s">
        <v>157</v>
      </c>
      <c r="F251" t="s">
        <v>156</v>
      </c>
      <c r="G251" t="s">
        <v>77</v>
      </c>
      <c r="H251" t="s">
        <v>334</v>
      </c>
      <c r="I251" t="s">
        <v>189</v>
      </c>
      <c r="J251">
        <v>68250</v>
      </c>
      <c r="K251" t="s">
        <v>120</v>
      </c>
      <c r="L251">
        <v>6809</v>
      </c>
      <c r="M251">
        <v>682501147639</v>
      </c>
      <c r="N251" t="s">
        <v>885</v>
      </c>
      <c r="O251" t="s">
        <v>336</v>
      </c>
      <c r="P251" t="s">
        <v>886</v>
      </c>
      <c r="Q251" t="s">
        <v>338</v>
      </c>
      <c r="R251">
        <v>2026</v>
      </c>
      <c r="S251">
        <v>17</v>
      </c>
      <c r="T251" t="s">
        <v>81</v>
      </c>
      <c r="U251" t="s">
        <v>262</v>
      </c>
      <c r="W251" t="s">
        <v>156</v>
      </c>
      <c r="X251" t="s">
        <v>157</v>
      </c>
      <c r="Y251" t="s">
        <v>339</v>
      </c>
      <c r="Z251" t="s">
        <v>339</v>
      </c>
      <c r="AA251">
        <v>17</v>
      </c>
      <c r="AB251" t="s">
        <v>339</v>
      </c>
      <c r="AC251" t="s">
        <v>339</v>
      </c>
      <c r="AE251" t="s">
        <v>419</v>
      </c>
      <c r="AF251" t="s">
        <v>341</v>
      </c>
      <c r="AG251">
        <v>0</v>
      </c>
      <c r="AH251">
        <v>0</v>
      </c>
      <c r="AI251" t="s">
        <v>342</v>
      </c>
      <c r="AJ251" t="s">
        <v>882</v>
      </c>
      <c r="AK251" t="s">
        <v>81</v>
      </c>
      <c r="AL251" t="s">
        <v>339</v>
      </c>
      <c r="AO251" t="s">
        <v>262</v>
      </c>
      <c r="AP251" t="s">
        <v>262</v>
      </c>
      <c r="AQ251" t="s">
        <v>344</v>
      </c>
      <c r="AR251" t="s">
        <v>82</v>
      </c>
      <c r="AS251" t="s">
        <v>345</v>
      </c>
    </row>
    <row r="252" spans="1:45">
      <c r="A252">
        <v>1907</v>
      </c>
      <c r="B252">
        <v>68008892025</v>
      </c>
      <c r="C252">
        <v>800019737</v>
      </c>
      <c r="D252" t="s">
        <v>154</v>
      </c>
      <c r="E252" t="s">
        <v>157</v>
      </c>
      <c r="F252" t="s">
        <v>156</v>
      </c>
      <c r="G252" t="s">
        <v>77</v>
      </c>
      <c r="H252" t="s">
        <v>334</v>
      </c>
      <c r="I252" t="s">
        <v>189</v>
      </c>
      <c r="J252">
        <v>68250</v>
      </c>
      <c r="K252" t="s">
        <v>120</v>
      </c>
      <c r="L252">
        <v>6809</v>
      </c>
      <c r="M252">
        <v>682501147641</v>
      </c>
      <c r="N252" t="s">
        <v>887</v>
      </c>
      <c r="O252" t="s">
        <v>336</v>
      </c>
      <c r="P252" t="s">
        <v>888</v>
      </c>
      <c r="Q252" t="s">
        <v>338</v>
      </c>
      <c r="R252">
        <v>2026</v>
      </c>
      <c r="S252">
        <v>8</v>
      </c>
      <c r="T252" t="s">
        <v>81</v>
      </c>
      <c r="U252" t="s">
        <v>262</v>
      </c>
      <c r="W252" t="s">
        <v>156</v>
      </c>
      <c r="X252" t="s">
        <v>157</v>
      </c>
      <c r="Y252" t="s">
        <v>339</v>
      </c>
      <c r="Z252" t="s">
        <v>339</v>
      </c>
      <c r="AA252">
        <v>8</v>
      </c>
      <c r="AB252" t="s">
        <v>339</v>
      </c>
      <c r="AC252" t="s">
        <v>339</v>
      </c>
      <c r="AE252" t="s">
        <v>419</v>
      </c>
      <c r="AF252" t="s">
        <v>341</v>
      </c>
      <c r="AG252">
        <v>0</v>
      </c>
      <c r="AH252">
        <v>0</v>
      </c>
      <c r="AI252" t="s">
        <v>342</v>
      </c>
      <c r="AJ252" t="s">
        <v>882</v>
      </c>
      <c r="AK252" t="s">
        <v>81</v>
      </c>
      <c r="AL252" t="s">
        <v>339</v>
      </c>
      <c r="AO252" t="s">
        <v>262</v>
      </c>
      <c r="AP252" t="s">
        <v>262</v>
      </c>
      <c r="AQ252" t="s">
        <v>344</v>
      </c>
      <c r="AR252" t="s">
        <v>82</v>
      </c>
      <c r="AS252" t="s">
        <v>345</v>
      </c>
    </row>
    <row r="253" spans="1:45">
      <c r="A253">
        <v>1907</v>
      </c>
      <c r="B253">
        <v>68008892025</v>
      </c>
      <c r="C253">
        <v>800019737</v>
      </c>
      <c r="D253" t="s">
        <v>154</v>
      </c>
      <c r="E253" t="s">
        <v>129</v>
      </c>
      <c r="F253" t="s">
        <v>127</v>
      </c>
      <c r="G253" t="s">
        <v>77</v>
      </c>
      <c r="H253" t="s">
        <v>334</v>
      </c>
      <c r="I253" t="s">
        <v>190</v>
      </c>
      <c r="J253">
        <v>68720</v>
      </c>
      <c r="K253" t="s">
        <v>120</v>
      </c>
      <c r="L253">
        <v>6809</v>
      </c>
      <c r="M253">
        <v>6872000135749</v>
      </c>
      <c r="N253" t="s">
        <v>889</v>
      </c>
      <c r="O253" t="s">
        <v>336</v>
      </c>
      <c r="P253" t="s">
        <v>890</v>
      </c>
      <c r="Q253" t="s">
        <v>338</v>
      </c>
      <c r="R253">
        <v>2026</v>
      </c>
      <c r="S253">
        <v>28</v>
      </c>
      <c r="T253" t="s">
        <v>81</v>
      </c>
      <c r="U253" t="s">
        <v>262</v>
      </c>
      <c r="W253" t="s">
        <v>127</v>
      </c>
      <c r="X253" t="s">
        <v>129</v>
      </c>
      <c r="Y253" t="s">
        <v>339</v>
      </c>
      <c r="Z253" t="s">
        <v>339</v>
      </c>
      <c r="AA253">
        <v>28</v>
      </c>
      <c r="AB253" t="s">
        <v>339</v>
      </c>
      <c r="AC253" t="s">
        <v>339</v>
      </c>
      <c r="AE253" t="s">
        <v>419</v>
      </c>
      <c r="AF253" t="s">
        <v>341</v>
      </c>
      <c r="AG253">
        <v>0</v>
      </c>
      <c r="AH253">
        <v>0</v>
      </c>
      <c r="AI253" t="s">
        <v>342</v>
      </c>
      <c r="AJ253" t="s">
        <v>343</v>
      </c>
      <c r="AK253" t="s">
        <v>81</v>
      </c>
      <c r="AL253" t="s">
        <v>339</v>
      </c>
      <c r="AO253" t="s">
        <v>262</v>
      </c>
      <c r="AP253" t="s">
        <v>262</v>
      </c>
      <c r="AQ253" t="s">
        <v>344</v>
      </c>
      <c r="AR253" t="s">
        <v>82</v>
      </c>
      <c r="AS253" t="s">
        <v>345</v>
      </c>
    </row>
    <row r="254" spans="1:45">
      <c r="A254">
        <v>1907</v>
      </c>
      <c r="B254">
        <v>68008892025</v>
      </c>
      <c r="C254">
        <v>800019737</v>
      </c>
      <c r="D254" t="s">
        <v>154</v>
      </c>
      <c r="E254" t="s">
        <v>129</v>
      </c>
      <c r="F254" t="s">
        <v>127</v>
      </c>
      <c r="G254" t="s">
        <v>77</v>
      </c>
      <c r="H254" t="s">
        <v>334</v>
      </c>
      <c r="I254" t="s">
        <v>190</v>
      </c>
      <c r="J254">
        <v>68720</v>
      </c>
      <c r="K254" t="s">
        <v>120</v>
      </c>
      <c r="L254">
        <v>6809</v>
      </c>
      <c r="M254">
        <v>6872000135762</v>
      </c>
      <c r="N254" t="s">
        <v>891</v>
      </c>
      <c r="O254" t="s">
        <v>336</v>
      </c>
      <c r="P254" t="s">
        <v>892</v>
      </c>
      <c r="Q254" t="s">
        <v>338</v>
      </c>
      <c r="R254">
        <v>2026</v>
      </c>
      <c r="S254">
        <v>32</v>
      </c>
      <c r="T254" t="s">
        <v>81</v>
      </c>
      <c r="U254" t="s">
        <v>262</v>
      </c>
      <c r="W254" t="s">
        <v>127</v>
      </c>
      <c r="X254" t="s">
        <v>129</v>
      </c>
      <c r="Y254" t="s">
        <v>339</v>
      </c>
      <c r="Z254" t="s">
        <v>339</v>
      </c>
      <c r="AA254">
        <v>32</v>
      </c>
      <c r="AB254" t="s">
        <v>339</v>
      </c>
      <c r="AC254" t="s">
        <v>339</v>
      </c>
      <c r="AE254" t="s">
        <v>419</v>
      </c>
      <c r="AF254" t="s">
        <v>341</v>
      </c>
      <c r="AG254">
        <v>0</v>
      </c>
      <c r="AH254">
        <v>0</v>
      </c>
      <c r="AI254" t="s">
        <v>342</v>
      </c>
      <c r="AJ254" t="s">
        <v>343</v>
      </c>
      <c r="AK254" t="s">
        <v>81</v>
      </c>
      <c r="AL254" t="s">
        <v>339</v>
      </c>
      <c r="AO254" t="s">
        <v>262</v>
      </c>
      <c r="AP254" t="s">
        <v>262</v>
      </c>
      <c r="AQ254" t="s">
        <v>344</v>
      </c>
      <c r="AR254" t="s">
        <v>82</v>
      </c>
      <c r="AS254" t="s">
        <v>345</v>
      </c>
    </row>
    <row r="255" spans="1:45">
      <c r="A255">
        <v>1907</v>
      </c>
      <c r="B255">
        <v>68008892025</v>
      </c>
      <c r="C255">
        <v>800019737</v>
      </c>
      <c r="D255" t="s">
        <v>154</v>
      </c>
      <c r="E255" t="s">
        <v>157</v>
      </c>
      <c r="F255" t="s">
        <v>156</v>
      </c>
      <c r="G255" t="s">
        <v>77</v>
      </c>
      <c r="H255" t="s">
        <v>334</v>
      </c>
      <c r="I255" t="s">
        <v>190</v>
      </c>
      <c r="J255">
        <v>68720</v>
      </c>
      <c r="K255" t="s">
        <v>120</v>
      </c>
      <c r="L255">
        <v>6809</v>
      </c>
      <c r="M255">
        <v>687201129591</v>
      </c>
      <c r="N255" t="s">
        <v>893</v>
      </c>
      <c r="O255" t="s">
        <v>336</v>
      </c>
      <c r="P255" t="s">
        <v>894</v>
      </c>
      <c r="Q255" t="s">
        <v>338</v>
      </c>
      <c r="R255">
        <v>2026</v>
      </c>
      <c r="S255">
        <v>17</v>
      </c>
      <c r="T255" t="s">
        <v>81</v>
      </c>
      <c r="U255" t="s">
        <v>262</v>
      </c>
      <c r="W255" t="s">
        <v>156</v>
      </c>
      <c r="X255" t="s">
        <v>157</v>
      </c>
      <c r="Y255" t="s">
        <v>339</v>
      </c>
      <c r="Z255" t="s">
        <v>339</v>
      </c>
      <c r="AA255">
        <v>17</v>
      </c>
      <c r="AB255" t="s">
        <v>339</v>
      </c>
      <c r="AC255" t="s">
        <v>339</v>
      </c>
      <c r="AE255" t="s">
        <v>419</v>
      </c>
      <c r="AF255" t="s">
        <v>341</v>
      </c>
      <c r="AG255">
        <v>0</v>
      </c>
      <c r="AH255">
        <v>0</v>
      </c>
      <c r="AI255" t="s">
        <v>342</v>
      </c>
      <c r="AJ255" t="s">
        <v>882</v>
      </c>
      <c r="AK255" t="s">
        <v>81</v>
      </c>
      <c r="AL255" t="s">
        <v>339</v>
      </c>
      <c r="AO255" t="s">
        <v>262</v>
      </c>
      <c r="AP255" t="s">
        <v>262</v>
      </c>
      <c r="AQ255" t="s">
        <v>344</v>
      </c>
      <c r="AR255" t="s">
        <v>82</v>
      </c>
      <c r="AS255" t="s">
        <v>345</v>
      </c>
    </row>
    <row r="256" spans="1:45">
      <c r="A256">
        <v>1907</v>
      </c>
      <c r="B256">
        <v>68008892025</v>
      </c>
      <c r="C256">
        <v>800019737</v>
      </c>
      <c r="D256" t="s">
        <v>154</v>
      </c>
      <c r="E256" t="s">
        <v>157</v>
      </c>
      <c r="F256" t="s">
        <v>156</v>
      </c>
      <c r="G256" t="s">
        <v>77</v>
      </c>
      <c r="H256" t="s">
        <v>334</v>
      </c>
      <c r="I256" t="s">
        <v>190</v>
      </c>
      <c r="J256">
        <v>68720</v>
      </c>
      <c r="K256" t="s">
        <v>120</v>
      </c>
      <c r="L256">
        <v>6809</v>
      </c>
      <c r="M256">
        <v>687201129593</v>
      </c>
      <c r="N256" t="s">
        <v>895</v>
      </c>
      <c r="O256" t="s">
        <v>336</v>
      </c>
      <c r="P256" t="s">
        <v>896</v>
      </c>
      <c r="Q256" t="s">
        <v>338</v>
      </c>
      <c r="R256">
        <v>2026</v>
      </c>
      <c r="S256">
        <v>17</v>
      </c>
      <c r="T256" t="s">
        <v>81</v>
      </c>
      <c r="U256" t="s">
        <v>262</v>
      </c>
      <c r="W256" t="s">
        <v>156</v>
      </c>
      <c r="X256" t="s">
        <v>157</v>
      </c>
      <c r="Y256" t="s">
        <v>339</v>
      </c>
      <c r="Z256" t="s">
        <v>339</v>
      </c>
      <c r="AA256">
        <v>17</v>
      </c>
      <c r="AB256" t="s">
        <v>339</v>
      </c>
      <c r="AC256" t="s">
        <v>339</v>
      </c>
      <c r="AE256" t="s">
        <v>419</v>
      </c>
      <c r="AF256" t="s">
        <v>341</v>
      </c>
      <c r="AG256">
        <v>0</v>
      </c>
      <c r="AH256">
        <v>0</v>
      </c>
      <c r="AI256" t="s">
        <v>342</v>
      </c>
      <c r="AJ256" t="s">
        <v>882</v>
      </c>
      <c r="AK256" t="s">
        <v>81</v>
      </c>
      <c r="AL256" t="s">
        <v>339</v>
      </c>
      <c r="AO256" t="s">
        <v>262</v>
      </c>
      <c r="AP256" t="s">
        <v>262</v>
      </c>
      <c r="AQ256" t="s">
        <v>344</v>
      </c>
      <c r="AR256" t="s">
        <v>82</v>
      </c>
      <c r="AS256" t="s">
        <v>345</v>
      </c>
    </row>
    <row r="257" spans="1:45">
      <c r="A257">
        <v>1844</v>
      </c>
      <c r="B257">
        <v>68008272025</v>
      </c>
      <c r="C257">
        <v>890270537</v>
      </c>
      <c r="D257" t="s">
        <v>116</v>
      </c>
      <c r="E257" t="s">
        <v>84</v>
      </c>
      <c r="F257" t="s">
        <v>80</v>
      </c>
      <c r="G257" t="s">
        <v>77</v>
      </c>
      <c r="H257" t="s">
        <v>334</v>
      </c>
      <c r="I257" t="s">
        <v>114</v>
      </c>
      <c r="J257">
        <v>68081</v>
      </c>
      <c r="K257" t="s">
        <v>92</v>
      </c>
      <c r="L257">
        <v>6805</v>
      </c>
      <c r="M257">
        <v>6808100107281</v>
      </c>
      <c r="N257" t="s">
        <v>897</v>
      </c>
      <c r="O257" t="s">
        <v>336</v>
      </c>
      <c r="P257" t="s">
        <v>898</v>
      </c>
      <c r="Q257" t="s">
        <v>338</v>
      </c>
      <c r="R257">
        <v>2026</v>
      </c>
      <c r="S257">
        <v>90</v>
      </c>
      <c r="T257" t="s">
        <v>81</v>
      </c>
      <c r="U257" t="s">
        <v>262</v>
      </c>
      <c r="W257" t="s">
        <v>80</v>
      </c>
      <c r="X257" t="s">
        <v>84</v>
      </c>
      <c r="Y257" t="s">
        <v>339</v>
      </c>
      <c r="Z257" t="s">
        <v>339</v>
      </c>
      <c r="AA257">
        <v>90</v>
      </c>
      <c r="AB257" t="s">
        <v>339</v>
      </c>
      <c r="AC257" t="s">
        <v>339</v>
      </c>
      <c r="AE257" t="s">
        <v>466</v>
      </c>
      <c r="AF257" t="s">
        <v>341</v>
      </c>
      <c r="AG257">
        <v>0</v>
      </c>
      <c r="AH257">
        <v>0</v>
      </c>
      <c r="AI257" t="s">
        <v>342</v>
      </c>
      <c r="AJ257" t="s">
        <v>468</v>
      </c>
      <c r="AK257" t="s">
        <v>81</v>
      </c>
      <c r="AL257" t="s">
        <v>339</v>
      </c>
      <c r="AO257" t="s">
        <v>262</v>
      </c>
      <c r="AP257" t="s">
        <v>262</v>
      </c>
      <c r="AQ257" t="s">
        <v>344</v>
      </c>
      <c r="AR257" t="s">
        <v>82</v>
      </c>
      <c r="AS257" t="s">
        <v>345</v>
      </c>
    </row>
    <row r="258" spans="1:45">
      <c r="A258">
        <v>1879</v>
      </c>
      <c r="B258">
        <v>68008602025</v>
      </c>
      <c r="C258">
        <v>890270537</v>
      </c>
      <c r="D258" t="s">
        <v>116</v>
      </c>
      <c r="E258" t="s">
        <v>84</v>
      </c>
      <c r="F258" t="s">
        <v>98</v>
      </c>
      <c r="G258" t="s">
        <v>77</v>
      </c>
      <c r="H258" t="s">
        <v>334</v>
      </c>
      <c r="I258" t="s">
        <v>114</v>
      </c>
      <c r="J258">
        <v>68081</v>
      </c>
      <c r="K258" t="s">
        <v>92</v>
      </c>
      <c r="L258">
        <v>6805</v>
      </c>
      <c r="M258">
        <v>6808100108575</v>
      </c>
      <c r="N258" t="s">
        <v>899</v>
      </c>
      <c r="O258" t="s">
        <v>336</v>
      </c>
      <c r="P258" t="s">
        <v>900</v>
      </c>
      <c r="Q258" t="s">
        <v>338</v>
      </c>
      <c r="R258">
        <v>2026</v>
      </c>
      <c r="S258">
        <v>256</v>
      </c>
      <c r="T258" t="s">
        <v>81</v>
      </c>
      <c r="U258" t="s">
        <v>262</v>
      </c>
      <c r="W258" t="s">
        <v>98</v>
      </c>
      <c r="X258" t="s">
        <v>84</v>
      </c>
      <c r="Y258" t="s">
        <v>339</v>
      </c>
      <c r="Z258" t="s">
        <v>339</v>
      </c>
      <c r="AA258">
        <v>256</v>
      </c>
      <c r="AB258" t="s">
        <v>339</v>
      </c>
      <c r="AC258" t="s">
        <v>339</v>
      </c>
      <c r="AE258" t="s">
        <v>419</v>
      </c>
      <c r="AF258" t="s">
        <v>341</v>
      </c>
      <c r="AG258">
        <v>0</v>
      </c>
      <c r="AH258">
        <v>5</v>
      </c>
      <c r="AI258" t="s">
        <v>901</v>
      </c>
      <c r="AJ258" t="s">
        <v>374</v>
      </c>
      <c r="AK258" t="s">
        <v>81</v>
      </c>
      <c r="AL258" t="s">
        <v>339</v>
      </c>
      <c r="AO258" t="s">
        <v>262</v>
      </c>
      <c r="AP258" t="s">
        <v>262</v>
      </c>
      <c r="AQ258" t="s">
        <v>344</v>
      </c>
      <c r="AR258" t="s">
        <v>82</v>
      </c>
      <c r="AS258" t="s">
        <v>345</v>
      </c>
    </row>
    <row r="259" spans="1:45">
      <c r="A259" t="s">
        <v>205</v>
      </c>
      <c r="B259">
        <v>68008052025</v>
      </c>
      <c r="C259">
        <v>800209135</v>
      </c>
      <c r="D259" t="s">
        <v>149</v>
      </c>
      <c r="E259" t="s">
        <v>157</v>
      </c>
      <c r="F259" t="s">
        <v>183</v>
      </c>
      <c r="G259" t="s">
        <v>77</v>
      </c>
      <c r="H259" t="s">
        <v>334</v>
      </c>
      <c r="I259" t="s">
        <v>206</v>
      </c>
      <c r="J259">
        <v>68615</v>
      </c>
      <c r="K259" t="s">
        <v>123</v>
      </c>
      <c r="L259">
        <v>6801</v>
      </c>
      <c r="M259">
        <v>6861500092585</v>
      </c>
      <c r="N259" t="s">
        <v>902</v>
      </c>
      <c r="O259" t="s">
        <v>336</v>
      </c>
      <c r="P259" t="s">
        <v>903</v>
      </c>
      <c r="Q259" t="s">
        <v>338</v>
      </c>
      <c r="R259">
        <v>2026</v>
      </c>
      <c r="S259">
        <v>40</v>
      </c>
      <c r="T259" t="s">
        <v>81</v>
      </c>
      <c r="U259" t="s">
        <v>262</v>
      </c>
      <c r="W259" t="s">
        <v>183</v>
      </c>
      <c r="X259" t="s">
        <v>157</v>
      </c>
      <c r="Y259" t="s">
        <v>339</v>
      </c>
      <c r="Z259" t="s">
        <v>339</v>
      </c>
      <c r="AA259">
        <v>20</v>
      </c>
      <c r="AB259" t="s">
        <v>479</v>
      </c>
      <c r="AC259" t="s">
        <v>480</v>
      </c>
      <c r="AD259" t="s">
        <v>320</v>
      </c>
      <c r="AE259" t="s">
        <v>340</v>
      </c>
      <c r="AF259" t="s">
        <v>341</v>
      </c>
      <c r="AG259">
        <v>0</v>
      </c>
      <c r="AH259">
        <v>0</v>
      </c>
      <c r="AI259" t="s">
        <v>700</v>
      </c>
      <c r="AJ259" t="s">
        <v>556</v>
      </c>
      <c r="AK259" t="s">
        <v>81</v>
      </c>
      <c r="AL259" t="s">
        <v>339</v>
      </c>
      <c r="AO259" t="s">
        <v>262</v>
      </c>
      <c r="AP259" t="s">
        <v>262</v>
      </c>
      <c r="AQ259" t="s">
        <v>344</v>
      </c>
      <c r="AR259" t="s">
        <v>82</v>
      </c>
      <c r="AS259" t="s">
        <v>345</v>
      </c>
    </row>
    <row r="260" spans="1:45">
      <c r="A260" t="s">
        <v>205</v>
      </c>
      <c r="B260">
        <v>68008052025</v>
      </c>
      <c r="C260">
        <v>800209135</v>
      </c>
      <c r="D260" t="s">
        <v>149</v>
      </c>
      <c r="E260" t="s">
        <v>157</v>
      </c>
      <c r="F260" t="s">
        <v>183</v>
      </c>
      <c r="G260" t="s">
        <v>77</v>
      </c>
      <c r="H260" t="s">
        <v>334</v>
      </c>
      <c r="I260" t="s">
        <v>206</v>
      </c>
      <c r="J260">
        <v>68615</v>
      </c>
      <c r="K260" t="s">
        <v>123</v>
      </c>
      <c r="L260">
        <v>6801</v>
      </c>
      <c r="M260">
        <v>6861500107845</v>
      </c>
      <c r="N260" t="s">
        <v>904</v>
      </c>
      <c r="O260" t="s">
        <v>336</v>
      </c>
      <c r="P260" t="s">
        <v>905</v>
      </c>
      <c r="Q260" t="s">
        <v>338</v>
      </c>
      <c r="R260">
        <v>2026</v>
      </c>
      <c r="S260">
        <v>40</v>
      </c>
      <c r="T260" t="s">
        <v>81</v>
      </c>
      <c r="U260" t="s">
        <v>262</v>
      </c>
      <c r="W260" t="s">
        <v>183</v>
      </c>
      <c r="X260" t="s">
        <v>157</v>
      </c>
      <c r="Y260" t="s">
        <v>339</v>
      </c>
      <c r="Z260" t="s">
        <v>339</v>
      </c>
      <c r="AA260">
        <v>20</v>
      </c>
      <c r="AB260" t="s">
        <v>479</v>
      </c>
      <c r="AC260" t="s">
        <v>480</v>
      </c>
      <c r="AD260" t="s">
        <v>320</v>
      </c>
      <c r="AE260" t="s">
        <v>340</v>
      </c>
      <c r="AF260" t="s">
        <v>341</v>
      </c>
      <c r="AG260">
        <v>0</v>
      </c>
      <c r="AH260">
        <v>0</v>
      </c>
      <c r="AI260" t="s">
        <v>700</v>
      </c>
      <c r="AJ260" t="s">
        <v>556</v>
      </c>
      <c r="AK260" t="s">
        <v>81</v>
      </c>
      <c r="AL260" t="s">
        <v>339</v>
      </c>
      <c r="AO260" t="s">
        <v>262</v>
      </c>
      <c r="AP260" t="s">
        <v>262</v>
      </c>
      <c r="AQ260" t="s">
        <v>344</v>
      </c>
      <c r="AR260" t="s">
        <v>82</v>
      </c>
      <c r="AS260" t="s">
        <v>345</v>
      </c>
    </row>
    <row r="261" spans="1:45">
      <c r="A261" t="s">
        <v>205</v>
      </c>
      <c r="B261">
        <v>68008052025</v>
      </c>
      <c r="C261">
        <v>800209135</v>
      </c>
      <c r="D261" t="s">
        <v>149</v>
      </c>
      <c r="E261" t="s">
        <v>157</v>
      </c>
      <c r="F261" t="s">
        <v>183</v>
      </c>
      <c r="G261" t="s">
        <v>77</v>
      </c>
      <c r="H261" t="s">
        <v>334</v>
      </c>
      <c r="I261" t="s">
        <v>206</v>
      </c>
      <c r="J261">
        <v>68615</v>
      </c>
      <c r="K261" t="s">
        <v>123</v>
      </c>
      <c r="L261">
        <v>6801</v>
      </c>
      <c r="M261">
        <v>6861500107846</v>
      </c>
      <c r="N261" t="s">
        <v>906</v>
      </c>
      <c r="O261" t="s">
        <v>348</v>
      </c>
      <c r="P261" t="s">
        <v>907</v>
      </c>
      <c r="Q261" t="s">
        <v>338</v>
      </c>
      <c r="R261">
        <v>2026</v>
      </c>
      <c r="S261">
        <v>15</v>
      </c>
      <c r="T261" t="s">
        <v>81</v>
      </c>
      <c r="U261" t="s">
        <v>262</v>
      </c>
      <c r="W261" t="s">
        <v>183</v>
      </c>
      <c r="X261" t="s">
        <v>157</v>
      </c>
      <c r="Y261" t="s">
        <v>339</v>
      </c>
      <c r="Z261" t="s">
        <v>339</v>
      </c>
      <c r="AA261">
        <v>20</v>
      </c>
      <c r="AB261" t="s">
        <v>479</v>
      </c>
      <c r="AC261" t="s">
        <v>480</v>
      </c>
      <c r="AD261" t="s">
        <v>320</v>
      </c>
      <c r="AE261" t="s">
        <v>340</v>
      </c>
      <c r="AF261" t="s">
        <v>341</v>
      </c>
      <c r="AG261">
        <v>0</v>
      </c>
      <c r="AH261">
        <v>0</v>
      </c>
      <c r="AI261" t="s">
        <v>700</v>
      </c>
      <c r="AJ261" t="s">
        <v>556</v>
      </c>
      <c r="AK261" t="s">
        <v>81</v>
      </c>
      <c r="AL261" t="s">
        <v>339</v>
      </c>
      <c r="AO261" t="s">
        <v>262</v>
      </c>
      <c r="AP261" t="s">
        <v>262</v>
      </c>
      <c r="AQ261" t="s">
        <v>344</v>
      </c>
      <c r="AR261" t="s">
        <v>82</v>
      </c>
      <c r="AS261" t="s">
        <v>345</v>
      </c>
    </row>
    <row r="262" spans="1:45">
      <c r="A262" t="s">
        <v>205</v>
      </c>
      <c r="B262">
        <v>68008052025</v>
      </c>
      <c r="C262">
        <v>800209135</v>
      </c>
      <c r="D262" t="s">
        <v>149</v>
      </c>
      <c r="E262" t="s">
        <v>157</v>
      </c>
      <c r="F262" t="s">
        <v>183</v>
      </c>
      <c r="G262" t="s">
        <v>77</v>
      </c>
      <c r="H262" t="s">
        <v>334</v>
      </c>
      <c r="I262" t="s">
        <v>206</v>
      </c>
      <c r="J262">
        <v>68615</v>
      </c>
      <c r="K262" t="s">
        <v>123</v>
      </c>
      <c r="L262">
        <v>6801</v>
      </c>
      <c r="M262">
        <v>6861500107847</v>
      </c>
      <c r="N262" t="s">
        <v>908</v>
      </c>
      <c r="O262" t="s">
        <v>348</v>
      </c>
      <c r="P262" t="s">
        <v>909</v>
      </c>
      <c r="Q262" t="s">
        <v>338</v>
      </c>
      <c r="R262">
        <v>2026</v>
      </c>
      <c r="S262">
        <v>12</v>
      </c>
      <c r="T262" t="s">
        <v>81</v>
      </c>
      <c r="U262" t="s">
        <v>262</v>
      </c>
      <c r="W262" t="s">
        <v>183</v>
      </c>
      <c r="X262" t="s">
        <v>157</v>
      </c>
      <c r="Y262" t="s">
        <v>339</v>
      </c>
      <c r="Z262" t="s">
        <v>339</v>
      </c>
      <c r="AA262">
        <v>20</v>
      </c>
      <c r="AB262" t="s">
        <v>479</v>
      </c>
      <c r="AC262" t="s">
        <v>480</v>
      </c>
      <c r="AD262" t="s">
        <v>320</v>
      </c>
      <c r="AE262" t="s">
        <v>340</v>
      </c>
      <c r="AF262" t="s">
        <v>341</v>
      </c>
      <c r="AG262">
        <v>0</v>
      </c>
      <c r="AH262">
        <v>0</v>
      </c>
      <c r="AI262" t="s">
        <v>700</v>
      </c>
      <c r="AJ262" t="s">
        <v>556</v>
      </c>
      <c r="AK262" t="s">
        <v>81</v>
      </c>
      <c r="AL262" t="s">
        <v>339</v>
      </c>
      <c r="AO262" t="s">
        <v>262</v>
      </c>
      <c r="AP262" t="s">
        <v>262</v>
      </c>
      <c r="AQ262" t="s">
        <v>344</v>
      </c>
      <c r="AR262" t="s">
        <v>82</v>
      </c>
      <c r="AS262" t="s">
        <v>345</v>
      </c>
    </row>
    <row r="263" spans="1:45">
      <c r="A263" t="s">
        <v>205</v>
      </c>
      <c r="B263">
        <v>68008052025</v>
      </c>
      <c r="C263">
        <v>800209135</v>
      </c>
      <c r="D263" t="s">
        <v>149</v>
      </c>
      <c r="E263" t="s">
        <v>157</v>
      </c>
      <c r="F263" t="s">
        <v>183</v>
      </c>
      <c r="G263" t="s">
        <v>77</v>
      </c>
      <c r="H263" t="s">
        <v>334</v>
      </c>
      <c r="I263" t="s">
        <v>206</v>
      </c>
      <c r="J263">
        <v>68615</v>
      </c>
      <c r="K263" t="s">
        <v>123</v>
      </c>
      <c r="L263">
        <v>6801</v>
      </c>
      <c r="M263">
        <v>6861500107849</v>
      </c>
      <c r="N263" t="s">
        <v>910</v>
      </c>
      <c r="O263" t="s">
        <v>336</v>
      </c>
      <c r="P263" t="s">
        <v>911</v>
      </c>
      <c r="Q263" t="s">
        <v>338</v>
      </c>
      <c r="R263">
        <v>2026</v>
      </c>
      <c r="S263">
        <v>27</v>
      </c>
      <c r="T263" t="s">
        <v>81</v>
      </c>
      <c r="U263" t="s">
        <v>262</v>
      </c>
      <c r="W263" t="s">
        <v>183</v>
      </c>
      <c r="X263" t="s">
        <v>157</v>
      </c>
      <c r="Y263" t="s">
        <v>339</v>
      </c>
      <c r="Z263" t="s">
        <v>339</v>
      </c>
      <c r="AA263">
        <v>22</v>
      </c>
      <c r="AB263" t="s">
        <v>479</v>
      </c>
      <c r="AC263" t="s">
        <v>480</v>
      </c>
      <c r="AD263" t="s">
        <v>320</v>
      </c>
      <c r="AE263" t="s">
        <v>340</v>
      </c>
      <c r="AF263" t="s">
        <v>341</v>
      </c>
      <c r="AG263">
        <v>0</v>
      </c>
      <c r="AH263">
        <v>0</v>
      </c>
      <c r="AI263" t="s">
        <v>700</v>
      </c>
      <c r="AJ263" t="s">
        <v>556</v>
      </c>
      <c r="AK263" t="s">
        <v>81</v>
      </c>
      <c r="AL263" t="s">
        <v>339</v>
      </c>
      <c r="AO263" t="s">
        <v>262</v>
      </c>
      <c r="AP263" t="s">
        <v>262</v>
      </c>
      <c r="AQ263" t="s">
        <v>344</v>
      </c>
      <c r="AR263" t="s">
        <v>82</v>
      </c>
      <c r="AS263" t="s">
        <v>345</v>
      </c>
    </row>
    <row r="264" spans="1:45">
      <c r="A264" t="s">
        <v>205</v>
      </c>
      <c r="B264">
        <v>68008052025</v>
      </c>
      <c r="C264">
        <v>800209135</v>
      </c>
      <c r="D264" t="s">
        <v>149</v>
      </c>
      <c r="E264" t="s">
        <v>157</v>
      </c>
      <c r="F264" t="s">
        <v>183</v>
      </c>
      <c r="G264" t="s">
        <v>77</v>
      </c>
      <c r="H264" t="s">
        <v>334</v>
      </c>
      <c r="I264" t="s">
        <v>206</v>
      </c>
      <c r="J264">
        <v>68615</v>
      </c>
      <c r="K264" t="s">
        <v>123</v>
      </c>
      <c r="L264">
        <v>6801</v>
      </c>
      <c r="M264">
        <v>6861500107851</v>
      </c>
      <c r="N264" t="s">
        <v>912</v>
      </c>
      <c r="O264" t="s">
        <v>336</v>
      </c>
      <c r="P264" t="s">
        <v>913</v>
      </c>
      <c r="Q264" t="s">
        <v>338</v>
      </c>
      <c r="R264">
        <v>2026</v>
      </c>
      <c r="S264">
        <v>43</v>
      </c>
      <c r="T264" t="s">
        <v>81</v>
      </c>
      <c r="U264" t="s">
        <v>262</v>
      </c>
      <c r="W264" t="s">
        <v>183</v>
      </c>
      <c r="X264" t="s">
        <v>157</v>
      </c>
      <c r="Y264" t="s">
        <v>339</v>
      </c>
      <c r="Z264" t="s">
        <v>339</v>
      </c>
      <c r="AA264">
        <v>20</v>
      </c>
      <c r="AB264" t="s">
        <v>479</v>
      </c>
      <c r="AC264" t="s">
        <v>480</v>
      </c>
      <c r="AD264" t="s">
        <v>320</v>
      </c>
      <c r="AE264" t="s">
        <v>340</v>
      </c>
      <c r="AF264" t="s">
        <v>341</v>
      </c>
      <c r="AG264">
        <v>0</v>
      </c>
      <c r="AH264">
        <v>0</v>
      </c>
      <c r="AI264" t="s">
        <v>700</v>
      </c>
      <c r="AJ264" t="s">
        <v>556</v>
      </c>
      <c r="AK264" t="s">
        <v>81</v>
      </c>
      <c r="AL264" t="s">
        <v>339</v>
      </c>
      <c r="AO264" t="s">
        <v>262</v>
      </c>
      <c r="AP264" t="s">
        <v>262</v>
      </c>
      <c r="AQ264" t="s">
        <v>344</v>
      </c>
      <c r="AR264" t="s">
        <v>82</v>
      </c>
      <c r="AS264" t="s">
        <v>345</v>
      </c>
    </row>
    <row r="265" spans="1:45">
      <c r="A265" t="s">
        <v>205</v>
      </c>
      <c r="B265">
        <v>68008052025</v>
      </c>
      <c r="C265">
        <v>800209135</v>
      </c>
      <c r="D265" t="s">
        <v>149</v>
      </c>
      <c r="E265" t="s">
        <v>157</v>
      </c>
      <c r="F265" t="s">
        <v>183</v>
      </c>
      <c r="G265" t="s">
        <v>77</v>
      </c>
      <c r="H265" t="s">
        <v>334</v>
      </c>
      <c r="I265" t="s">
        <v>206</v>
      </c>
      <c r="J265">
        <v>68615</v>
      </c>
      <c r="K265" t="s">
        <v>123</v>
      </c>
      <c r="L265">
        <v>6801</v>
      </c>
      <c r="M265">
        <v>6861500107856</v>
      </c>
      <c r="N265" t="s">
        <v>914</v>
      </c>
      <c r="O265" t="s">
        <v>336</v>
      </c>
      <c r="P265" t="s">
        <v>913</v>
      </c>
      <c r="Q265" t="s">
        <v>338</v>
      </c>
      <c r="R265">
        <v>2026</v>
      </c>
      <c r="S265">
        <v>29</v>
      </c>
      <c r="T265" t="s">
        <v>81</v>
      </c>
      <c r="U265" t="s">
        <v>262</v>
      </c>
      <c r="W265" t="s">
        <v>183</v>
      </c>
      <c r="X265" t="s">
        <v>157</v>
      </c>
      <c r="Y265" t="s">
        <v>339</v>
      </c>
      <c r="Z265" t="s">
        <v>339</v>
      </c>
      <c r="AA265">
        <v>20</v>
      </c>
      <c r="AB265" t="s">
        <v>479</v>
      </c>
      <c r="AC265" t="s">
        <v>480</v>
      </c>
      <c r="AD265" t="s">
        <v>320</v>
      </c>
      <c r="AE265" t="s">
        <v>340</v>
      </c>
      <c r="AF265" t="s">
        <v>341</v>
      </c>
      <c r="AG265">
        <v>0</v>
      </c>
      <c r="AH265">
        <v>0</v>
      </c>
      <c r="AI265" t="s">
        <v>700</v>
      </c>
      <c r="AJ265" t="s">
        <v>556</v>
      </c>
      <c r="AK265" t="s">
        <v>81</v>
      </c>
      <c r="AL265" t="s">
        <v>339</v>
      </c>
      <c r="AO265" t="s">
        <v>262</v>
      </c>
      <c r="AP265" t="s">
        <v>262</v>
      </c>
      <c r="AQ265" t="s">
        <v>344</v>
      </c>
      <c r="AR265" t="s">
        <v>82</v>
      </c>
      <c r="AS265" t="s">
        <v>345</v>
      </c>
    </row>
    <row r="266" spans="1:45">
      <c r="A266" t="s">
        <v>205</v>
      </c>
      <c r="B266">
        <v>68008052025</v>
      </c>
      <c r="C266">
        <v>800209135</v>
      </c>
      <c r="D266" t="s">
        <v>149</v>
      </c>
      <c r="E266" t="s">
        <v>157</v>
      </c>
      <c r="F266" t="s">
        <v>183</v>
      </c>
      <c r="G266" t="s">
        <v>77</v>
      </c>
      <c r="H266" t="s">
        <v>334</v>
      </c>
      <c r="I266" t="s">
        <v>206</v>
      </c>
      <c r="J266">
        <v>68615</v>
      </c>
      <c r="K266" t="s">
        <v>123</v>
      </c>
      <c r="L266">
        <v>6801</v>
      </c>
      <c r="M266">
        <v>6861500107858</v>
      </c>
      <c r="N266" t="s">
        <v>915</v>
      </c>
      <c r="O266" t="s">
        <v>336</v>
      </c>
      <c r="P266" t="s">
        <v>916</v>
      </c>
      <c r="Q266" t="s">
        <v>338</v>
      </c>
      <c r="R266">
        <v>2026</v>
      </c>
      <c r="S266">
        <v>22</v>
      </c>
      <c r="T266" t="s">
        <v>81</v>
      </c>
      <c r="U266" t="s">
        <v>262</v>
      </c>
      <c r="W266" t="s">
        <v>183</v>
      </c>
      <c r="X266" t="s">
        <v>157</v>
      </c>
      <c r="Y266" t="s">
        <v>339</v>
      </c>
      <c r="Z266" t="s">
        <v>339</v>
      </c>
      <c r="AA266">
        <v>20</v>
      </c>
      <c r="AB266" t="s">
        <v>479</v>
      </c>
      <c r="AC266" t="s">
        <v>480</v>
      </c>
      <c r="AD266" t="s">
        <v>320</v>
      </c>
      <c r="AE266" t="s">
        <v>340</v>
      </c>
      <c r="AF266" t="s">
        <v>341</v>
      </c>
      <c r="AG266">
        <v>0</v>
      </c>
      <c r="AH266">
        <v>0</v>
      </c>
      <c r="AI266" t="s">
        <v>700</v>
      </c>
      <c r="AJ266" t="s">
        <v>556</v>
      </c>
      <c r="AK266" t="s">
        <v>81</v>
      </c>
      <c r="AL266" t="s">
        <v>339</v>
      </c>
      <c r="AO266" t="s">
        <v>262</v>
      </c>
      <c r="AP266" t="s">
        <v>262</v>
      </c>
      <c r="AQ266" t="s">
        <v>344</v>
      </c>
      <c r="AR266" t="s">
        <v>82</v>
      </c>
      <c r="AS266" t="s">
        <v>345</v>
      </c>
    </row>
    <row r="267" spans="1:45">
      <c r="A267" t="s">
        <v>205</v>
      </c>
      <c r="B267">
        <v>68008052025</v>
      </c>
      <c r="C267">
        <v>800209135</v>
      </c>
      <c r="D267" t="s">
        <v>149</v>
      </c>
      <c r="E267" t="s">
        <v>157</v>
      </c>
      <c r="F267" t="s">
        <v>183</v>
      </c>
      <c r="G267" t="s">
        <v>77</v>
      </c>
      <c r="H267" t="s">
        <v>334</v>
      </c>
      <c r="I267" t="s">
        <v>206</v>
      </c>
      <c r="J267">
        <v>68615</v>
      </c>
      <c r="K267" t="s">
        <v>123</v>
      </c>
      <c r="L267">
        <v>6801</v>
      </c>
      <c r="M267">
        <v>6861500107866</v>
      </c>
      <c r="N267" t="s">
        <v>917</v>
      </c>
      <c r="O267" t="s">
        <v>336</v>
      </c>
      <c r="P267" t="s">
        <v>918</v>
      </c>
      <c r="Q267" t="s">
        <v>338</v>
      </c>
      <c r="R267">
        <v>2026</v>
      </c>
      <c r="S267">
        <v>40</v>
      </c>
      <c r="T267" t="s">
        <v>81</v>
      </c>
      <c r="U267" t="s">
        <v>262</v>
      </c>
      <c r="W267" t="s">
        <v>183</v>
      </c>
      <c r="X267" t="s">
        <v>157</v>
      </c>
      <c r="Y267" t="s">
        <v>339</v>
      </c>
      <c r="Z267" t="s">
        <v>339</v>
      </c>
      <c r="AA267">
        <v>20</v>
      </c>
      <c r="AB267" t="s">
        <v>479</v>
      </c>
      <c r="AC267" t="s">
        <v>480</v>
      </c>
      <c r="AD267" t="s">
        <v>320</v>
      </c>
      <c r="AE267" t="s">
        <v>340</v>
      </c>
      <c r="AF267" t="s">
        <v>341</v>
      </c>
      <c r="AG267">
        <v>0</v>
      </c>
      <c r="AH267">
        <v>0</v>
      </c>
      <c r="AI267" t="s">
        <v>700</v>
      </c>
      <c r="AJ267" t="s">
        <v>556</v>
      </c>
      <c r="AK267" t="s">
        <v>81</v>
      </c>
      <c r="AL267" t="s">
        <v>339</v>
      </c>
      <c r="AO267" t="s">
        <v>262</v>
      </c>
      <c r="AP267" t="s">
        <v>262</v>
      </c>
      <c r="AQ267" t="s">
        <v>344</v>
      </c>
      <c r="AR267" t="s">
        <v>82</v>
      </c>
      <c r="AS267" t="s">
        <v>345</v>
      </c>
    </row>
    <row r="268" spans="1:45">
      <c r="A268" t="s">
        <v>205</v>
      </c>
      <c r="B268">
        <v>68008052025</v>
      </c>
      <c r="C268">
        <v>800209135</v>
      </c>
      <c r="D268" t="s">
        <v>149</v>
      </c>
      <c r="E268" t="s">
        <v>157</v>
      </c>
      <c r="F268" t="s">
        <v>183</v>
      </c>
      <c r="G268" t="s">
        <v>77</v>
      </c>
      <c r="H268" t="s">
        <v>334</v>
      </c>
      <c r="I268" t="s">
        <v>206</v>
      </c>
      <c r="J268">
        <v>68615</v>
      </c>
      <c r="K268" t="s">
        <v>123</v>
      </c>
      <c r="L268">
        <v>6801</v>
      </c>
      <c r="M268">
        <v>6861500107882</v>
      </c>
      <c r="N268" t="s">
        <v>919</v>
      </c>
      <c r="O268" t="s">
        <v>336</v>
      </c>
      <c r="P268" t="s">
        <v>909</v>
      </c>
      <c r="Q268" t="s">
        <v>338</v>
      </c>
      <c r="R268">
        <v>2026</v>
      </c>
      <c r="S268">
        <v>40</v>
      </c>
      <c r="T268" t="s">
        <v>81</v>
      </c>
      <c r="U268" t="s">
        <v>262</v>
      </c>
      <c r="W268" t="s">
        <v>183</v>
      </c>
      <c r="X268" t="s">
        <v>157</v>
      </c>
      <c r="Y268" t="s">
        <v>339</v>
      </c>
      <c r="Z268" t="s">
        <v>339</v>
      </c>
      <c r="AA268">
        <v>21</v>
      </c>
      <c r="AB268" t="s">
        <v>479</v>
      </c>
      <c r="AC268" t="s">
        <v>480</v>
      </c>
      <c r="AD268" t="s">
        <v>320</v>
      </c>
      <c r="AE268" t="s">
        <v>340</v>
      </c>
      <c r="AF268" t="s">
        <v>341</v>
      </c>
      <c r="AG268">
        <v>0</v>
      </c>
      <c r="AH268">
        <v>0</v>
      </c>
      <c r="AI268" t="s">
        <v>700</v>
      </c>
      <c r="AJ268" t="s">
        <v>556</v>
      </c>
      <c r="AK268" t="s">
        <v>81</v>
      </c>
      <c r="AL268" t="s">
        <v>339</v>
      </c>
      <c r="AO268" t="s">
        <v>262</v>
      </c>
      <c r="AP268" t="s">
        <v>262</v>
      </c>
      <c r="AQ268" t="s">
        <v>344</v>
      </c>
      <c r="AR268" t="s">
        <v>82</v>
      </c>
      <c r="AS268" t="s">
        <v>345</v>
      </c>
    </row>
    <row r="269" spans="1:45">
      <c r="A269" t="s">
        <v>205</v>
      </c>
      <c r="B269">
        <v>68008052025</v>
      </c>
      <c r="C269">
        <v>800209135</v>
      </c>
      <c r="D269" t="s">
        <v>149</v>
      </c>
      <c r="E269" t="s">
        <v>157</v>
      </c>
      <c r="F269" t="s">
        <v>183</v>
      </c>
      <c r="G269" t="s">
        <v>77</v>
      </c>
      <c r="H269" t="s">
        <v>334</v>
      </c>
      <c r="I269" t="s">
        <v>206</v>
      </c>
      <c r="J269">
        <v>68615</v>
      </c>
      <c r="K269" t="s">
        <v>123</v>
      </c>
      <c r="L269">
        <v>6801</v>
      </c>
      <c r="M269">
        <v>6861500123174</v>
      </c>
      <c r="N269" t="s">
        <v>920</v>
      </c>
      <c r="O269" t="s">
        <v>336</v>
      </c>
      <c r="P269" t="s">
        <v>921</v>
      </c>
      <c r="Q269" t="s">
        <v>338</v>
      </c>
      <c r="R269">
        <v>2026</v>
      </c>
      <c r="S269">
        <v>24</v>
      </c>
      <c r="T269" t="s">
        <v>81</v>
      </c>
      <c r="U269" t="s">
        <v>262</v>
      </c>
      <c r="W269" t="s">
        <v>183</v>
      </c>
      <c r="X269" t="s">
        <v>157</v>
      </c>
      <c r="Y269" t="s">
        <v>339</v>
      </c>
      <c r="Z269" t="s">
        <v>339</v>
      </c>
      <c r="AA269">
        <v>22</v>
      </c>
      <c r="AB269" t="s">
        <v>479</v>
      </c>
      <c r="AC269" t="s">
        <v>480</v>
      </c>
      <c r="AD269" t="s">
        <v>320</v>
      </c>
      <c r="AE269" t="s">
        <v>340</v>
      </c>
      <c r="AF269" t="s">
        <v>341</v>
      </c>
      <c r="AG269">
        <v>0</v>
      </c>
      <c r="AH269">
        <v>0</v>
      </c>
      <c r="AI269" t="s">
        <v>700</v>
      </c>
      <c r="AJ269" t="s">
        <v>556</v>
      </c>
      <c r="AK269" t="s">
        <v>81</v>
      </c>
      <c r="AL269" t="s">
        <v>339</v>
      </c>
      <c r="AO269" t="s">
        <v>262</v>
      </c>
      <c r="AP269" t="s">
        <v>262</v>
      </c>
      <c r="AQ269" t="s">
        <v>344</v>
      </c>
      <c r="AR269" t="s">
        <v>82</v>
      </c>
      <c r="AS269" t="s">
        <v>345</v>
      </c>
    </row>
    <row r="270" spans="1:45">
      <c r="A270" t="s">
        <v>205</v>
      </c>
      <c r="B270">
        <v>68008052025</v>
      </c>
      <c r="C270">
        <v>800209135</v>
      </c>
      <c r="D270" t="s">
        <v>149</v>
      </c>
      <c r="E270" t="s">
        <v>157</v>
      </c>
      <c r="F270" t="s">
        <v>183</v>
      </c>
      <c r="G270" t="s">
        <v>77</v>
      </c>
      <c r="H270" t="s">
        <v>334</v>
      </c>
      <c r="I270" t="s">
        <v>206</v>
      </c>
      <c r="J270">
        <v>68615</v>
      </c>
      <c r="K270" t="s">
        <v>123</v>
      </c>
      <c r="L270">
        <v>6801</v>
      </c>
      <c r="M270">
        <v>6861500123175</v>
      </c>
      <c r="N270" t="s">
        <v>922</v>
      </c>
      <c r="O270" t="s">
        <v>336</v>
      </c>
      <c r="P270" t="s">
        <v>923</v>
      </c>
      <c r="Q270" t="s">
        <v>338</v>
      </c>
      <c r="R270">
        <v>2026</v>
      </c>
      <c r="S270">
        <v>40</v>
      </c>
      <c r="T270" t="s">
        <v>81</v>
      </c>
      <c r="U270" t="s">
        <v>262</v>
      </c>
      <c r="W270" t="s">
        <v>183</v>
      </c>
      <c r="X270" t="s">
        <v>157</v>
      </c>
      <c r="Y270" t="s">
        <v>339</v>
      </c>
      <c r="Z270" t="s">
        <v>339</v>
      </c>
      <c r="AA270">
        <v>20</v>
      </c>
      <c r="AB270" t="s">
        <v>479</v>
      </c>
      <c r="AC270" t="s">
        <v>480</v>
      </c>
      <c r="AD270" t="s">
        <v>320</v>
      </c>
      <c r="AE270" t="s">
        <v>340</v>
      </c>
      <c r="AF270" t="s">
        <v>341</v>
      </c>
      <c r="AG270">
        <v>0</v>
      </c>
      <c r="AH270">
        <v>0</v>
      </c>
      <c r="AI270" t="s">
        <v>700</v>
      </c>
      <c r="AJ270" t="s">
        <v>556</v>
      </c>
      <c r="AK270" t="s">
        <v>81</v>
      </c>
      <c r="AL270" t="s">
        <v>339</v>
      </c>
      <c r="AO270" t="s">
        <v>262</v>
      </c>
      <c r="AP270" t="s">
        <v>262</v>
      </c>
      <c r="AQ270" t="s">
        <v>344</v>
      </c>
      <c r="AR270" t="s">
        <v>82</v>
      </c>
      <c r="AS270" t="s">
        <v>345</v>
      </c>
    </row>
    <row r="271" spans="1:45">
      <c r="A271" t="s">
        <v>205</v>
      </c>
      <c r="B271">
        <v>68008052025</v>
      </c>
      <c r="C271">
        <v>800209135</v>
      </c>
      <c r="D271" t="s">
        <v>149</v>
      </c>
      <c r="E271" t="s">
        <v>157</v>
      </c>
      <c r="F271" t="s">
        <v>183</v>
      </c>
      <c r="G271" t="s">
        <v>77</v>
      </c>
      <c r="H271" t="s">
        <v>334</v>
      </c>
      <c r="I271" t="s">
        <v>206</v>
      </c>
      <c r="J271">
        <v>68615</v>
      </c>
      <c r="K271" t="s">
        <v>123</v>
      </c>
      <c r="L271">
        <v>6801</v>
      </c>
      <c r="M271">
        <v>6861500123176</v>
      </c>
      <c r="N271" t="s">
        <v>924</v>
      </c>
      <c r="O271" t="s">
        <v>336</v>
      </c>
      <c r="P271" t="s">
        <v>925</v>
      </c>
      <c r="Q271" t="s">
        <v>338</v>
      </c>
      <c r="R271">
        <v>2026</v>
      </c>
      <c r="S271">
        <v>28</v>
      </c>
      <c r="T271" t="s">
        <v>81</v>
      </c>
      <c r="U271" t="s">
        <v>262</v>
      </c>
      <c r="W271" t="s">
        <v>183</v>
      </c>
      <c r="X271" t="s">
        <v>157</v>
      </c>
      <c r="Y271" t="s">
        <v>339</v>
      </c>
      <c r="Z271" t="s">
        <v>339</v>
      </c>
      <c r="AA271">
        <v>20</v>
      </c>
      <c r="AB271" t="s">
        <v>479</v>
      </c>
      <c r="AC271" t="s">
        <v>480</v>
      </c>
      <c r="AD271" t="s">
        <v>320</v>
      </c>
      <c r="AE271" t="s">
        <v>340</v>
      </c>
      <c r="AF271" t="s">
        <v>341</v>
      </c>
      <c r="AG271">
        <v>0</v>
      </c>
      <c r="AH271">
        <v>0</v>
      </c>
      <c r="AI271" t="s">
        <v>700</v>
      </c>
      <c r="AJ271" t="s">
        <v>556</v>
      </c>
      <c r="AK271" t="s">
        <v>81</v>
      </c>
      <c r="AL271" t="s">
        <v>339</v>
      </c>
      <c r="AO271" t="s">
        <v>262</v>
      </c>
      <c r="AP271" t="s">
        <v>262</v>
      </c>
      <c r="AQ271" t="s">
        <v>344</v>
      </c>
      <c r="AR271" t="s">
        <v>82</v>
      </c>
      <c r="AS271" t="s">
        <v>345</v>
      </c>
    </row>
    <row r="272" spans="1:45">
      <c r="A272" t="s">
        <v>205</v>
      </c>
      <c r="B272">
        <v>68008052025</v>
      </c>
      <c r="C272">
        <v>800209135</v>
      </c>
      <c r="D272" t="s">
        <v>149</v>
      </c>
      <c r="E272" t="s">
        <v>157</v>
      </c>
      <c r="F272" t="s">
        <v>183</v>
      </c>
      <c r="G272" t="s">
        <v>77</v>
      </c>
      <c r="H272" t="s">
        <v>334</v>
      </c>
      <c r="I272" t="s">
        <v>206</v>
      </c>
      <c r="J272">
        <v>68615</v>
      </c>
      <c r="K272" t="s">
        <v>123</v>
      </c>
      <c r="L272">
        <v>6801</v>
      </c>
      <c r="M272">
        <v>6861500123177</v>
      </c>
      <c r="N272" t="s">
        <v>926</v>
      </c>
      <c r="O272" t="s">
        <v>336</v>
      </c>
      <c r="P272" t="s">
        <v>927</v>
      </c>
      <c r="Q272" t="s">
        <v>338</v>
      </c>
      <c r="R272">
        <v>2026</v>
      </c>
      <c r="S272">
        <v>20</v>
      </c>
      <c r="T272" t="s">
        <v>81</v>
      </c>
      <c r="U272" t="s">
        <v>262</v>
      </c>
      <c r="W272" t="s">
        <v>183</v>
      </c>
      <c r="X272" t="s">
        <v>157</v>
      </c>
      <c r="Y272" t="s">
        <v>339</v>
      </c>
      <c r="Z272" t="s">
        <v>339</v>
      </c>
      <c r="AA272">
        <v>20</v>
      </c>
      <c r="AB272" t="s">
        <v>339</v>
      </c>
      <c r="AC272" t="s">
        <v>339</v>
      </c>
      <c r="AE272" t="s">
        <v>340</v>
      </c>
      <c r="AF272" t="s">
        <v>341</v>
      </c>
      <c r="AG272">
        <v>0</v>
      </c>
      <c r="AH272">
        <v>0</v>
      </c>
      <c r="AJ272" t="s">
        <v>556</v>
      </c>
      <c r="AK272" t="s">
        <v>81</v>
      </c>
      <c r="AL272" t="s">
        <v>339</v>
      </c>
      <c r="AO272" t="s">
        <v>262</v>
      </c>
      <c r="AP272" t="s">
        <v>262</v>
      </c>
      <c r="AQ272" t="s">
        <v>344</v>
      </c>
      <c r="AR272" t="s">
        <v>82</v>
      </c>
      <c r="AS272" t="s">
        <v>345</v>
      </c>
    </row>
    <row r="273" spans="1:45">
      <c r="A273" t="s">
        <v>205</v>
      </c>
      <c r="B273">
        <v>68008052025</v>
      </c>
      <c r="C273">
        <v>800209135</v>
      </c>
      <c r="D273" t="s">
        <v>149</v>
      </c>
      <c r="E273" t="s">
        <v>84</v>
      </c>
      <c r="F273" t="s">
        <v>98</v>
      </c>
      <c r="G273" t="s">
        <v>77</v>
      </c>
      <c r="H273" t="s">
        <v>334</v>
      </c>
      <c r="I273" t="s">
        <v>206</v>
      </c>
      <c r="J273">
        <v>68615</v>
      </c>
      <c r="K273" t="s">
        <v>123</v>
      </c>
      <c r="L273">
        <v>6801</v>
      </c>
      <c r="M273">
        <v>686151120363</v>
      </c>
      <c r="N273" t="s">
        <v>928</v>
      </c>
      <c r="O273" t="s">
        <v>336</v>
      </c>
      <c r="P273" t="s">
        <v>929</v>
      </c>
      <c r="Q273" t="s">
        <v>338</v>
      </c>
      <c r="R273">
        <v>2026</v>
      </c>
      <c r="S273">
        <v>93</v>
      </c>
      <c r="T273" t="s">
        <v>81</v>
      </c>
      <c r="U273" t="s">
        <v>262</v>
      </c>
      <c r="W273" t="s">
        <v>98</v>
      </c>
      <c r="X273" t="s">
        <v>84</v>
      </c>
      <c r="Y273" t="s">
        <v>339</v>
      </c>
      <c r="Z273" t="s">
        <v>339</v>
      </c>
      <c r="AA273">
        <v>93</v>
      </c>
      <c r="AB273" t="s">
        <v>339</v>
      </c>
      <c r="AC273" t="s">
        <v>339</v>
      </c>
      <c r="AE273" t="s">
        <v>419</v>
      </c>
      <c r="AF273" t="s">
        <v>341</v>
      </c>
      <c r="AG273">
        <v>0</v>
      </c>
      <c r="AH273">
        <v>0</v>
      </c>
      <c r="AI273" t="s">
        <v>930</v>
      </c>
      <c r="AJ273" t="s">
        <v>556</v>
      </c>
      <c r="AK273" t="s">
        <v>81</v>
      </c>
      <c r="AL273" t="s">
        <v>339</v>
      </c>
      <c r="AO273" t="s">
        <v>262</v>
      </c>
      <c r="AP273" t="s">
        <v>262</v>
      </c>
      <c r="AQ273" t="s">
        <v>344</v>
      </c>
      <c r="AR273" t="s">
        <v>82</v>
      </c>
      <c r="AS273" t="s">
        <v>345</v>
      </c>
    </row>
    <row r="274" spans="1:45">
      <c r="A274" t="s">
        <v>205</v>
      </c>
      <c r="B274">
        <v>68008052025</v>
      </c>
      <c r="C274">
        <v>800209135</v>
      </c>
      <c r="D274" t="s">
        <v>149</v>
      </c>
      <c r="E274" t="s">
        <v>157</v>
      </c>
      <c r="F274" t="s">
        <v>183</v>
      </c>
      <c r="G274" t="s">
        <v>77</v>
      </c>
      <c r="H274" t="s">
        <v>334</v>
      </c>
      <c r="I274" t="s">
        <v>206</v>
      </c>
      <c r="J274">
        <v>68615</v>
      </c>
      <c r="K274" t="s">
        <v>123</v>
      </c>
      <c r="L274">
        <v>6801</v>
      </c>
      <c r="M274">
        <v>686151138269</v>
      </c>
      <c r="N274" t="s">
        <v>931</v>
      </c>
      <c r="O274" t="s">
        <v>336</v>
      </c>
      <c r="P274" t="s">
        <v>932</v>
      </c>
      <c r="Q274" t="s">
        <v>338</v>
      </c>
      <c r="R274">
        <v>2026</v>
      </c>
      <c r="S274">
        <v>25</v>
      </c>
      <c r="T274" t="s">
        <v>81</v>
      </c>
      <c r="U274" t="s">
        <v>262</v>
      </c>
      <c r="W274" t="s">
        <v>183</v>
      </c>
      <c r="X274" t="s">
        <v>157</v>
      </c>
      <c r="Y274" t="s">
        <v>339</v>
      </c>
      <c r="Z274" t="s">
        <v>339</v>
      </c>
      <c r="AA274">
        <v>20</v>
      </c>
      <c r="AB274" t="s">
        <v>479</v>
      </c>
      <c r="AC274" t="s">
        <v>480</v>
      </c>
      <c r="AD274" t="s">
        <v>320</v>
      </c>
      <c r="AE274" t="s">
        <v>340</v>
      </c>
      <c r="AF274" t="s">
        <v>341</v>
      </c>
      <c r="AG274">
        <v>0</v>
      </c>
      <c r="AH274">
        <v>0</v>
      </c>
      <c r="AI274" t="s">
        <v>700</v>
      </c>
      <c r="AJ274" t="s">
        <v>556</v>
      </c>
      <c r="AK274" t="s">
        <v>81</v>
      </c>
      <c r="AL274" t="s">
        <v>339</v>
      </c>
      <c r="AO274" t="s">
        <v>262</v>
      </c>
      <c r="AP274" t="s">
        <v>262</v>
      </c>
      <c r="AQ274" t="s">
        <v>344</v>
      </c>
      <c r="AR274" t="s">
        <v>82</v>
      </c>
      <c r="AS274" t="s">
        <v>345</v>
      </c>
    </row>
    <row r="275" spans="1:45">
      <c r="A275" t="s">
        <v>205</v>
      </c>
      <c r="B275">
        <v>68008052025</v>
      </c>
      <c r="C275">
        <v>800209135</v>
      </c>
      <c r="D275" t="s">
        <v>149</v>
      </c>
      <c r="E275" t="s">
        <v>157</v>
      </c>
      <c r="F275" t="s">
        <v>183</v>
      </c>
      <c r="G275" t="s">
        <v>77</v>
      </c>
      <c r="H275" t="s">
        <v>334</v>
      </c>
      <c r="I275" t="s">
        <v>206</v>
      </c>
      <c r="J275">
        <v>68615</v>
      </c>
      <c r="K275" t="s">
        <v>123</v>
      </c>
      <c r="L275">
        <v>6801</v>
      </c>
      <c r="M275">
        <v>686151138270</v>
      </c>
      <c r="N275" t="s">
        <v>933</v>
      </c>
      <c r="O275" t="s">
        <v>348</v>
      </c>
      <c r="P275" t="s">
        <v>916</v>
      </c>
      <c r="Q275" t="s">
        <v>338</v>
      </c>
      <c r="R275">
        <v>2026</v>
      </c>
      <c r="S275">
        <v>19</v>
      </c>
      <c r="T275" t="s">
        <v>81</v>
      </c>
      <c r="U275" t="s">
        <v>262</v>
      </c>
      <c r="W275" t="s">
        <v>183</v>
      </c>
      <c r="X275" t="s">
        <v>157</v>
      </c>
      <c r="Y275" t="s">
        <v>339</v>
      </c>
      <c r="Z275" t="s">
        <v>339</v>
      </c>
      <c r="AA275">
        <v>20</v>
      </c>
      <c r="AB275" t="s">
        <v>479</v>
      </c>
      <c r="AC275" t="s">
        <v>480</v>
      </c>
      <c r="AD275" t="s">
        <v>320</v>
      </c>
      <c r="AE275" t="s">
        <v>340</v>
      </c>
      <c r="AF275" t="s">
        <v>341</v>
      </c>
      <c r="AG275">
        <v>0</v>
      </c>
      <c r="AH275">
        <v>0</v>
      </c>
      <c r="AI275" t="s">
        <v>700</v>
      </c>
      <c r="AJ275" t="s">
        <v>556</v>
      </c>
      <c r="AK275" t="s">
        <v>81</v>
      </c>
      <c r="AL275" t="s">
        <v>339</v>
      </c>
      <c r="AO275" t="s">
        <v>262</v>
      </c>
      <c r="AP275" t="s">
        <v>262</v>
      </c>
      <c r="AQ275" t="s">
        <v>344</v>
      </c>
      <c r="AR275" t="s">
        <v>82</v>
      </c>
      <c r="AS275" t="s">
        <v>345</v>
      </c>
    </row>
    <row r="276" spans="1:45">
      <c r="A276" t="s">
        <v>205</v>
      </c>
      <c r="B276">
        <v>68008052025</v>
      </c>
      <c r="C276">
        <v>800209135</v>
      </c>
      <c r="D276" t="s">
        <v>149</v>
      </c>
      <c r="E276" t="s">
        <v>157</v>
      </c>
      <c r="F276" t="s">
        <v>183</v>
      </c>
      <c r="G276" t="s">
        <v>77</v>
      </c>
      <c r="H276" t="s">
        <v>334</v>
      </c>
      <c r="I276" t="s">
        <v>206</v>
      </c>
      <c r="J276">
        <v>68615</v>
      </c>
      <c r="K276" t="s">
        <v>123</v>
      </c>
      <c r="L276">
        <v>6801</v>
      </c>
      <c r="M276">
        <v>686151147069</v>
      </c>
      <c r="N276" t="s">
        <v>934</v>
      </c>
      <c r="O276" t="s">
        <v>336</v>
      </c>
      <c r="P276" t="s">
        <v>935</v>
      </c>
      <c r="Q276" t="s">
        <v>338</v>
      </c>
      <c r="R276">
        <v>2026</v>
      </c>
      <c r="S276">
        <v>11</v>
      </c>
      <c r="T276" t="s">
        <v>81</v>
      </c>
      <c r="U276" t="s">
        <v>262</v>
      </c>
      <c r="W276" t="s">
        <v>183</v>
      </c>
      <c r="X276" t="s">
        <v>157</v>
      </c>
      <c r="Y276" t="s">
        <v>339</v>
      </c>
      <c r="Z276" t="s">
        <v>339</v>
      </c>
      <c r="AA276">
        <v>20</v>
      </c>
      <c r="AB276" t="s">
        <v>479</v>
      </c>
      <c r="AC276" t="s">
        <v>480</v>
      </c>
      <c r="AD276" t="s">
        <v>320</v>
      </c>
      <c r="AE276" t="s">
        <v>340</v>
      </c>
      <c r="AF276" t="s">
        <v>341</v>
      </c>
      <c r="AG276">
        <v>0</v>
      </c>
      <c r="AH276">
        <v>0</v>
      </c>
      <c r="AI276" t="s">
        <v>700</v>
      </c>
      <c r="AJ276" t="s">
        <v>556</v>
      </c>
      <c r="AK276" t="s">
        <v>81</v>
      </c>
      <c r="AL276" t="s">
        <v>339</v>
      </c>
      <c r="AO276" t="s">
        <v>262</v>
      </c>
      <c r="AP276" t="s">
        <v>262</v>
      </c>
      <c r="AQ276" t="s">
        <v>344</v>
      </c>
      <c r="AR276" t="s">
        <v>82</v>
      </c>
      <c r="AS276" t="s">
        <v>345</v>
      </c>
    </row>
    <row r="277" spans="1:45">
      <c r="A277">
        <v>1831</v>
      </c>
      <c r="B277">
        <v>68008252025</v>
      </c>
      <c r="C277">
        <v>800230470</v>
      </c>
      <c r="D277" t="s">
        <v>94</v>
      </c>
      <c r="E277" t="s">
        <v>84</v>
      </c>
      <c r="F277" t="s">
        <v>80</v>
      </c>
      <c r="G277" t="s">
        <v>77</v>
      </c>
      <c r="H277" t="s">
        <v>334</v>
      </c>
      <c r="I277" t="s">
        <v>93</v>
      </c>
      <c r="J277">
        <v>68575</v>
      </c>
      <c r="K277" t="s">
        <v>92</v>
      </c>
      <c r="L277">
        <v>6805</v>
      </c>
      <c r="M277">
        <v>6857500062298</v>
      </c>
      <c r="N277" t="s">
        <v>936</v>
      </c>
      <c r="O277" t="s">
        <v>336</v>
      </c>
      <c r="P277" t="s">
        <v>937</v>
      </c>
      <c r="Q277" t="s">
        <v>338</v>
      </c>
      <c r="R277">
        <v>2026</v>
      </c>
      <c r="S277">
        <v>120</v>
      </c>
      <c r="T277" t="s">
        <v>81</v>
      </c>
      <c r="U277" t="s">
        <v>262</v>
      </c>
      <c r="W277" t="s">
        <v>80</v>
      </c>
      <c r="X277" t="s">
        <v>84</v>
      </c>
      <c r="Y277" t="s">
        <v>339</v>
      </c>
      <c r="Z277" t="s">
        <v>339</v>
      </c>
      <c r="AA277">
        <v>120</v>
      </c>
      <c r="AB277" t="s">
        <v>339</v>
      </c>
      <c r="AC277" t="s">
        <v>339</v>
      </c>
      <c r="AE277" t="s">
        <v>466</v>
      </c>
      <c r="AF277" t="s">
        <v>341</v>
      </c>
      <c r="AG277">
        <v>0</v>
      </c>
      <c r="AH277">
        <v>0</v>
      </c>
      <c r="AI277" t="s">
        <v>342</v>
      </c>
      <c r="AJ277" t="s">
        <v>938</v>
      </c>
      <c r="AK277" t="s">
        <v>81</v>
      </c>
      <c r="AL277" t="s">
        <v>339</v>
      </c>
      <c r="AO277" t="s">
        <v>262</v>
      </c>
      <c r="AP277" t="s">
        <v>262</v>
      </c>
      <c r="AQ277" t="s">
        <v>344</v>
      </c>
      <c r="AR277" t="s">
        <v>82</v>
      </c>
      <c r="AS277" t="s">
        <v>345</v>
      </c>
    </row>
    <row r="278" spans="1:45">
      <c r="A278">
        <v>1830</v>
      </c>
      <c r="B278">
        <v>68008982025</v>
      </c>
      <c r="C278">
        <v>890212101</v>
      </c>
      <c r="D278" t="s">
        <v>91</v>
      </c>
      <c r="E278" t="s">
        <v>84</v>
      </c>
      <c r="F278" t="s">
        <v>80</v>
      </c>
      <c r="G278" t="s">
        <v>77</v>
      </c>
      <c r="H278" t="s">
        <v>334</v>
      </c>
      <c r="I278" t="s">
        <v>90</v>
      </c>
      <c r="J278">
        <v>68770</v>
      </c>
      <c r="K278" t="s">
        <v>89</v>
      </c>
      <c r="L278">
        <v>6808</v>
      </c>
      <c r="M278">
        <v>6877000019631</v>
      </c>
      <c r="N278" t="s">
        <v>939</v>
      </c>
      <c r="O278" t="s">
        <v>336</v>
      </c>
      <c r="P278" t="s">
        <v>940</v>
      </c>
      <c r="Q278" t="s">
        <v>338</v>
      </c>
      <c r="R278">
        <v>2026</v>
      </c>
      <c r="S278">
        <v>39</v>
      </c>
      <c r="T278" t="s">
        <v>81</v>
      </c>
      <c r="U278" t="s">
        <v>262</v>
      </c>
      <c r="W278" t="s">
        <v>80</v>
      </c>
      <c r="X278" t="s">
        <v>84</v>
      </c>
      <c r="Y278" t="s">
        <v>339</v>
      </c>
      <c r="Z278" t="s">
        <v>339</v>
      </c>
      <c r="AA278">
        <v>39</v>
      </c>
      <c r="AB278" t="s">
        <v>339</v>
      </c>
      <c r="AC278" t="s">
        <v>339</v>
      </c>
      <c r="AE278" t="s">
        <v>466</v>
      </c>
      <c r="AF278" t="s">
        <v>341</v>
      </c>
      <c r="AG278">
        <v>0</v>
      </c>
      <c r="AH278">
        <v>0</v>
      </c>
      <c r="AI278" t="s">
        <v>342</v>
      </c>
      <c r="AJ278" t="s">
        <v>592</v>
      </c>
      <c r="AK278" t="s">
        <v>81</v>
      </c>
      <c r="AL278" t="s">
        <v>339</v>
      </c>
      <c r="AO278" t="s">
        <v>262</v>
      </c>
      <c r="AP278" t="s">
        <v>262</v>
      </c>
      <c r="AQ278" t="s">
        <v>344</v>
      </c>
      <c r="AR278" t="s">
        <v>82</v>
      </c>
      <c r="AS278" t="s">
        <v>345</v>
      </c>
    </row>
    <row r="279" spans="1:45">
      <c r="A279" t="s">
        <v>226</v>
      </c>
      <c r="B279">
        <v>68008952025</v>
      </c>
      <c r="C279">
        <v>804006932</v>
      </c>
      <c r="D279" t="s">
        <v>228</v>
      </c>
      <c r="E279" t="s">
        <v>129</v>
      </c>
      <c r="F279" t="s">
        <v>127</v>
      </c>
      <c r="G279" t="s">
        <v>77</v>
      </c>
      <c r="H279" t="s">
        <v>334</v>
      </c>
      <c r="I279" t="s">
        <v>227</v>
      </c>
      <c r="J279">
        <v>68167</v>
      </c>
      <c r="K279" t="s">
        <v>95</v>
      </c>
      <c r="L279">
        <v>6807</v>
      </c>
      <c r="M279">
        <v>6816700138314</v>
      </c>
      <c r="N279" t="s">
        <v>941</v>
      </c>
      <c r="O279" t="s">
        <v>336</v>
      </c>
      <c r="P279" t="s">
        <v>942</v>
      </c>
      <c r="Q279" t="s">
        <v>338</v>
      </c>
      <c r="R279">
        <v>2026</v>
      </c>
      <c r="S279">
        <v>104</v>
      </c>
      <c r="T279" t="s">
        <v>81</v>
      </c>
      <c r="U279" t="s">
        <v>262</v>
      </c>
      <c r="W279" t="s">
        <v>127</v>
      </c>
      <c r="X279" t="s">
        <v>129</v>
      </c>
      <c r="Y279" t="s">
        <v>339</v>
      </c>
      <c r="Z279" t="s">
        <v>339</v>
      </c>
      <c r="AA279">
        <v>104</v>
      </c>
      <c r="AB279" t="s">
        <v>339</v>
      </c>
      <c r="AC279" t="s">
        <v>339</v>
      </c>
      <c r="AE279" t="s">
        <v>340</v>
      </c>
      <c r="AF279" t="s">
        <v>341</v>
      </c>
      <c r="AG279">
        <v>0</v>
      </c>
      <c r="AH279">
        <v>1</v>
      </c>
      <c r="AI279" t="s">
        <v>342</v>
      </c>
      <c r="AJ279" t="s">
        <v>431</v>
      </c>
      <c r="AK279" t="s">
        <v>81</v>
      </c>
      <c r="AL279" t="s">
        <v>339</v>
      </c>
      <c r="AO279" t="s">
        <v>262</v>
      </c>
      <c r="AP279" t="s">
        <v>262</v>
      </c>
      <c r="AQ279" t="s">
        <v>344</v>
      </c>
      <c r="AR279" t="s">
        <v>82</v>
      </c>
      <c r="AS279" t="s">
        <v>345</v>
      </c>
    </row>
    <row r="280" spans="1:45">
      <c r="A280" t="s">
        <v>226</v>
      </c>
      <c r="B280">
        <v>68008952025</v>
      </c>
      <c r="C280">
        <v>804006932</v>
      </c>
      <c r="D280" t="s">
        <v>228</v>
      </c>
      <c r="E280" t="s">
        <v>129</v>
      </c>
      <c r="F280" t="s">
        <v>127</v>
      </c>
      <c r="G280" t="s">
        <v>77</v>
      </c>
      <c r="H280" t="s">
        <v>334</v>
      </c>
      <c r="I280" t="s">
        <v>227</v>
      </c>
      <c r="J280">
        <v>68167</v>
      </c>
      <c r="K280" t="s">
        <v>95</v>
      </c>
      <c r="L280">
        <v>6807</v>
      </c>
      <c r="M280">
        <v>6816700138342</v>
      </c>
      <c r="N280" t="s">
        <v>943</v>
      </c>
      <c r="O280" t="s">
        <v>336</v>
      </c>
      <c r="P280" t="s">
        <v>944</v>
      </c>
      <c r="Q280" t="s">
        <v>338</v>
      </c>
      <c r="R280">
        <v>2026</v>
      </c>
      <c r="S280">
        <v>20</v>
      </c>
      <c r="T280" t="s">
        <v>81</v>
      </c>
      <c r="U280" t="s">
        <v>262</v>
      </c>
      <c r="W280" t="s">
        <v>127</v>
      </c>
      <c r="X280" t="s">
        <v>129</v>
      </c>
      <c r="Y280" t="s">
        <v>339</v>
      </c>
      <c r="Z280" t="s">
        <v>339</v>
      </c>
      <c r="AA280">
        <v>20</v>
      </c>
      <c r="AB280" t="s">
        <v>339</v>
      </c>
      <c r="AC280" t="s">
        <v>339</v>
      </c>
      <c r="AE280" t="s">
        <v>340</v>
      </c>
      <c r="AF280" t="s">
        <v>341</v>
      </c>
      <c r="AG280">
        <v>0</v>
      </c>
      <c r="AH280">
        <v>1</v>
      </c>
      <c r="AI280" t="s">
        <v>342</v>
      </c>
      <c r="AJ280" t="s">
        <v>431</v>
      </c>
      <c r="AK280" t="s">
        <v>81</v>
      </c>
      <c r="AL280" t="s">
        <v>339</v>
      </c>
      <c r="AO280" t="s">
        <v>262</v>
      </c>
      <c r="AP280" t="s">
        <v>262</v>
      </c>
      <c r="AQ280" t="s">
        <v>344</v>
      </c>
      <c r="AR280" t="s">
        <v>82</v>
      </c>
      <c r="AS280" t="s">
        <v>345</v>
      </c>
    </row>
    <row r="281" spans="1:45">
      <c r="A281" t="s">
        <v>226</v>
      </c>
      <c r="B281">
        <v>68008952025</v>
      </c>
      <c r="C281">
        <v>804006932</v>
      </c>
      <c r="D281" t="s">
        <v>228</v>
      </c>
      <c r="E281" t="s">
        <v>129</v>
      </c>
      <c r="F281" t="s">
        <v>127</v>
      </c>
      <c r="G281" t="s">
        <v>77</v>
      </c>
      <c r="H281" t="s">
        <v>334</v>
      </c>
      <c r="I281" t="s">
        <v>227</v>
      </c>
      <c r="J281">
        <v>68167</v>
      </c>
      <c r="K281" t="s">
        <v>95</v>
      </c>
      <c r="L281">
        <v>6807</v>
      </c>
      <c r="M281">
        <v>6816700138406</v>
      </c>
      <c r="N281" t="s">
        <v>945</v>
      </c>
      <c r="O281" t="s">
        <v>336</v>
      </c>
      <c r="P281" t="s">
        <v>946</v>
      </c>
      <c r="Q281" t="s">
        <v>338</v>
      </c>
      <c r="R281">
        <v>2026</v>
      </c>
      <c r="S281">
        <v>13</v>
      </c>
      <c r="T281" t="s">
        <v>81</v>
      </c>
      <c r="U281" t="s">
        <v>262</v>
      </c>
      <c r="W281" t="s">
        <v>127</v>
      </c>
      <c r="X281" t="s">
        <v>129</v>
      </c>
      <c r="Y281" t="s">
        <v>339</v>
      </c>
      <c r="Z281" t="s">
        <v>339</v>
      </c>
      <c r="AA281">
        <v>13</v>
      </c>
      <c r="AB281" t="s">
        <v>339</v>
      </c>
      <c r="AC281" t="s">
        <v>339</v>
      </c>
      <c r="AE281" t="s">
        <v>340</v>
      </c>
      <c r="AF281" t="s">
        <v>341</v>
      </c>
      <c r="AG281">
        <v>0</v>
      </c>
      <c r="AH281">
        <v>0</v>
      </c>
      <c r="AI281" t="s">
        <v>342</v>
      </c>
      <c r="AJ281" t="s">
        <v>431</v>
      </c>
      <c r="AK281" t="s">
        <v>81</v>
      </c>
      <c r="AL281" t="s">
        <v>339</v>
      </c>
      <c r="AO281" t="s">
        <v>262</v>
      </c>
      <c r="AP281" t="s">
        <v>262</v>
      </c>
      <c r="AQ281" t="s">
        <v>344</v>
      </c>
      <c r="AR281" t="s">
        <v>82</v>
      </c>
      <c r="AS281" t="s">
        <v>345</v>
      </c>
    </row>
    <row r="282" spans="1:45">
      <c r="A282" t="s">
        <v>226</v>
      </c>
      <c r="B282">
        <v>68008952025</v>
      </c>
      <c r="C282">
        <v>804006932</v>
      </c>
      <c r="D282" t="s">
        <v>228</v>
      </c>
      <c r="E282" t="s">
        <v>129</v>
      </c>
      <c r="F282" t="s">
        <v>127</v>
      </c>
      <c r="G282" t="s">
        <v>77</v>
      </c>
      <c r="H282" t="s">
        <v>334</v>
      </c>
      <c r="I282" t="s">
        <v>227</v>
      </c>
      <c r="J282">
        <v>68167</v>
      </c>
      <c r="K282" t="s">
        <v>95</v>
      </c>
      <c r="L282">
        <v>6807</v>
      </c>
      <c r="M282">
        <v>681671128257</v>
      </c>
      <c r="N282" t="s">
        <v>947</v>
      </c>
      <c r="O282" t="s">
        <v>336</v>
      </c>
      <c r="P282" t="s">
        <v>948</v>
      </c>
      <c r="Q282" t="s">
        <v>338</v>
      </c>
      <c r="R282">
        <v>2026</v>
      </c>
      <c r="S282">
        <v>10</v>
      </c>
      <c r="T282" t="s">
        <v>81</v>
      </c>
      <c r="U282" t="s">
        <v>262</v>
      </c>
      <c r="W282" t="s">
        <v>127</v>
      </c>
      <c r="X282" t="s">
        <v>129</v>
      </c>
      <c r="Y282" t="s">
        <v>339</v>
      </c>
      <c r="Z282" t="s">
        <v>339</v>
      </c>
      <c r="AA282">
        <v>10</v>
      </c>
      <c r="AB282" t="s">
        <v>339</v>
      </c>
      <c r="AC282" t="s">
        <v>339</v>
      </c>
      <c r="AE282" t="s">
        <v>340</v>
      </c>
      <c r="AF282" t="s">
        <v>341</v>
      </c>
      <c r="AG282">
        <v>0</v>
      </c>
      <c r="AH282">
        <v>0</v>
      </c>
      <c r="AI282" t="s">
        <v>342</v>
      </c>
      <c r="AJ282" t="s">
        <v>431</v>
      </c>
      <c r="AK282" t="s">
        <v>81</v>
      </c>
      <c r="AL282" t="s">
        <v>339</v>
      </c>
      <c r="AO282" t="s">
        <v>262</v>
      </c>
      <c r="AP282" t="s">
        <v>262</v>
      </c>
      <c r="AQ282" t="s">
        <v>344</v>
      </c>
      <c r="AR282" t="s">
        <v>82</v>
      </c>
      <c r="AS282" t="s">
        <v>345</v>
      </c>
    </row>
    <row r="283" spans="1:45">
      <c r="A283" t="s">
        <v>226</v>
      </c>
      <c r="B283">
        <v>68008952025</v>
      </c>
      <c r="C283">
        <v>804006932</v>
      </c>
      <c r="D283" t="s">
        <v>228</v>
      </c>
      <c r="E283" t="s">
        <v>129</v>
      </c>
      <c r="F283" t="s">
        <v>127</v>
      </c>
      <c r="G283" t="s">
        <v>77</v>
      </c>
      <c r="H283" t="s">
        <v>334</v>
      </c>
      <c r="I283" t="s">
        <v>227</v>
      </c>
      <c r="J283">
        <v>68167</v>
      </c>
      <c r="K283" t="s">
        <v>95</v>
      </c>
      <c r="L283">
        <v>6807</v>
      </c>
      <c r="M283">
        <v>681671128259</v>
      </c>
      <c r="N283" t="s">
        <v>949</v>
      </c>
      <c r="O283" t="s">
        <v>336</v>
      </c>
      <c r="P283" t="s">
        <v>950</v>
      </c>
      <c r="Q283" t="s">
        <v>338</v>
      </c>
      <c r="R283">
        <v>2026</v>
      </c>
      <c r="S283">
        <v>23</v>
      </c>
      <c r="T283" t="s">
        <v>81</v>
      </c>
      <c r="U283" t="s">
        <v>262</v>
      </c>
      <c r="W283" t="s">
        <v>127</v>
      </c>
      <c r="X283" t="s">
        <v>129</v>
      </c>
      <c r="Y283" t="s">
        <v>339</v>
      </c>
      <c r="Z283" t="s">
        <v>339</v>
      </c>
      <c r="AA283">
        <v>23</v>
      </c>
      <c r="AB283" t="s">
        <v>339</v>
      </c>
      <c r="AC283" t="s">
        <v>339</v>
      </c>
      <c r="AE283" t="s">
        <v>340</v>
      </c>
      <c r="AF283" t="s">
        <v>341</v>
      </c>
      <c r="AG283">
        <v>0</v>
      </c>
      <c r="AH283">
        <v>0</v>
      </c>
      <c r="AI283" t="s">
        <v>342</v>
      </c>
      <c r="AJ283" t="s">
        <v>431</v>
      </c>
      <c r="AK283" t="s">
        <v>81</v>
      </c>
      <c r="AL283" t="s">
        <v>339</v>
      </c>
      <c r="AO283" t="s">
        <v>262</v>
      </c>
      <c r="AP283" t="s">
        <v>262</v>
      </c>
      <c r="AQ283" t="s">
        <v>344</v>
      </c>
      <c r="AR283" t="s">
        <v>82</v>
      </c>
      <c r="AS283" t="s">
        <v>345</v>
      </c>
    </row>
    <row r="284" spans="1:45">
      <c r="A284" t="s">
        <v>226</v>
      </c>
      <c r="B284">
        <v>68008952025</v>
      </c>
      <c r="C284">
        <v>804006932</v>
      </c>
      <c r="D284" t="s">
        <v>228</v>
      </c>
      <c r="E284" t="s">
        <v>129</v>
      </c>
      <c r="F284" t="s">
        <v>127</v>
      </c>
      <c r="G284" t="s">
        <v>77</v>
      </c>
      <c r="H284" t="s">
        <v>334</v>
      </c>
      <c r="I284" t="s">
        <v>227</v>
      </c>
      <c r="J284">
        <v>68167</v>
      </c>
      <c r="K284" t="s">
        <v>95</v>
      </c>
      <c r="L284">
        <v>6807</v>
      </c>
      <c r="M284">
        <v>681671128261</v>
      </c>
      <c r="N284" t="s">
        <v>951</v>
      </c>
      <c r="O284" t="s">
        <v>336</v>
      </c>
      <c r="P284" t="s">
        <v>952</v>
      </c>
      <c r="Q284" t="s">
        <v>338</v>
      </c>
      <c r="R284">
        <v>2026</v>
      </c>
      <c r="S284">
        <v>12</v>
      </c>
      <c r="T284" t="s">
        <v>81</v>
      </c>
      <c r="U284" t="s">
        <v>262</v>
      </c>
      <c r="W284" t="s">
        <v>127</v>
      </c>
      <c r="X284" t="s">
        <v>129</v>
      </c>
      <c r="Y284" t="s">
        <v>339</v>
      </c>
      <c r="Z284" t="s">
        <v>339</v>
      </c>
      <c r="AA284">
        <v>12</v>
      </c>
      <c r="AB284" t="s">
        <v>339</v>
      </c>
      <c r="AC284" t="s">
        <v>339</v>
      </c>
      <c r="AE284" t="s">
        <v>340</v>
      </c>
      <c r="AF284" t="s">
        <v>341</v>
      </c>
      <c r="AG284">
        <v>0</v>
      </c>
      <c r="AH284">
        <v>1</v>
      </c>
      <c r="AI284" t="s">
        <v>342</v>
      </c>
      <c r="AJ284" t="s">
        <v>431</v>
      </c>
      <c r="AK284" t="s">
        <v>81</v>
      </c>
      <c r="AL284" t="s">
        <v>339</v>
      </c>
      <c r="AO284" t="s">
        <v>262</v>
      </c>
      <c r="AP284" t="s">
        <v>262</v>
      </c>
      <c r="AQ284" t="s">
        <v>344</v>
      </c>
      <c r="AR284" t="s">
        <v>82</v>
      </c>
      <c r="AS284" t="s">
        <v>345</v>
      </c>
    </row>
    <row r="285" spans="1:45">
      <c r="A285" t="s">
        <v>226</v>
      </c>
      <c r="B285">
        <v>68008952025</v>
      </c>
      <c r="C285">
        <v>804006932</v>
      </c>
      <c r="D285" t="s">
        <v>228</v>
      </c>
      <c r="E285" t="s">
        <v>129</v>
      </c>
      <c r="F285" t="s">
        <v>127</v>
      </c>
      <c r="G285" t="s">
        <v>77</v>
      </c>
      <c r="H285" t="s">
        <v>334</v>
      </c>
      <c r="I285" t="s">
        <v>227</v>
      </c>
      <c r="J285">
        <v>68167</v>
      </c>
      <c r="K285" t="s">
        <v>95</v>
      </c>
      <c r="L285">
        <v>6807</v>
      </c>
      <c r="M285">
        <v>681671150795</v>
      </c>
      <c r="N285" t="s">
        <v>953</v>
      </c>
      <c r="O285" t="s">
        <v>336</v>
      </c>
      <c r="P285" t="s">
        <v>954</v>
      </c>
      <c r="Q285" t="s">
        <v>338</v>
      </c>
      <c r="R285">
        <v>2026</v>
      </c>
      <c r="S285">
        <v>18</v>
      </c>
      <c r="T285" t="s">
        <v>81</v>
      </c>
      <c r="U285" t="s">
        <v>262</v>
      </c>
      <c r="W285" t="s">
        <v>127</v>
      </c>
      <c r="X285" t="s">
        <v>129</v>
      </c>
      <c r="Y285" t="s">
        <v>339</v>
      </c>
      <c r="Z285" t="s">
        <v>339</v>
      </c>
      <c r="AA285">
        <v>18</v>
      </c>
      <c r="AB285" t="s">
        <v>339</v>
      </c>
      <c r="AC285" t="s">
        <v>339</v>
      </c>
      <c r="AE285" t="s">
        <v>340</v>
      </c>
      <c r="AF285" t="s">
        <v>341</v>
      </c>
      <c r="AG285">
        <v>0</v>
      </c>
      <c r="AH285">
        <v>0</v>
      </c>
      <c r="AI285" t="s">
        <v>342</v>
      </c>
      <c r="AJ285" t="s">
        <v>431</v>
      </c>
      <c r="AK285" t="s">
        <v>81</v>
      </c>
      <c r="AL285" t="s">
        <v>339</v>
      </c>
      <c r="AO285" t="s">
        <v>262</v>
      </c>
      <c r="AP285" t="s">
        <v>262</v>
      </c>
      <c r="AQ285" t="s">
        <v>344</v>
      </c>
      <c r="AR285" t="s">
        <v>82</v>
      </c>
      <c r="AS285" t="s">
        <v>345</v>
      </c>
    </row>
    <row r="286" spans="1:45">
      <c r="A286" t="s">
        <v>226</v>
      </c>
      <c r="B286">
        <v>68008952025</v>
      </c>
      <c r="C286">
        <v>804006932</v>
      </c>
      <c r="D286" t="s">
        <v>228</v>
      </c>
      <c r="E286" t="s">
        <v>129</v>
      </c>
      <c r="F286" t="s">
        <v>127</v>
      </c>
      <c r="G286" t="s">
        <v>77</v>
      </c>
      <c r="H286" t="s">
        <v>334</v>
      </c>
      <c r="I286" t="s">
        <v>227</v>
      </c>
      <c r="J286">
        <v>68167</v>
      </c>
      <c r="K286" t="s">
        <v>95</v>
      </c>
      <c r="L286">
        <v>6807</v>
      </c>
      <c r="M286">
        <v>681671150968</v>
      </c>
      <c r="N286" t="s">
        <v>955</v>
      </c>
      <c r="O286" t="s">
        <v>336</v>
      </c>
      <c r="P286" t="s">
        <v>956</v>
      </c>
      <c r="Q286" t="s">
        <v>338</v>
      </c>
      <c r="R286">
        <v>2026</v>
      </c>
      <c r="S286">
        <v>12</v>
      </c>
      <c r="T286" t="s">
        <v>81</v>
      </c>
      <c r="U286" t="s">
        <v>262</v>
      </c>
      <c r="W286" t="s">
        <v>127</v>
      </c>
      <c r="X286" t="s">
        <v>129</v>
      </c>
      <c r="Y286" t="s">
        <v>339</v>
      </c>
      <c r="Z286" t="s">
        <v>339</v>
      </c>
      <c r="AA286">
        <v>12</v>
      </c>
      <c r="AB286" t="s">
        <v>339</v>
      </c>
      <c r="AC286" t="s">
        <v>339</v>
      </c>
      <c r="AE286" t="s">
        <v>340</v>
      </c>
      <c r="AF286" t="s">
        <v>341</v>
      </c>
      <c r="AG286">
        <v>0</v>
      </c>
      <c r="AH286">
        <v>0</v>
      </c>
      <c r="AI286" t="s">
        <v>342</v>
      </c>
      <c r="AJ286" t="s">
        <v>431</v>
      </c>
      <c r="AK286" t="s">
        <v>81</v>
      </c>
      <c r="AL286" t="s">
        <v>339</v>
      </c>
      <c r="AO286" t="s">
        <v>262</v>
      </c>
      <c r="AP286" t="s">
        <v>262</v>
      </c>
      <c r="AQ286" t="s">
        <v>344</v>
      </c>
      <c r="AR286" t="s">
        <v>82</v>
      </c>
      <c r="AS286" t="s">
        <v>345</v>
      </c>
    </row>
    <row r="287" spans="1:45">
      <c r="A287" t="s">
        <v>226</v>
      </c>
      <c r="B287">
        <v>68008952025</v>
      </c>
      <c r="C287">
        <v>804006932</v>
      </c>
      <c r="D287" t="s">
        <v>228</v>
      </c>
      <c r="E287" t="s">
        <v>157</v>
      </c>
      <c r="F287" t="s">
        <v>156</v>
      </c>
      <c r="G287" t="s">
        <v>77</v>
      </c>
      <c r="H287" t="s">
        <v>334</v>
      </c>
      <c r="I287" t="s">
        <v>229</v>
      </c>
      <c r="J287">
        <v>68264</v>
      </c>
      <c r="K287" t="s">
        <v>95</v>
      </c>
      <c r="L287">
        <v>6807</v>
      </c>
      <c r="M287">
        <v>6826400114739</v>
      </c>
      <c r="N287" t="s">
        <v>957</v>
      </c>
      <c r="O287" t="s">
        <v>336</v>
      </c>
      <c r="P287" t="s">
        <v>958</v>
      </c>
      <c r="Q287" t="s">
        <v>338</v>
      </c>
      <c r="R287">
        <v>2026</v>
      </c>
      <c r="S287">
        <v>19</v>
      </c>
      <c r="T287" t="s">
        <v>81</v>
      </c>
      <c r="U287" t="s">
        <v>262</v>
      </c>
      <c r="W287" t="s">
        <v>156</v>
      </c>
      <c r="X287" t="s">
        <v>157</v>
      </c>
      <c r="Y287" t="s">
        <v>339</v>
      </c>
      <c r="Z287" t="s">
        <v>339</v>
      </c>
      <c r="AA287">
        <v>19</v>
      </c>
      <c r="AB287" t="s">
        <v>339</v>
      </c>
      <c r="AC287" t="s">
        <v>339</v>
      </c>
      <c r="AE287" t="s">
        <v>340</v>
      </c>
      <c r="AF287" t="s">
        <v>341</v>
      </c>
      <c r="AG287">
        <v>0</v>
      </c>
      <c r="AH287">
        <v>0</v>
      </c>
      <c r="AI287" t="s">
        <v>342</v>
      </c>
      <c r="AJ287" t="s">
        <v>431</v>
      </c>
      <c r="AK287" t="s">
        <v>81</v>
      </c>
      <c r="AL287" t="s">
        <v>339</v>
      </c>
      <c r="AO287" t="s">
        <v>262</v>
      </c>
      <c r="AP287" t="s">
        <v>262</v>
      </c>
      <c r="AQ287" t="s">
        <v>344</v>
      </c>
      <c r="AR287" t="s">
        <v>82</v>
      </c>
      <c r="AS287" t="s">
        <v>345</v>
      </c>
    </row>
    <row r="288" spans="1:45">
      <c r="A288" t="s">
        <v>226</v>
      </c>
      <c r="B288">
        <v>68008952025</v>
      </c>
      <c r="C288">
        <v>804006932</v>
      </c>
      <c r="D288" t="s">
        <v>228</v>
      </c>
      <c r="E288" t="s">
        <v>157</v>
      </c>
      <c r="F288" t="s">
        <v>156</v>
      </c>
      <c r="G288" t="s">
        <v>77</v>
      </c>
      <c r="H288" t="s">
        <v>334</v>
      </c>
      <c r="I288" t="s">
        <v>229</v>
      </c>
      <c r="J288">
        <v>68264</v>
      </c>
      <c r="K288" t="s">
        <v>95</v>
      </c>
      <c r="L288">
        <v>6807</v>
      </c>
      <c r="M288">
        <v>6826400117446</v>
      </c>
      <c r="N288" t="s">
        <v>959</v>
      </c>
      <c r="O288" t="s">
        <v>336</v>
      </c>
      <c r="P288" t="s">
        <v>960</v>
      </c>
      <c r="Q288" t="s">
        <v>338</v>
      </c>
      <c r="R288">
        <v>2026</v>
      </c>
      <c r="S288">
        <v>19</v>
      </c>
      <c r="T288" t="s">
        <v>81</v>
      </c>
      <c r="U288" t="s">
        <v>262</v>
      </c>
      <c r="W288" t="s">
        <v>156</v>
      </c>
      <c r="X288" t="s">
        <v>157</v>
      </c>
      <c r="Y288" t="s">
        <v>339</v>
      </c>
      <c r="Z288" t="s">
        <v>339</v>
      </c>
      <c r="AA288">
        <v>19</v>
      </c>
      <c r="AB288" t="s">
        <v>339</v>
      </c>
      <c r="AC288" t="s">
        <v>339</v>
      </c>
      <c r="AE288" t="s">
        <v>340</v>
      </c>
      <c r="AF288" t="s">
        <v>341</v>
      </c>
      <c r="AG288">
        <v>0</v>
      </c>
      <c r="AH288">
        <v>0</v>
      </c>
      <c r="AI288" t="s">
        <v>342</v>
      </c>
      <c r="AJ288" t="s">
        <v>431</v>
      </c>
      <c r="AK288" t="s">
        <v>81</v>
      </c>
      <c r="AL288" t="s">
        <v>339</v>
      </c>
      <c r="AO288" t="s">
        <v>262</v>
      </c>
      <c r="AP288" t="s">
        <v>262</v>
      </c>
      <c r="AQ288" t="s">
        <v>344</v>
      </c>
      <c r="AR288" t="s">
        <v>82</v>
      </c>
      <c r="AS288" t="s">
        <v>345</v>
      </c>
    </row>
    <row r="289" spans="1:46">
      <c r="A289" t="s">
        <v>226</v>
      </c>
      <c r="B289">
        <v>68008952025</v>
      </c>
      <c r="C289">
        <v>804006932</v>
      </c>
      <c r="D289" t="s">
        <v>228</v>
      </c>
      <c r="E289" t="s">
        <v>157</v>
      </c>
      <c r="F289" t="s">
        <v>156</v>
      </c>
      <c r="G289" t="s">
        <v>77</v>
      </c>
      <c r="H289" t="s">
        <v>334</v>
      </c>
      <c r="I289" t="s">
        <v>229</v>
      </c>
      <c r="J289">
        <v>68264</v>
      </c>
      <c r="K289" t="s">
        <v>95</v>
      </c>
      <c r="L289">
        <v>6807</v>
      </c>
      <c r="M289">
        <v>682641112216</v>
      </c>
      <c r="N289" t="s">
        <v>961</v>
      </c>
      <c r="O289" t="s">
        <v>336</v>
      </c>
      <c r="P289" t="s">
        <v>962</v>
      </c>
      <c r="Q289" t="s">
        <v>338</v>
      </c>
      <c r="R289">
        <v>2026</v>
      </c>
      <c r="S289">
        <v>19</v>
      </c>
      <c r="T289" t="s">
        <v>81</v>
      </c>
      <c r="U289" t="s">
        <v>262</v>
      </c>
      <c r="W289" t="s">
        <v>156</v>
      </c>
      <c r="X289" t="s">
        <v>157</v>
      </c>
      <c r="Y289" t="s">
        <v>339</v>
      </c>
      <c r="Z289" t="s">
        <v>339</v>
      </c>
      <c r="AA289">
        <v>19</v>
      </c>
      <c r="AB289" t="s">
        <v>339</v>
      </c>
      <c r="AC289" t="s">
        <v>339</v>
      </c>
      <c r="AE289" t="s">
        <v>340</v>
      </c>
      <c r="AF289" t="s">
        <v>341</v>
      </c>
      <c r="AG289">
        <v>0</v>
      </c>
      <c r="AH289">
        <v>0</v>
      </c>
      <c r="AI289" t="s">
        <v>342</v>
      </c>
      <c r="AJ289" t="s">
        <v>431</v>
      </c>
      <c r="AK289" t="s">
        <v>81</v>
      </c>
      <c r="AL289" t="s">
        <v>339</v>
      </c>
      <c r="AO289" t="s">
        <v>262</v>
      </c>
      <c r="AP289" t="s">
        <v>262</v>
      </c>
      <c r="AQ289" t="s">
        <v>344</v>
      </c>
      <c r="AR289" t="s">
        <v>82</v>
      </c>
      <c r="AS289" t="s">
        <v>345</v>
      </c>
    </row>
    <row r="290" spans="1:46">
      <c r="A290" t="s">
        <v>226</v>
      </c>
      <c r="B290">
        <v>68008952025</v>
      </c>
      <c r="C290">
        <v>804006932</v>
      </c>
      <c r="D290" t="s">
        <v>228</v>
      </c>
      <c r="E290" t="s">
        <v>157</v>
      </c>
      <c r="F290" t="s">
        <v>156</v>
      </c>
      <c r="G290" t="s">
        <v>77</v>
      </c>
      <c r="H290" t="s">
        <v>334</v>
      </c>
      <c r="I290" t="s">
        <v>229</v>
      </c>
      <c r="J290">
        <v>68264</v>
      </c>
      <c r="K290" t="s">
        <v>95</v>
      </c>
      <c r="L290">
        <v>6807</v>
      </c>
      <c r="M290">
        <v>682641130605</v>
      </c>
      <c r="N290" t="s">
        <v>963</v>
      </c>
      <c r="O290" t="s">
        <v>336</v>
      </c>
      <c r="P290" t="s">
        <v>964</v>
      </c>
      <c r="Q290" t="s">
        <v>338</v>
      </c>
      <c r="R290">
        <v>2026</v>
      </c>
      <c r="S290">
        <v>11</v>
      </c>
      <c r="T290" t="s">
        <v>81</v>
      </c>
      <c r="U290" t="s">
        <v>262</v>
      </c>
      <c r="W290" t="s">
        <v>156</v>
      </c>
      <c r="X290" t="s">
        <v>157</v>
      </c>
      <c r="Y290" t="s">
        <v>339</v>
      </c>
      <c r="Z290" t="s">
        <v>339</v>
      </c>
      <c r="AA290">
        <v>11</v>
      </c>
      <c r="AB290" t="s">
        <v>339</v>
      </c>
      <c r="AC290" t="s">
        <v>339</v>
      </c>
      <c r="AE290" t="s">
        <v>340</v>
      </c>
      <c r="AF290" t="s">
        <v>341</v>
      </c>
      <c r="AG290">
        <v>0</v>
      </c>
      <c r="AH290">
        <v>0</v>
      </c>
      <c r="AI290" t="s">
        <v>342</v>
      </c>
      <c r="AJ290" t="s">
        <v>431</v>
      </c>
      <c r="AK290" t="s">
        <v>81</v>
      </c>
      <c r="AL290" t="s">
        <v>339</v>
      </c>
      <c r="AO290" t="s">
        <v>262</v>
      </c>
      <c r="AP290" t="s">
        <v>262</v>
      </c>
      <c r="AQ290" t="s">
        <v>344</v>
      </c>
      <c r="AR290" t="s">
        <v>82</v>
      </c>
      <c r="AS290" t="s">
        <v>345</v>
      </c>
    </row>
    <row r="291" spans="1:46">
      <c r="A291" t="s">
        <v>226</v>
      </c>
      <c r="B291">
        <v>68008952025</v>
      </c>
      <c r="C291">
        <v>804006932</v>
      </c>
      <c r="D291" t="s">
        <v>228</v>
      </c>
      <c r="E291" t="s">
        <v>157</v>
      </c>
      <c r="F291" t="s">
        <v>156</v>
      </c>
      <c r="G291" t="s">
        <v>77</v>
      </c>
      <c r="H291" t="s">
        <v>334</v>
      </c>
      <c r="I291" t="s">
        <v>229</v>
      </c>
      <c r="J291">
        <v>68264</v>
      </c>
      <c r="K291" t="s">
        <v>95</v>
      </c>
      <c r="L291">
        <v>6807</v>
      </c>
      <c r="M291">
        <v>682641146850</v>
      </c>
      <c r="N291" t="s">
        <v>965</v>
      </c>
      <c r="O291" t="s">
        <v>336</v>
      </c>
      <c r="P291" t="s">
        <v>966</v>
      </c>
      <c r="Q291" t="s">
        <v>338</v>
      </c>
      <c r="R291">
        <v>2026</v>
      </c>
      <c r="S291">
        <v>8</v>
      </c>
      <c r="T291" t="s">
        <v>81</v>
      </c>
      <c r="U291" t="s">
        <v>262</v>
      </c>
      <c r="W291" t="s">
        <v>156</v>
      </c>
      <c r="X291" t="s">
        <v>157</v>
      </c>
      <c r="Y291" t="s">
        <v>339</v>
      </c>
      <c r="Z291" t="s">
        <v>339</v>
      </c>
      <c r="AA291">
        <v>8</v>
      </c>
      <c r="AB291" t="s">
        <v>339</v>
      </c>
      <c r="AC291" t="s">
        <v>339</v>
      </c>
      <c r="AE291" t="s">
        <v>340</v>
      </c>
      <c r="AF291" t="s">
        <v>341</v>
      </c>
      <c r="AG291">
        <v>0</v>
      </c>
      <c r="AH291">
        <v>0</v>
      </c>
      <c r="AI291" t="s">
        <v>342</v>
      </c>
      <c r="AJ291" t="s">
        <v>431</v>
      </c>
      <c r="AK291" t="s">
        <v>81</v>
      </c>
      <c r="AL291" t="s">
        <v>339</v>
      </c>
      <c r="AO291" t="s">
        <v>262</v>
      </c>
      <c r="AP291" t="s">
        <v>262</v>
      </c>
      <c r="AQ291" t="s">
        <v>344</v>
      </c>
      <c r="AR291" t="s">
        <v>82</v>
      </c>
      <c r="AS291" t="s">
        <v>345</v>
      </c>
    </row>
    <row r="292" spans="1:46">
      <c r="A292">
        <v>1899</v>
      </c>
      <c r="B292">
        <v>68008452025</v>
      </c>
      <c r="C292">
        <v>804001569</v>
      </c>
      <c r="D292" t="s">
        <v>135</v>
      </c>
      <c r="E292" t="s">
        <v>157</v>
      </c>
      <c r="F292" t="s">
        <v>183</v>
      </c>
      <c r="G292" t="s">
        <v>77</v>
      </c>
      <c r="H292" t="s">
        <v>334</v>
      </c>
      <c r="I292" t="s">
        <v>136</v>
      </c>
      <c r="J292">
        <v>68255</v>
      </c>
      <c r="K292" t="s">
        <v>123</v>
      </c>
      <c r="L292">
        <v>6801</v>
      </c>
      <c r="M292">
        <v>6825500137569</v>
      </c>
      <c r="N292" t="s">
        <v>967</v>
      </c>
      <c r="O292" t="s">
        <v>336</v>
      </c>
      <c r="P292" t="s">
        <v>968</v>
      </c>
      <c r="Q292" t="s">
        <v>338</v>
      </c>
      <c r="R292">
        <v>2026</v>
      </c>
      <c r="S292">
        <v>17</v>
      </c>
      <c r="T292" t="s">
        <v>81</v>
      </c>
      <c r="U292" t="s">
        <v>262</v>
      </c>
      <c r="W292" t="s">
        <v>183</v>
      </c>
      <c r="X292" t="s">
        <v>157</v>
      </c>
      <c r="Y292" t="s">
        <v>339</v>
      </c>
      <c r="Z292" t="s">
        <v>339</v>
      </c>
      <c r="AA292">
        <v>25</v>
      </c>
      <c r="AB292" t="s">
        <v>479</v>
      </c>
      <c r="AC292" t="s">
        <v>480</v>
      </c>
      <c r="AD292" t="s">
        <v>320</v>
      </c>
      <c r="AE292" t="s">
        <v>554</v>
      </c>
      <c r="AF292" t="s">
        <v>341</v>
      </c>
      <c r="AG292">
        <v>0</v>
      </c>
      <c r="AH292">
        <v>0</v>
      </c>
      <c r="AI292" t="s">
        <v>342</v>
      </c>
      <c r="AJ292" t="s">
        <v>556</v>
      </c>
      <c r="AK292" t="s">
        <v>81</v>
      </c>
      <c r="AL292" t="s">
        <v>339</v>
      </c>
      <c r="AO292" t="s">
        <v>262</v>
      </c>
      <c r="AP292" t="s">
        <v>262</v>
      </c>
      <c r="AQ292" t="s">
        <v>344</v>
      </c>
      <c r="AR292" t="s">
        <v>82</v>
      </c>
      <c r="AS292" t="s">
        <v>345</v>
      </c>
      <c r="AT292" t="s">
        <v>557</v>
      </c>
    </row>
    <row r="293" spans="1:46">
      <c r="A293">
        <v>1899</v>
      </c>
      <c r="B293">
        <v>68008452025</v>
      </c>
      <c r="C293">
        <v>804001569</v>
      </c>
      <c r="D293" t="s">
        <v>135</v>
      </c>
      <c r="E293" t="s">
        <v>157</v>
      </c>
      <c r="F293" t="s">
        <v>183</v>
      </c>
      <c r="G293" t="s">
        <v>77</v>
      </c>
      <c r="H293" t="s">
        <v>334</v>
      </c>
      <c r="I293" t="s">
        <v>136</v>
      </c>
      <c r="J293">
        <v>68255</v>
      </c>
      <c r="K293" t="s">
        <v>123</v>
      </c>
      <c r="L293">
        <v>6801</v>
      </c>
      <c r="M293">
        <v>6825500137572</v>
      </c>
      <c r="N293" t="s">
        <v>969</v>
      </c>
      <c r="O293" t="s">
        <v>336</v>
      </c>
      <c r="P293" t="s">
        <v>970</v>
      </c>
      <c r="Q293" t="s">
        <v>338</v>
      </c>
      <c r="R293">
        <v>2026</v>
      </c>
      <c r="S293">
        <v>20</v>
      </c>
      <c r="T293" t="s">
        <v>81</v>
      </c>
      <c r="U293" t="s">
        <v>262</v>
      </c>
      <c r="W293" t="s">
        <v>183</v>
      </c>
      <c r="X293" t="s">
        <v>157</v>
      </c>
      <c r="Y293" t="s">
        <v>339</v>
      </c>
      <c r="Z293" t="s">
        <v>339</v>
      </c>
      <c r="AA293">
        <v>25</v>
      </c>
      <c r="AB293" t="s">
        <v>479</v>
      </c>
      <c r="AC293" t="s">
        <v>480</v>
      </c>
      <c r="AD293" t="s">
        <v>320</v>
      </c>
      <c r="AE293" t="s">
        <v>554</v>
      </c>
      <c r="AF293" t="s">
        <v>341</v>
      </c>
      <c r="AG293">
        <v>0</v>
      </c>
      <c r="AH293">
        <v>0</v>
      </c>
      <c r="AI293" t="s">
        <v>342</v>
      </c>
      <c r="AJ293" t="s">
        <v>556</v>
      </c>
      <c r="AK293" t="s">
        <v>81</v>
      </c>
      <c r="AL293" t="s">
        <v>339</v>
      </c>
      <c r="AO293" t="s">
        <v>262</v>
      </c>
      <c r="AP293" t="s">
        <v>262</v>
      </c>
      <c r="AQ293" t="s">
        <v>344</v>
      </c>
      <c r="AR293" t="s">
        <v>82</v>
      </c>
      <c r="AS293" t="s">
        <v>345</v>
      </c>
      <c r="AT293" t="s">
        <v>557</v>
      </c>
    </row>
    <row r="294" spans="1:46">
      <c r="A294">
        <v>1899</v>
      </c>
      <c r="B294">
        <v>68008452025</v>
      </c>
      <c r="C294">
        <v>804001569</v>
      </c>
      <c r="D294" t="s">
        <v>135</v>
      </c>
      <c r="E294" t="s">
        <v>157</v>
      </c>
      <c r="F294" t="s">
        <v>183</v>
      </c>
      <c r="G294" t="s">
        <v>77</v>
      </c>
      <c r="H294" t="s">
        <v>334</v>
      </c>
      <c r="I294" t="s">
        <v>136</v>
      </c>
      <c r="J294">
        <v>68255</v>
      </c>
      <c r="K294" t="s">
        <v>123</v>
      </c>
      <c r="L294">
        <v>6801</v>
      </c>
      <c r="M294">
        <v>6825500137573</v>
      </c>
      <c r="N294" t="s">
        <v>971</v>
      </c>
      <c r="O294" t="s">
        <v>336</v>
      </c>
      <c r="P294" t="s">
        <v>972</v>
      </c>
      <c r="Q294" t="s">
        <v>338</v>
      </c>
      <c r="R294">
        <v>2026</v>
      </c>
      <c r="S294">
        <v>9</v>
      </c>
      <c r="T294" t="s">
        <v>81</v>
      </c>
      <c r="U294" t="s">
        <v>262</v>
      </c>
      <c r="W294" t="s">
        <v>183</v>
      </c>
      <c r="X294" t="s">
        <v>157</v>
      </c>
      <c r="Y294" t="s">
        <v>339</v>
      </c>
      <c r="Z294" t="s">
        <v>339</v>
      </c>
      <c r="AA294">
        <v>25</v>
      </c>
      <c r="AB294" t="s">
        <v>479</v>
      </c>
      <c r="AC294" t="s">
        <v>480</v>
      </c>
      <c r="AD294" t="s">
        <v>320</v>
      </c>
      <c r="AE294" t="s">
        <v>554</v>
      </c>
      <c r="AF294" t="s">
        <v>341</v>
      </c>
      <c r="AG294">
        <v>0</v>
      </c>
      <c r="AH294">
        <v>0</v>
      </c>
      <c r="AI294" t="s">
        <v>342</v>
      </c>
      <c r="AJ294" t="s">
        <v>556</v>
      </c>
      <c r="AK294" t="s">
        <v>81</v>
      </c>
      <c r="AL294" t="s">
        <v>339</v>
      </c>
      <c r="AO294" t="s">
        <v>262</v>
      </c>
      <c r="AP294" t="s">
        <v>262</v>
      </c>
      <c r="AQ294" t="s">
        <v>344</v>
      </c>
      <c r="AR294" t="s">
        <v>82</v>
      </c>
      <c r="AS294" t="s">
        <v>345</v>
      </c>
      <c r="AT294" t="s">
        <v>557</v>
      </c>
    </row>
    <row r="295" spans="1:46">
      <c r="A295">
        <v>1899</v>
      </c>
      <c r="B295">
        <v>68008452025</v>
      </c>
      <c r="C295">
        <v>804001569</v>
      </c>
      <c r="D295" t="s">
        <v>135</v>
      </c>
      <c r="E295" t="s">
        <v>157</v>
      </c>
      <c r="F295" t="s">
        <v>183</v>
      </c>
      <c r="G295" t="s">
        <v>77</v>
      </c>
      <c r="H295" t="s">
        <v>334</v>
      </c>
      <c r="I295" t="s">
        <v>136</v>
      </c>
      <c r="J295">
        <v>68255</v>
      </c>
      <c r="K295" t="s">
        <v>123</v>
      </c>
      <c r="L295">
        <v>6801</v>
      </c>
      <c r="M295">
        <v>6825500137574</v>
      </c>
      <c r="N295" t="s">
        <v>973</v>
      </c>
      <c r="O295" t="s">
        <v>336</v>
      </c>
      <c r="P295" t="s">
        <v>974</v>
      </c>
      <c r="Q295" t="s">
        <v>338</v>
      </c>
      <c r="R295">
        <v>2026</v>
      </c>
      <c r="S295">
        <v>20</v>
      </c>
      <c r="T295" t="s">
        <v>81</v>
      </c>
      <c r="U295" t="s">
        <v>262</v>
      </c>
      <c r="W295" t="s">
        <v>183</v>
      </c>
      <c r="X295" t="s">
        <v>157</v>
      </c>
      <c r="Y295" t="s">
        <v>339</v>
      </c>
      <c r="Z295" t="s">
        <v>339</v>
      </c>
      <c r="AA295">
        <v>25</v>
      </c>
      <c r="AB295" t="s">
        <v>479</v>
      </c>
      <c r="AC295" t="s">
        <v>480</v>
      </c>
      <c r="AD295" t="s">
        <v>320</v>
      </c>
      <c r="AE295" t="s">
        <v>554</v>
      </c>
      <c r="AF295" t="s">
        <v>341</v>
      </c>
      <c r="AG295">
        <v>0</v>
      </c>
      <c r="AH295">
        <v>0</v>
      </c>
      <c r="AI295" t="s">
        <v>342</v>
      </c>
      <c r="AJ295" t="s">
        <v>556</v>
      </c>
      <c r="AK295" t="s">
        <v>81</v>
      </c>
      <c r="AL295" t="s">
        <v>339</v>
      </c>
      <c r="AO295" t="s">
        <v>262</v>
      </c>
      <c r="AP295" t="s">
        <v>262</v>
      </c>
      <c r="AQ295" t="s">
        <v>344</v>
      </c>
      <c r="AR295" t="s">
        <v>82</v>
      </c>
      <c r="AS295" t="s">
        <v>345</v>
      </c>
      <c r="AT295" t="s">
        <v>557</v>
      </c>
    </row>
    <row r="296" spans="1:46">
      <c r="A296">
        <v>1899</v>
      </c>
      <c r="B296">
        <v>68008452025</v>
      </c>
      <c r="C296">
        <v>804001569</v>
      </c>
      <c r="D296" t="s">
        <v>135</v>
      </c>
      <c r="E296" t="s">
        <v>129</v>
      </c>
      <c r="F296" t="s">
        <v>127</v>
      </c>
      <c r="G296" t="s">
        <v>77</v>
      </c>
      <c r="H296" t="s">
        <v>334</v>
      </c>
      <c r="I296" t="s">
        <v>136</v>
      </c>
      <c r="J296">
        <v>68255</v>
      </c>
      <c r="K296" t="s">
        <v>123</v>
      </c>
      <c r="L296">
        <v>6801</v>
      </c>
      <c r="M296">
        <v>6825500137577</v>
      </c>
      <c r="N296" t="s">
        <v>975</v>
      </c>
      <c r="O296" t="s">
        <v>336</v>
      </c>
      <c r="P296" t="s">
        <v>976</v>
      </c>
      <c r="Q296" t="s">
        <v>338</v>
      </c>
      <c r="R296">
        <v>2026</v>
      </c>
      <c r="S296">
        <v>20</v>
      </c>
      <c r="T296" t="s">
        <v>81</v>
      </c>
      <c r="U296" t="s">
        <v>341</v>
      </c>
      <c r="V296" t="s">
        <v>486</v>
      </c>
      <c r="X296" t="s">
        <v>339</v>
      </c>
      <c r="Y296" t="s">
        <v>339</v>
      </c>
      <c r="Z296" t="s">
        <v>339</v>
      </c>
      <c r="AB296" t="s">
        <v>339</v>
      </c>
      <c r="AC296" t="s">
        <v>339</v>
      </c>
      <c r="AL296" t="s">
        <v>339</v>
      </c>
      <c r="AT296" t="s">
        <v>977</v>
      </c>
    </row>
    <row r="297" spans="1:46">
      <c r="A297">
        <v>1899</v>
      </c>
      <c r="B297">
        <v>68008452025</v>
      </c>
      <c r="C297">
        <v>804001569</v>
      </c>
      <c r="D297" t="s">
        <v>135</v>
      </c>
      <c r="E297" t="s">
        <v>157</v>
      </c>
      <c r="F297" t="s">
        <v>183</v>
      </c>
      <c r="G297" t="s">
        <v>77</v>
      </c>
      <c r="H297" t="s">
        <v>334</v>
      </c>
      <c r="I297" t="s">
        <v>136</v>
      </c>
      <c r="J297">
        <v>68255</v>
      </c>
      <c r="K297" t="s">
        <v>123</v>
      </c>
      <c r="L297">
        <v>6801</v>
      </c>
      <c r="M297">
        <v>6825500137581</v>
      </c>
      <c r="N297" t="s">
        <v>978</v>
      </c>
      <c r="O297" t="s">
        <v>336</v>
      </c>
      <c r="P297" t="s">
        <v>979</v>
      </c>
      <c r="Q297" t="s">
        <v>338</v>
      </c>
      <c r="R297">
        <v>2026</v>
      </c>
      <c r="S297">
        <v>20</v>
      </c>
      <c r="T297" t="s">
        <v>81</v>
      </c>
      <c r="U297" t="s">
        <v>341</v>
      </c>
      <c r="V297" t="s">
        <v>486</v>
      </c>
      <c r="X297" t="s">
        <v>339</v>
      </c>
      <c r="Y297" t="s">
        <v>339</v>
      </c>
      <c r="Z297" t="s">
        <v>339</v>
      </c>
      <c r="AB297" t="s">
        <v>339</v>
      </c>
      <c r="AC297" t="s">
        <v>339</v>
      </c>
      <c r="AL297" t="s">
        <v>339</v>
      </c>
      <c r="AT297" t="s">
        <v>980</v>
      </c>
    </row>
    <row r="298" spans="1:46">
      <c r="A298">
        <v>1899</v>
      </c>
      <c r="B298">
        <v>68008452025</v>
      </c>
      <c r="C298">
        <v>804001569</v>
      </c>
      <c r="D298" t="s">
        <v>135</v>
      </c>
      <c r="E298" t="s">
        <v>157</v>
      </c>
      <c r="F298" t="s">
        <v>183</v>
      </c>
      <c r="G298" t="s">
        <v>77</v>
      </c>
      <c r="H298" t="s">
        <v>334</v>
      </c>
      <c r="I298" t="s">
        <v>136</v>
      </c>
      <c r="J298">
        <v>68255</v>
      </c>
      <c r="K298" t="s">
        <v>123</v>
      </c>
      <c r="L298">
        <v>6801</v>
      </c>
      <c r="M298">
        <v>6825500137582</v>
      </c>
      <c r="N298" t="s">
        <v>981</v>
      </c>
      <c r="O298" t="s">
        <v>336</v>
      </c>
      <c r="P298" t="s">
        <v>982</v>
      </c>
      <c r="Q298" t="s">
        <v>338</v>
      </c>
      <c r="R298">
        <v>2026</v>
      </c>
      <c r="S298">
        <v>20</v>
      </c>
      <c r="T298" t="s">
        <v>81</v>
      </c>
      <c r="U298" t="s">
        <v>341</v>
      </c>
      <c r="V298" t="s">
        <v>486</v>
      </c>
      <c r="X298" t="s">
        <v>339</v>
      </c>
      <c r="Y298" t="s">
        <v>339</v>
      </c>
      <c r="Z298" t="s">
        <v>339</v>
      </c>
      <c r="AB298" t="s">
        <v>339</v>
      </c>
      <c r="AC298" t="s">
        <v>339</v>
      </c>
      <c r="AL298" t="s">
        <v>339</v>
      </c>
      <c r="AT298" t="s">
        <v>983</v>
      </c>
    </row>
    <row r="299" spans="1:46">
      <c r="A299">
        <v>1899</v>
      </c>
      <c r="B299">
        <v>68008452025</v>
      </c>
      <c r="C299">
        <v>804001569</v>
      </c>
      <c r="D299" t="s">
        <v>135</v>
      </c>
      <c r="E299" t="s">
        <v>129</v>
      </c>
      <c r="F299" t="s">
        <v>127</v>
      </c>
      <c r="G299" t="s">
        <v>77</v>
      </c>
      <c r="H299" t="s">
        <v>334</v>
      </c>
      <c r="I299" t="s">
        <v>136</v>
      </c>
      <c r="J299">
        <v>68255</v>
      </c>
      <c r="K299" t="s">
        <v>123</v>
      </c>
      <c r="L299">
        <v>6801</v>
      </c>
      <c r="M299">
        <v>6825500137584</v>
      </c>
      <c r="N299" t="s">
        <v>984</v>
      </c>
      <c r="O299" t="s">
        <v>336</v>
      </c>
      <c r="P299" t="s">
        <v>976</v>
      </c>
      <c r="Q299" t="s">
        <v>338</v>
      </c>
      <c r="R299">
        <v>2026</v>
      </c>
      <c r="S299">
        <v>20</v>
      </c>
      <c r="T299" t="s">
        <v>81</v>
      </c>
      <c r="U299" t="s">
        <v>341</v>
      </c>
      <c r="V299" t="s">
        <v>486</v>
      </c>
      <c r="X299" t="s">
        <v>339</v>
      </c>
      <c r="Y299" t="s">
        <v>339</v>
      </c>
      <c r="Z299" t="s">
        <v>339</v>
      </c>
      <c r="AB299" t="s">
        <v>339</v>
      </c>
      <c r="AC299" t="s">
        <v>339</v>
      </c>
      <c r="AL299" t="s">
        <v>339</v>
      </c>
      <c r="AT299" t="s">
        <v>977</v>
      </c>
    </row>
    <row r="300" spans="1:46">
      <c r="A300">
        <v>1899</v>
      </c>
      <c r="B300">
        <v>68008452025</v>
      </c>
      <c r="C300">
        <v>804001569</v>
      </c>
      <c r="D300" t="s">
        <v>135</v>
      </c>
      <c r="E300" t="s">
        <v>129</v>
      </c>
      <c r="F300" t="s">
        <v>127</v>
      </c>
      <c r="G300" t="s">
        <v>77</v>
      </c>
      <c r="H300" t="s">
        <v>334</v>
      </c>
      <c r="I300" t="s">
        <v>136</v>
      </c>
      <c r="J300">
        <v>68255</v>
      </c>
      <c r="K300" t="s">
        <v>123</v>
      </c>
      <c r="L300">
        <v>6801</v>
      </c>
      <c r="M300">
        <v>6825500137594</v>
      </c>
      <c r="N300" t="s">
        <v>985</v>
      </c>
      <c r="O300" t="s">
        <v>336</v>
      </c>
      <c r="P300" t="s">
        <v>976</v>
      </c>
      <c r="Q300" t="s">
        <v>338</v>
      </c>
      <c r="R300">
        <v>2026</v>
      </c>
      <c r="S300">
        <v>20</v>
      </c>
      <c r="T300" t="s">
        <v>81</v>
      </c>
      <c r="U300" t="s">
        <v>262</v>
      </c>
      <c r="W300" t="s">
        <v>127</v>
      </c>
      <c r="X300" t="s">
        <v>129</v>
      </c>
      <c r="Y300" t="s">
        <v>339</v>
      </c>
      <c r="Z300" t="s">
        <v>339</v>
      </c>
      <c r="AA300">
        <v>50</v>
      </c>
      <c r="AB300" s="82" t="s">
        <v>479</v>
      </c>
      <c r="AC300" s="82" t="s">
        <v>480</v>
      </c>
      <c r="AE300" t="s">
        <v>588</v>
      </c>
      <c r="AF300" t="s">
        <v>341</v>
      </c>
      <c r="AG300">
        <v>0</v>
      </c>
      <c r="AH300">
        <v>0</v>
      </c>
      <c r="AI300" t="s">
        <v>342</v>
      </c>
      <c r="AJ300" t="s">
        <v>986</v>
      </c>
      <c r="AK300" t="s">
        <v>81</v>
      </c>
      <c r="AL300" t="s">
        <v>339</v>
      </c>
      <c r="AO300" t="s">
        <v>262</v>
      </c>
      <c r="AP300" t="s">
        <v>262</v>
      </c>
      <c r="AQ300" t="s">
        <v>344</v>
      </c>
      <c r="AR300" t="s">
        <v>82</v>
      </c>
      <c r="AS300" t="s">
        <v>345</v>
      </c>
      <c r="AT300" t="s">
        <v>557</v>
      </c>
    </row>
    <row r="301" spans="1:46">
      <c r="A301">
        <v>1899</v>
      </c>
      <c r="B301">
        <v>68008452025</v>
      </c>
      <c r="C301">
        <v>804001569</v>
      </c>
      <c r="D301" t="s">
        <v>135</v>
      </c>
      <c r="E301" t="s">
        <v>129</v>
      </c>
      <c r="F301" t="s">
        <v>127</v>
      </c>
      <c r="G301" t="s">
        <v>77</v>
      </c>
      <c r="H301" t="s">
        <v>334</v>
      </c>
      <c r="I301" t="s">
        <v>136</v>
      </c>
      <c r="J301">
        <v>68255</v>
      </c>
      <c r="K301" t="s">
        <v>123</v>
      </c>
      <c r="L301">
        <v>6801</v>
      </c>
      <c r="M301">
        <v>6825500137597</v>
      </c>
      <c r="N301" t="s">
        <v>987</v>
      </c>
      <c r="O301" t="s">
        <v>336</v>
      </c>
      <c r="P301" t="s">
        <v>982</v>
      </c>
      <c r="Q301" t="s">
        <v>338</v>
      </c>
      <c r="R301">
        <v>2026</v>
      </c>
      <c r="S301">
        <v>20</v>
      </c>
      <c r="T301" t="s">
        <v>81</v>
      </c>
      <c r="U301" t="s">
        <v>262</v>
      </c>
      <c r="W301" t="s">
        <v>127</v>
      </c>
      <c r="X301" t="s">
        <v>129</v>
      </c>
      <c r="Y301" t="s">
        <v>339</v>
      </c>
      <c r="Z301" t="s">
        <v>339</v>
      </c>
      <c r="AA301">
        <v>50</v>
      </c>
      <c r="AB301" s="82" t="s">
        <v>479</v>
      </c>
      <c r="AC301" s="82" t="s">
        <v>480</v>
      </c>
      <c r="AE301" t="s">
        <v>588</v>
      </c>
      <c r="AF301" t="s">
        <v>341</v>
      </c>
      <c r="AG301">
        <v>0</v>
      </c>
      <c r="AH301">
        <v>1</v>
      </c>
      <c r="AI301" t="s">
        <v>342</v>
      </c>
      <c r="AJ301" t="s">
        <v>986</v>
      </c>
      <c r="AK301" t="s">
        <v>81</v>
      </c>
      <c r="AL301" t="s">
        <v>339</v>
      </c>
      <c r="AO301" t="s">
        <v>262</v>
      </c>
      <c r="AP301" t="s">
        <v>262</v>
      </c>
      <c r="AQ301" t="s">
        <v>344</v>
      </c>
      <c r="AR301" t="s">
        <v>82</v>
      </c>
      <c r="AS301" t="s">
        <v>345</v>
      </c>
      <c r="AT301" t="s">
        <v>557</v>
      </c>
    </row>
    <row r="302" spans="1:46">
      <c r="A302">
        <v>1899</v>
      </c>
      <c r="B302">
        <v>68008452025</v>
      </c>
      <c r="C302">
        <v>804001569</v>
      </c>
      <c r="D302" t="s">
        <v>135</v>
      </c>
      <c r="E302" t="s">
        <v>157</v>
      </c>
      <c r="F302" t="s">
        <v>183</v>
      </c>
      <c r="G302" t="s">
        <v>77</v>
      </c>
      <c r="H302" t="s">
        <v>334</v>
      </c>
      <c r="I302" t="s">
        <v>136</v>
      </c>
      <c r="J302">
        <v>68255</v>
      </c>
      <c r="K302" t="s">
        <v>123</v>
      </c>
      <c r="L302">
        <v>6801</v>
      </c>
      <c r="M302">
        <v>6825500137600</v>
      </c>
      <c r="N302" t="s">
        <v>988</v>
      </c>
      <c r="O302" t="s">
        <v>336</v>
      </c>
      <c r="P302" t="s">
        <v>989</v>
      </c>
      <c r="Q302" t="s">
        <v>338</v>
      </c>
      <c r="R302">
        <v>2026</v>
      </c>
      <c r="S302">
        <v>19</v>
      </c>
      <c r="T302" t="s">
        <v>81</v>
      </c>
      <c r="U302" t="s">
        <v>262</v>
      </c>
      <c r="W302" t="s">
        <v>183</v>
      </c>
      <c r="X302" t="s">
        <v>157</v>
      </c>
      <c r="Y302" t="s">
        <v>339</v>
      </c>
      <c r="Z302" t="s">
        <v>339</v>
      </c>
      <c r="AA302">
        <v>26</v>
      </c>
      <c r="AB302" t="s">
        <v>479</v>
      </c>
      <c r="AC302" t="s">
        <v>480</v>
      </c>
      <c r="AD302" t="s">
        <v>320</v>
      </c>
      <c r="AE302" t="s">
        <v>554</v>
      </c>
      <c r="AF302" t="s">
        <v>341</v>
      </c>
      <c r="AG302">
        <v>0</v>
      </c>
      <c r="AH302">
        <v>0</v>
      </c>
      <c r="AI302" t="s">
        <v>342</v>
      </c>
      <c r="AJ302" t="s">
        <v>556</v>
      </c>
      <c r="AK302" t="s">
        <v>81</v>
      </c>
      <c r="AL302" t="s">
        <v>339</v>
      </c>
      <c r="AO302" t="s">
        <v>262</v>
      </c>
      <c r="AP302" t="s">
        <v>262</v>
      </c>
      <c r="AQ302" t="s">
        <v>344</v>
      </c>
      <c r="AR302" t="s">
        <v>82</v>
      </c>
      <c r="AS302" t="s">
        <v>345</v>
      </c>
      <c r="AT302" t="s">
        <v>557</v>
      </c>
    </row>
    <row r="303" spans="1:46">
      <c r="A303">
        <v>1899</v>
      </c>
      <c r="B303">
        <v>68008452025</v>
      </c>
      <c r="C303">
        <v>804001569</v>
      </c>
      <c r="D303" t="s">
        <v>135</v>
      </c>
      <c r="E303" t="s">
        <v>157</v>
      </c>
      <c r="F303" t="s">
        <v>183</v>
      </c>
      <c r="G303" t="s">
        <v>77</v>
      </c>
      <c r="H303" t="s">
        <v>334</v>
      </c>
      <c r="I303" t="s">
        <v>136</v>
      </c>
      <c r="J303">
        <v>68255</v>
      </c>
      <c r="K303" t="s">
        <v>123</v>
      </c>
      <c r="L303">
        <v>6801</v>
      </c>
      <c r="M303">
        <v>682551133583</v>
      </c>
      <c r="N303" t="s">
        <v>990</v>
      </c>
      <c r="O303" t="s">
        <v>336</v>
      </c>
      <c r="P303" t="s">
        <v>991</v>
      </c>
      <c r="Q303" t="s">
        <v>338</v>
      </c>
      <c r="R303">
        <v>2026</v>
      </c>
      <c r="S303">
        <v>18</v>
      </c>
      <c r="T303" t="s">
        <v>81</v>
      </c>
      <c r="U303" t="s">
        <v>341</v>
      </c>
      <c r="V303" t="s">
        <v>486</v>
      </c>
      <c r="X303" t="s">
        <v>339</v>
      </c>
      <c r="Y303" t="s">
        <v>339</v>
      </c>
      <c r="Z303" t="s">
        <v>339</v>
      </c>
      <c r="AB303" t="s">
        <v>339</v>
      </c>
      <c r="AC303" t="s">
        <v>339</v>
      </c>
      <c r="AL303" t="s">
        <v>339</v>
      </c>
      <c r="AT303" t="s">
        <v>983</v>
      </c>
    </row>
    <row r="304" spans="1:46">
      <c r="A304">
        <v>1899</v>
      </c>
      <c r="B304">
        <v>68008452025</v>
      </c>
      <c r="C304">
        <v>804001569</v>
      </c>
      <c r="D304" t="s">
        <v>135</v>
      </c>
      <c r="E304" t="s">
        <v>157</v>
      </c>
      <c r="F304" t="s">
        <v>183</v>
      </c>
      <c r="G304" t="s">
        <v>77</v>
      </c>
      <c r="H304" t="s">
        <v>334</v>
      </c>
      <c r="I304" t="s">
        <v>136</v>
      </c>
      <c r="J304">
        <v>68255</v>
      </c>
      <c r="K304" t="s">
        <v>123</v>
      </c>
      <c r="L304">
        <v>6801</v>
      </c>
      <c r="M304">
        <v>682551134156</v>
      </c>
      <c r="N304" t="s">
        <v>992</v>
      </c>
      <c r="O304" t="s">
        <v>336</v>
      </c>
      <c r="P304" t="s">
        <v>993</v>
      </c>
      <c r="Q304" t="s">
        <v>338</v>
      </c>
      <c r="R304">
        <v>2026</v>
      </c>
      <c r="S304">
        <v>17</v>
      </c>
      <c r="T304" t="s">
        <v>81</v>
      </c>
      <c r="U304" t="s">
        <v>262</v>
      </c>
      <c r="W304" t="s">
        <v>183</v>
      </c>
      <c r="X304" t="s">
        <v>157</v>
      </c>
      <c r="Y304" t="s">
        <v>339</v>
      </c>
      <c r="Z304" t="s">
        <v>339</v>
      </c>
      <c r="AA304">
        <v>25</v>
      </c>
      <c r="AB304" t="s">
        <v>479</v>
      </c>
      <c r="AC304" t="s">
        <v>480</v>
      </c>
      <c r="AD304" t="s">
        <v>320</v>
      </c>
      <c r="AE304" t="s">
        <v>554</v>
      </c>
      <c r="AF304" t="s">
        <v>341</v>
      </c>
      <c r="AG304">
        <v>0</v>
      </c>
      <c r="AH304">
        <v>0</v>
      </c>
      <c r="AI304" t="s">
        <v>342</v>
      </c>
      <c r="AJ304" t="s">
        <v>556</v>
      </c>
      <c r="AK304" t="s">
        <v>81</v>
      </c>
      <c r="AL304" t="s">
        <v>339</v>
      </c>
      <c r="AO304" t="s">
        <v>262</v>
      </c>
      <c r="AP304" t="s">
        <v>262</v>
      </c>
      <c r="AQ304" t="s">
        <v>344</v>
      </c>
      <c r="AR304" t="s">
        <v>82</v>
      </c>
      <c r="AS304" t="s">
        <v>345</v>
      </c>
      <c r="AT304" t="s">
        <v>557</v>
      </c>
    </row>
    <row r="305" spans="1:46">
      <c r="A305">
        <v>1899</v>
      </c>
      <c r="B305">
        <v>68008452025</v>
      </c>
      <c r="C305">
        <v>804001569</v>
      </c>
      <c r="D305" t="s">
        <v>135</v>
      </c>
      <c r="E305" t="s">
        <v>157</v>
      </c>
      <c r="F305" t="s">
        <v>183</v>
      </c>
      <c r="G305" t="s">
        <v>77</v>
      </c>
      <c r="H305" t="s">
        <v>334</v>
      </c>
      <c r="I305" t="s">
        <v>136</v>
      </c>
      <c r="J305">
        <v>68255</v>
      </c>
      <c r="K305" t="s">
        <v>123</v>
      </c>
      <c r="L305">
        <v>6801</v>
      </c>
      <c r="M305">
        <v>682551134166</v>
      </c>
      <c r="N305" t="s">
        <v>994</v>
      </c>
      <c r="O305" t="s">
        <v>336</v>
      </c>
      <c r="P305" t="s">
        <v>995</v>
      </c>
      <c r="Q305" t="s">
        <v>338</v>
      </c>
      <c r="R305">
        <v>2026</v>
      </c>
      <c r="S305">
        <v>18</v>
      </c>
      <c r="T305" t="s">
        <v>81</v>
      </c>
      <c r="U305" t="s">
        <v>262</v>
      </c>
      <c r="W305" t="s">
        <v>183</v>
      </c>
      <c r="X305" t="s">
        <v>157</v>
      </c>
      <c r="Y305" t="s">
        <v>339</v>
      </c>
      <c r="Z305" t="s">
        <v>339</v>
      </c>
      <c r="AA305">
        <v>26</v>
      </c>
      <c r="AB305" t="s">
        <v>479</v>
      </c>
      <c r="AC305" t="s">
        <v>480</v>
      </c>
      <c r="AD305" t="s">
        <v>320</v>
      </c>
      <c r="AE305" t="s">
        <v>554</v>
      </c>
      <c r="AF305" t="s">
        <v>341</v>
      </c>
      <c r="AG305">
        <v>0</v>
      </c>
      <c r="AH305">
        <v>0</v>
      </c>
      <c r="AI305" t="s">
        <v>342</v>
      </c>
      <c r="AJ305" t="s">
        <v>556</v>
      </c>
      <c r="AK305" t="s">
        <v>81</v>
      </c>
      <c r="AL305" t="s">
        <v>339</v>
      </c>
      <c r="AO305" t="s">
        <v>262</v>
      </c>
      <c r="AP305" t="s">
        <v>262</v>
      </c>
      <c r="AQ305" t="s">
        <v>344</v>
      </c>
      <c r="AR305" t="s">
        <v>82</v>
      </c>
      <c r="AS305" t="s">
        <v>345</v>
      </c>
      <c r="AT305" t="s">
        <v>557</v>
      </c>
    </row>
    <row r="306" spans="1:46">
      <c r="A306">
        <v>1899</v>
      </c>
      <c r="B306">
        <v>68008452025</v>
      </c>
      <c r="C306">
        <v>804001569</v>
      </c>
      <c r="D306" t="s">
        <v>135</v>
      </c>
      <c r="E306" t="s">
        <v>157</v>
      </c>
      <c r="F306" t="s">
        <v>183</v>
      </c>
      <c r="G306" t="s">
        <v>77</v>
      </c>
      <c r="H306" t="s">
        <v>334</v>
      </c>
      <c r="I306" t="s">
        <v>136</v>
      </c>
      <c r="J306">
        <v>68255</v>
      </c>
      <c r="K306" t="s">
        <v>123</v>
      </c>
      <c r="L306">
        <v>6801</v>
      </c>
      <c r="M306">
        <v>682551134173</v>
      </c>
      <c r="N306" t="s">
        <v>996</v>
      </c>
      <c r="O306" t="s">
        <v>336</v>
      </c>
      <c r="P306" t="s">
        <v>997</v>
      </c>
      <c r="Q306" t="s">
        <v>338</v>
      </c>
      <c r="R306">
        <v>2026</v>
      </c>
      <c r="S306">
        <v>18</v>
      </c>
      <c r="T306" t="s">
        <v>81</v>
      </c>
      <c r="U306" t="s">
        <v>262</v>
      </c>
      <c r="W306" t="s">
        <v>183</v>
      </c>
      <c r="X306" t="s">
        <v>157</v>
      </c>
      <c r="Y306" t="s">
        <v>339</v>
      </c>
      <c r="Z306" t="s">
        <v>339</v>
      </c>
      <c r="AA306">
        <v>25</v>
      </c>
      <c r="AB306" t="s">
        <v>479</v>
      </c>
      <c r="AC306" t="s">
        <v>480</v>
      </c>
      <c r="AD306" t="s">
        <v>320</v>
      </c>
      <c r="AE306" t="s">
        <v>554</v>
      </c>
      <c r="AF306" t="s">
        <v>341</v>
      </c>
      <c r="AG306">
        <v>0</v>
      </c>
      <c r="AH306">
        <v>0</v>
      </c>
      <c r="AI306" t="s">
        <v>342</v>
      </c>
      <c r="AJ306" t="s">
        <v>556</v>
      </c>
      <c r="AK306" t="s">
        <v>81</v>
      </c>
      <c r="AL306" t="s">
        <v>339</v>
      </c>
      <c r="AO306" t="s">
        <v>262</v>
      </c>
      <c r="AP306" t="s">
        <v>262</v>
      </c>
      <c r="AQ306" t="s">
        <v>344</v>
      </c>
      <c r="AR306" t="s">
        <v>82</v>
      </c>
      <c r="AS306" t="s">
        <v>345</v>
      </c>
      <c r="AT306" t="s">
        <v>557</v>
      </c>
    </row>
    <row r="307" spans="1:46">
      <c r="A307">
        <v>1899</v>
      </c>
      <c r="B307">
        <v>68008452025</v>
      </c>
      <c r="C307">
        <v>804001569</v>
      </c>
      <c r="D307" t="s">
        <v>135</v>
      </c>
      <c r="E307" t="s">
        <v>157</v>
      </c>
      <c r="F307" t="s">
        <v>183</v>
      </c>
      <c r="G307" t="s">
        <v>77</v>
      </c>
      <c r="H307" t="s">
        <v>334</v>
      </c>
      <c r="I307" t="s">
        <v>136</v>
      </c>
      <c r="J307">
        <v>68255</v>
      </c>
      <c r="K307" t="s">
        <v>123</v>
      </c>
      <c r="L307">
        <v>6801</v>
      </c>
      <c r="M307">
        <v>682551134174</v>
      </c>
      <c r="N307" t="s">
        <v>998</v>
      </c>
      <c r="O307" t="s">
        <v>336</v>
      </c>
      <c r="P307" t="s">
        <v>999</v>
      </c>
      <c r="Q307" t="s">
        <v>338</v>
      </c>
      <c r="R307">
        <v>2026</v>
      </c>
      <c r="S307">
        <v>11</v>
      </c>
      <c r="T307" t="s">
        <v>81</v>
      </c>
      <c r="U307" t="s">
        <v>341</v>
      </c>
      <c r="V307" t="s">
        <v>486</v>
      </c>
      <c r="X307" t="s">
        <v>339</v>
      </c>
      <c r="Y307" t="s">
        <v>339</v>
      </c>
      <c r="Z307" t="s">
        <v>339</v>
      </c>
      <c r="AB307" t="s">
        <v>339</v>
      </c>
      <c r="AC307" t="s">
        <v>339</v>
      </c>
      <c r="AL307" t="s">
        <v>339</v>
      </c>
      <c r="AT307" t="s">
        <v>983</v>
      </c>
    </row>
    <row r="308" spans="1:46">
      <c r="A308">
        <v>1899</v>
      </c>
      <c r="B308">
        <v>68008452025</v>
      </c>
      <c r="C308">
        <v>804001569</v>
      </c>
      <c r="D308" t="s">
        <v>135</v>
      </c>
      <c r="E308" t="s">
        <v>157</v>
      </c>
      <c r="F308" t="s">
        <v>183</v>
      </c>
      <c r="G308" t="s">
        <v>77</v>
      </c>
      <c r="H308" t="s">
        <v>334</v>
      </c>
      <c r="I308" t="s">
        <v>136</v>
      </c>
      <c r="J308">
        <v>68255</v>
      </c>
      <c r="K308" t="s">
        <v>123</v>
      </c>
      <c r="L308">
        <v>6801</v>
      </c>
      <c r="M308">
        <v>682551134175</v>
      </c>
      <c r="N308" t="s">
        <v>1000</v>
      </c>
      <c r="O308" t="s">
        <v>336</v>
      </c>
      <c r="P308" t="s">
        <v>1001</v>
      </c>
      <c r="Q308" t="s">
        <v>338</v>
      </c>
      <c r="R308">
        <v>2026</v>
      </c>
      <c r="S308">
        <v>18</v>
      </c>
      <c r="T308" t="s">
        <v>81</v>
      </c>
      <c r="U308" t="s">
        <v>262</v>
      </c>
      <c r="W308" t="s">
        <v>183</v>
      </c>
      <c r="X308" t="s">
        <v>157</v>
      </c>
      <c r="Y308" t="s">
        <v>339</v>
      </c>
      <c r="Z308" t="s">
        <v>339</v>
      </c>
      <c r="AA308">
        <v>25</v>
      </c>
      <c r="AB308" t="s">
        <v>479</v>
      </c>
      <c r="AC308" t="s">
        <v>480</v>
      </c>
      <c r="AD308" t="s">
        <v>320</v>
      </c>
      <c r="AE308" t="s">
        <v>554</v>
      </c>
      <c r="AF308" t="s">
        <v>341</v>
      </c>
      <c r="AG308">
        <v>0</v>
      </c>
      <c r="AH308">
        <v>0</v>
      </c>
      <c r="AI308" t="s">
        <v>342</v>
      </c>
      <c r="AJ308" t="s">
        <v>556</v>
      </c>
      <c r="AK308" t="s">
        <v>81</v>
      </c>
      <c r="AL308" t="s">
        <v>339</v>
      </c>
      <c r="AO308" t="s">
        <v>262</v>
      </c>
      <c r="AP308" t="s">
        <v>262</v>
      </c>
      <c r="AQ308" t="s">
        <v>344</v>
      </c>
      <c r="AR308" t="s">
        <v>82</v>
      </c>
      <c r="AS308" t="s">
        <v>345</v>
      </c>
      <c r="AT308" t="s">
        <v>557</v>
      </c>
    </row>
    <row r="309" spans="1:46">
      <c r="A309">
        <v>1899</v>
      </c>
      <c r="B309">
        <v>68008452025</v>
      </c>
      <c r="C309">
        <v>804001569</v>
      </c>
      <c r="D309" t="s">
        <v>135</v>
      </c>
      <c r="E309" t="s">
        <v>157</v>
      </c>
      <c r="F309" t="s">
        <v>183</v>
      </c>
      <c r="G309" t="s">
        <v>77</v>
      </c>
      <c r="H309" t="s">
        <v>334</v>
      </c>
      <c r="I309" t="s">
        <v>136</v>
      </c>
      <c r="J309">
        <v>68255</v>
      </c>
      <c r="K309" t="s">
        <v>123</v>
      </c>
      <c r="L309">
        <v>6801</v>
      </c>
      <c r="M309">
        <v>682551134195</v>
      </c>
      <c r="N309" t="s">
        <v>1002</v>
      </c>
      <c r="O309" t="s">
        <v>336</v>
      </c>
      <c r="P309" t="s">
        <v>1003</v>
      </c>
      <c r="Q309" t="s">
        <v>338</v>
      </c>
      <c r="R309">
        <v>2026</v>
      </c>
      <c r="S309">
        <v>20</v>
      </c>
      <c r="T309" t="s">
        <v>81</v>
      </c>
      <c r="U309" t="s">
        <v>262</v>
      </c>
      <c r="W309" t="s">
        <v>183</v>
      </c>
      <c r="X309" t="s">
        <v>157</v>
      </c>
      <c r="Y309" t="s">
        <v>339</v>
      </c>
      <c r="Z309" t="s">
        <v>339</v>
      </c>
      <c r="AA309">
        <v>25</v>
      </c>
      <c r="AB309" t="s">
        <v>479</v>
      </c>
      <c r="AC309" t="s">
        <v>480</v>
      </c>
      <c r="AD309" t="s">
        <v>320</v>
      </c>
      <c r="AE309" t="s">
        <v>554</v>
      </c>
      <c r="AF309" t="s">
        <v>341</v>
      </c>
      <c r="AG309">
        <v>0</v>
      </c>
      <c r="AH309">
        <v>0</v>
      </c>
      <c r="AI309" t="s">
        <v>342</v>
      </c>
      <c r="AJ309" t="s">
        <v>556</v>
      </c>
      <c r="AK309" t="s">
        <v>81</v>
      </c>
      <c r="AL309" t="s">
        <v>339</v>
      </c>
      <c r="AO309" t="s">
        <v>262</v>
      </c>
      <c r="AP309" t="s">
        <v>262</v>
      </c>
      <c r="AQ309" t="s">
        <v>344</v>
      </c>
      <c r="AR309" t="s">
        <v>82</v>
      </c>
      <c r="AS309" t="s">
        <v>345</v>
      </c>
      <c r="AT309" t="s">
        <v>557</v>
      </c>
    </row>
    <row r="310" spans="1:46">
      <c r="A310">
        <v>1899</v>
      </c>
      <c r="B310">
        <v>68008452025</v>
      </c>
      <c r="C310">
        <v>804001569</v>
      </c>
      <c r="D310" t="s">
        <v>135</v>
      </c>
      <c r="E310" t="s">
        <v>157</v>
      </c>
      <c r="F310" t="s">
        <v>183</v>
      </c>
      <c r="G310" t="s">
        <v>77</v>
      </c>
      <c r="H310" t="s">
        <v>334</v>
      </c>
      <c r="I310" t="s">
        <v>136</v>
      </c>
      <c r="J310">
        <v>68255</v>
      </c>
      <c r="K310" t="s">
        <v>123</v>
      </c>
      <c r="L310">
        <v>6801</v>
      </c>
      <c r="M310">
        <v>682551134198</v>
      </c>
      <c r="N310" t="s">
        <v>1004</v>
      </c>
      <c r="O310" t="s">
        <v>336</v>
      </c>
      <c r="P310" t="s">
        <v>1005</v>
      </c>
      <c r="Q310" t="s">
        <v>338</v>
      </c>
      <c r="R310">
        <v>2026</v>
      </c>
      <c r="S310">
        <v>18</v>
      </c>
      <c r="T310" t="s">
        <v>81</v>
      </c>
      <c r="U310" t="s">
        <v>262</v>
      </c>
      <c r="W310" t="s">
        <v>183</v>
      </c>
      <c r="X310" t="s">
        <v>157</v>
      </c>
      <c r="Y310" t="s">
        <v>339</v>
      </c>
      <c r="Z310" t="s">
        <v>339</v>
      </c>
      <c r="AA310">
        <v>25</v>
      </c>
      <c r="AB310" t="s">
        <v>479</v>
      </c>
      <c r="AC310" t="s">
        <v>480</v>
      </c>
      <c r="AD310" t="s">
        <v>320</v>
      </c>
      <c r="AE310" t="s">
        <v>554</v>
      </c>
      <c r="AF310" t="s">
        <v>341</v>
      </c>
      <c r="AG310">
        <v>0</v>
      </c>
      <c r="AH310">
        <v>0</v>
      </c>
      <c r="AI310" t="s">
        <v>342</v>
      </c>
      <c r="AJ310" t="s">
        <v>556</v>
      </c>
      <c r="AK310" t="s">
        <v>81</v>
      </c>
      <c r="AL310" t="s">
        <v>339</v>
      </c>
      <c r="AO310" t="s">
        <v>262</v>
      </c>
      <c r="AP310" t="s">
        <v>262</v>
      </c>
      <c r="AQ310" t="s">
        <v>344</v>
      </c>
      <c r="AR310" t="s">
        <v>82</v>
      </c>
      <c r="AS310" t="s">
        <v>345</v>
      </c>
      <c r="AT310" t="s">
        <v>557</v>
      </c>
    </row>
    <row r="311" spans="1:46">
      <c r="A311">
        <v>1899</v>
      </c>
      <c r="B311">
        <v>68008452025</v>
      </c>
      <c r="C311">
        <v>804001569</v>
      </c>
      <c r="D311" t="s">
        <v>135</v>
      </c>
      <c r="E311" t="s">
        <v>157</v>
      </c>
      <c r="F311" t="s">
        <v>183</v>
      </c>
      <c r="G311" t="s">
        <v>77</v>
      </c>
      <c r="H311" t="s">
        <v>334</v>
      </c>
      <c r="I311" t="s">
        <v>136</v>
      </c>
      <c r="J311">
        <v>68255</v>
      </c>
      <c r="K311" t="s">
        <v>123</v>
      </c>
      <c r="L311">
        <v>6801</v>
      </c>
      <c r="M311">
        <v>682551134200</v>
      </c>
      <c r="N311" t="s">
        <v>1006</v>
      </c>
      <c r="O311" t="s">
        <v>336</v>
      </c>
      <c r="P311" t="s">
        <v>1007</v>
      </c>
      <c r="Q311" t="s">
        <v>338</v>
      </c>
      <c r="R311">
        <v>2026</v>
      </c>
      <c r="S311">
        <v>18</v>
      </c>
      <c r="T311" t="s">
        <v>81</v>
      </c>
      <c r="U311" t="s">
        <v>341</v>
      </c>
      <c r="V311" t="s">
        <v>486</v>
      </c>
      <c r="X311" t="s">
        <v>339</v>
      </c>
      <c r="Y311" t="s">
        <v>339</v>
      </c>
      <c r="Z311" t="s">
        <v>339</v>
      </c>
      <c r="AB311" t="s">
        <v>339</v>
      </c>
      <c r="AC311" t="s">
        <v>339</v>
      </c>
      <c r="AL311" t="s">
        <v>339</v>
      </c>
      <c r="AT311" t="s">
        <v>1008</v>
      </c>
    </row>
    <row r="312" spans="1:46">
      <c r="A312">
        <v>1899</v>
      </c>
      <c r="B312">
        <v>68008452025</v>
      </c>
      <c r="C312">
        <v>804001569</v>
      </c>
      <c r="D312" t="s">
        <v>135</v>
      </c>
      <c r="E312" t="s">
        <v>157</v>
      </c>
      <c r="F312" t="s">
        <v>183</v>
      </c>
      <c r="G312" t="s">
        <v>77</v>
      </c>
      <c r="H312" t="s">
        <v>334</v>
      </c>
      <c r="I312" t="s">
        <v>136</v>
      </c>
      <c r="J312">
        <v>68255</v>
      </c>
      <c r="K312" t="s">
        <v>123</v>
      </c>
      <c r="L312">
        <v>6801</v>
      </c>
      <c r="M312">
        <v>682551134202</v>
      </c>
      <c r="N312" t="s">
        <v>1009</v>
      </c>
      <c r="O312" t="s">
        <v>336</v>
      </c>
      <c r="P312" t="s">
        <v>1010</v>
      </c>
      <c r="Q312" t="s">
        <v>338</v>
      </c>
      <c r="R312">
        <v>2026</v>
      </c>
      <c r="S312">
        <v>17</v>
      </c>
      <c r="T312" t="s">
        <v>81</v>
      </c>
      <c r="U312" t="s">
        <v>262</v>
      </c>
      <c r="W312" t="s">
        <v>183</v>
      </c>
      <c r="X312" t="s">
        <v>157</v>
      </c>
      <c r="Y312" t="s">
        <v>339</v>
      </c>
      <c r="Z312" t="s">
        <v>339</v>
      </c>
      <c r="AA312">
        <v>26</v>
      </c>
      <c r="AB312" t="s">
        <v>479</v>
      </c>
      <c r="AC312" t="s">
        <v>480</v>
      </c>
      <c r="AD312" t="s">
        <v>320</v>
      </c>
      <c r="AE312" t="s">
        <v>554</v>
      </c>
      <c r="AF312" t="s">
        <v>341</v>
      </c>
      <c r="AG312">
        <v>0</v>
      </c>
      <c r="AH312">
        <v>0</v>
      </c>
      <c r="AI312" t="s">
        <v>342</v>
      </c>
      <c r="AJ312" t="s">
        <v>556</v>
      </c>
      <c r="AK312" t="s">
        <v>81</v>
      </c>
      <c r="AL312" t="s">
        <v>339</v>
      </c>
      <c r="AO312" t="s">
        <v>262</v>
      </c>
      <c r="AP312" t="s">
        <v>262</v>
      </c>
      <c r="AQ312" t="s">
        <v>344</v>
      </c>
      <c r="AR312" t="s">
        <v>82</v>
      </c>
      <c r="AS312" t="s">
        <v>345</v>
      </c>
      <c r="AT312" t="s">
        <v>557</v>
      </c>
    </row>
    <row r="313" spans="1:46">
      <c r="A313">
        <v>1899</v>
      </c>
      <c r="B313">
        <v>68008452025</v>
      </c>
      <c r="C313">
        <v>804001569</v>
      </c>
      <c r="D313" t="s">
        <v>135</v>
      </c>
      <c r="E313" t="s">
        <v>157</v>
      </c>
      <c r="F313" t="s">
        <v>183</v>
      </c>
      <c r="G313" t="s">
        <v>77</v>
      </c>
      <c r="H313" t="s">
        <v>334</v>
      </c>
      <c r="I313" t="s">
        <v>136</v>
      </c>
      <c r="J313">
        <v>68255</v>
      </c>
      <c r="K313" t="s">
        <v>123</v>
      </c>
      <c r="L313">
        <v>6801</v>
      </c>
      <c r="M313">
        <v>682551134204</v>
      </c>
      <c r="N313" t="s">
        <v>1011</v>
      </c>
      <c r="O313" t="s">
        <v>336</v>
      </c>
      <c r="P313" t="s">
        <v>1012</v>
      </c>
      <c r="Q313" t="s">
        <v>338</v>
      </c>
      <c r="R313">
        <v>2026</v>
      </c>
      <c r="S313">
        <v>17</v>
      </c>
      <c r="T313" t="s">
        <v>81</v>
      </c>
      <c r="U313" t="s">
        <v>262</v>
      </c>
      <c r="W313" t="s">
        <v>183</v>
      </c>
      <c r="X313" t="s">
        <v>157</v>
      </c>
      <c r="Y313" t="s">
        <v>339</v>
      </c>
      <c r="Z313" t="s">
        <v>339</v>
      </c>
      <c r="AA313">
        <v>25</v>
      </c>
      <c r="AB313" t="s">
        <v>479</v>
      </c>
      <c r="AC313" t="s">
        <v>480</v>
      </c>
      <c r="AD313" t="s">
        <v>320</v>
      </c>
      <c r="AE313" t="s">
        <v>554</v>
      </c>
      <c r="AF313" t="s">
        <v>341</v>
      </c>
      <c r="AG313">
        <v>0</v>
      </c>
      <c r="AH313">
        <v>0</v>
      </c>
      <c r="AI313" t="s">
        <v>342</v>
      </c>
      <c r="AJ313" t="s">
        <v>556</v>
      </c>
      <c r="AK313" t="s">
        <v>81</v>
      </c>
      <c r="AL313" t="s">
        <v>339</v>
      </c>
      <c r="AO313" t="s">
        <v>262</v>
      </c>
      <c r="AP313" t="s">
        <v>262</v>
      </c>
      <c r="AQ313" t="s">
        <v>344</v>
      </c>
      <c r="AR313" t="s">
        <v>82</v>
      </c>
      <c r="AS313" t="s">
        <v>345</v>
      </c>
      <c r="AT313" t="s">
        <v>557</v>
      </c>
    </row>
    <row r="314" spans="1:46">
      <c r="A314">
        <v>1899</v>
      </c>
      <c r="B314">
        <v>68008452025</v>
      </c>
      <c r="C314">
        <v>804001569</v>
      </c>
      <c r="D314" t="s">
        <v>135</v>
      </c>
      <c r="E314" t="s">
        <v>157</v>
      </c>
      <c r="F314" t="s">
        <v>183</v>
      </c>
      <c r="G314" t="s">
        <v>77</v>
      </c>
      <c r="H314" t="s">
        <v>334</v>
      </c>
      <c r="I314" t="s">
        <v>136</v>
      </c>
      <c r="J314">
        <v>68255</v>
      </c>
      <c r="K314" t="s">
        <v>123</v>
      </c>
      <c r="L314">
        <v>6801</v>
      </c>
      <c r="M314">
        <v>682551147214</v>
      </c>
      <c r="N314" t="s">
        <v>1013</v>
      </c>
      <c r="O314" t="s">
        <v>336</v>
      </c>
      <c r="P314" t="s">
        <v>982</v>
      </c>
      <c r="Q314" t="s">
        <v>338</v>
      </c>
      <c r="R314">
        <v>2026</v>
      </c>
      <c r="S314">
        <v>20</v>
      </c>
      <c r="T314" t="s">
        <v>81</v>
      </c>
      <c r="U314" t="s">
        <v>262</v>
      </c>
      <c r="W314" t="s">
        <v>183</v>
      </c>
      <c r="X314" t="s">
        <v>157</v>
      </c>
      <c r="Y314" t="s">
        <v>339</v>
      </c>
      <c r="Z314" t="s">
        <v>339</v>
      </c>
      <c r="AA314">
        <v>26</v>
      </c>
      <c r="AB314" t="s">
        <v>479</v>
      </c>
      <c r="AC314" t="s">
        <v>480</v>
      </c>
      <c r="AD314" t="s">
        <v>320</v>
      </c>
      <c r="AE314" t="s">
        <v>554</v>
      </c>
      <c r="AF314" t="s">
        <v>341</v>
      </c>
      <c r="AG314">
        <v>0</v>
      </c>
      <c r="AH314">
        <v>0</v>
      </c>
      <c r="AI314" t="s">
        <v>342</v>
      </c>
      <c r="AJ314" t="s">
        <v>556</v>
      </c>
      <c r="AK314" t="s">
        <v>81</v>
      </c>
      <c r="AL314" t="s">
        <v>339</v>
      </c>
      <c r="AO314" t="s">
        <v>262</v>
      </c>
      <c r="AP314" t="s">
        <v>262</v>
      </c>
      <c r="AQ314" t="s">
        <v>344</v>
      </c>
      <c r="AR314" t="s">
        <v>82</v>
      </c>
      <c r="AS314" t="s">
        <v>345</v>
      </c>
      <c r="AT314" t="s">
        <v>557</v>
      </c>
    </row>
    <row r="315" spans="1:46">
      <c r="A315">
        <v>1899</v>
      </c>
      <c r="B315">
        <v>68008452025</v>
      </c>
      <c r="C315">
        <v>804001569</v>
      </c>
      <c r="D315" t="s">
        <v>135</v>
      </c>
      <c r="E315" t="s">
        <v>129</v>
      </c>
      <c r="F315" t="s">
        <v>127</v>
      </c>
      <c r="G315" t="s">
        <v>77</v>
      </c>
      <c r="H315" t="s">
        <v>334</v>
      </c>
      <c r="I315" t="s">
        <v>136</v>
      </c>
      <c r="J315">
        <v>68255</v>
      </c>
      <c r="K315" t="s">
        <v>123</v>
      </c>
      <c r="L315">
        <v>6801</v>
      </c>
      <c r="M315">
        <v>682551147216</v>
      </c>
      <c r="N315" t="s">
        <v>1014</v>
      </c>
      <c r="O315" t="s">
        <v>336</v>
      </c>
      <c r="P315" t="s">
        <v>1015</v>
      </c>
      <c r="Q315" t="s">
        <v>338</v>
      </c>
      <c r="R315">
        <v>2026</v>
      </c>
      <c r="S315">
        <v>20</v>
      </c>
      <c r="T315" t="s">
        <v>81</v>
      </c>
      <c r="U315" t="s">
        <v>341</v>
      </c>
      <c r="V315" t="s">
        <v>486</v>
      </c>
      <c r="X315" t="s">
        <v>339</v>
      </c>
      <c r="Y315" t="s">
        <v>339</v>
      </c>
      <c r="AB315" t="s">
        <v>339</v>
      </c>
      <c r="AL315" t="s">
        <v>339</v>
      </c>
      <c r="AT315" t="s">
        <v>977</v>
      </c>
    </row>
    <row r="316" spans="1:46">
      <c r="A316">
        <v>1899</v>
      </c>
      <c r="B316">
        <v>68008452025</v>
      </c>
      <c r="C316">
        <v>804001569</v>
      </c>
      <c r="D316" t="s">
        <v>135</v>
      </c>
      <c r="E316" t="s">
        <v>157</v>
      </c>
      <c r="F316" t="s">
        <v>183</v>
      </c>
      <c r="G316" t="s">
        <v>77</v>
      </c>
      <c r="H316" t="s">
        <v>334</v>
      </c>
      <c r="I316" t="s">
        <v>136</v>
      </c>
      <c r="J316">
        <v>68255</v>
      </c>
      <c r="K316" t="s">
        <v>123</v>
      </c>
      <c r="L316">
        <v>6801</v>
      </c>
      <c r="M316">
        <v>682551147217</v>
      </c>
      <c r="N316" t="s">
        <v>1016</v>
      </c>
      <c r="O316" t="s">
        <v>336</v>
      </c>
      <c r="P316" t="s">
        <v>979</v>
      </c>
      <c r="Q316" t="s">
        <v>338</v>
      </c>
      <c r="R316">
        <v>2026</v>
      </c>
      <c r="S316">
        <v>19</v>
      </c>
      <c r="T316" t="s">
        <v>81</v>
      </c>
      <c r="U316" t="s">
        <v>341</v>
      </c>
      <c r="V316" t="s">
        <v>486</v>
      </c>
      <c r="X316" t="s">
        <v>339</v>
      </c>
      <c r="Y316" t="s">
        <v>339</v>
      </c>
      <c r="Z316" t="s">
        <v>339</v>
      </c>
      <c r="AB316" t="s">
        <v>339</v>
      </c>
      <c r="AC316" t="s">
        <v>339</v>
      </c>
      <c r="AL316" t="s">
        <v>339</v>
      </c>
      <c r="AT316" t="s">
        <v>983</v>
      </c>
    </row>
    <row r="317" spans="1:46">
      <c r="A317">
        <v>1855</v>
      </c>
      <c r="B317">
        <v>68008352025</v>
      </c>
      <c r="C317">
        <v>804001569</v>
      </c>
      <c r="D317" t="s">
        <v>135</v>
      </c>
      <c r="E317" t="s">
        <v>129</v>
      </c>
      <c r="F317" t="s">
        <v>127</v>
      </c>
      <c r="G317" t="s">
        <v>77</v>
      </c>
      <c r="H317" t="s">
        <v>334</v>
      </c>
      <c r="I317" t="s">
        <v>134</v>
      </c>
      <c r="J317">
        <v>68307</v>
      </c>
      <c r="K317" t="s">
        <v>123</v>
      </c>
      <c r="L317">
        <v>6801</v>
      </c>
      <c r="M317">
        <v>6830700108045</v>
      </c>
      <c r="N317" t="s">
        <v>1017</v>
      </c>
      <c r="O317" t="s">
        <v>348</v>
      </c>
      <c r="P317" t="s">
        <v>1018</v>
      </c>
      <c r="Q317" t="s">
        <v>338</v>
      </c>
      <c r="R317">
        <v>2026</v>
      </c>
      <c r="S317">
        <v>52</v>
      </c>
      <c r="T317" t="s">
        <v>81</v>
      </c>
      <c r="U317" t="s">
        <v>262</v>
      </c>
      <c r="W317" t="s">
        <v>127</v>
      </c>
      <c r="X317" t="s">
        <v>129</v>
      </c>
      <c r="Y317" t="s">
        <v>339</v>
      </c>
      <c r="Z317" t="s">
        <v>339</v>
      </c>
      <c r="AA317">
        <v>52</v>
      </c>
      <c r="AB317" t="s">
        <v>339</v>
      </c>
      <c r="AC317" t="s">
        <v>339</v>
      </c>
      <c r="AE317" t="s">
        <v>554</v>
      </c>
      <c r="AF317" t="s">
        <v>341</v>
      </c>
      <c r="AG317">
        <v>0</v>
      </c>
      <c r="AH317">
        <v>0</v>
      </c>
      <c r="AI317" t="s">
        <v>566</v>
      </c>
      <c r="AJ317" t="s">
        <v>556</v>
      </c>
      <c r="AK317" t="s">
        <v>81</v>
      </c>
      <c r="AL317" t="s">
        <v>339</v>
      </c>
      <c r="AO317" t="s">
        <v>262</v>
      </c>
      <c r="AP317" t="s">
        <v>262</v>
      </c>
      <c r="AQ317" t="s">
        <v>344</v>
      </c>
      <c r="AR317" t="s">
        <v>82</v>
      </c>
      <c r="AS317" t="s">
        <v>345</v>
      </c>
      <c r="AT317" t="s">
        <v>557</v>
      </c>
    </row>
    <row r="318" spans="1:46">
      <c r="A318">
        <v>1855</v>
      </c>
      <c r="B318">
        <v>68008352025</v>
      </c>
      <c r="C318">
        <v>804001569</v>
      </c>
      <c r="D318" t="s">
        <v>135</v>
      </c>
      <c r="E318" t="s">
        <v>129</v>
      </c>
      <c r="F318" t="s">
        <v>127</v>
      </c>
      <c r="G318" t="s">
        <v>77</v>
      </c>
      <c r="H318" t="s">
        <v>334</v>
      </c>
      <c r="I318" t="s">
        <v>134</v>
      </c>
      <c r="J318">
        <v>68307</v>
      </c>
      <c r="K318" t="s">
        <v>123</v>
      </c>
      <c r="L318">
        <v>6801</v>
      </c>
      <c r="M318">
        <v>6830700108050</v>
      </c>
      <c r="N318" t="s">
        <v>1019</v>
      </c>
      <c r="O318" t="s">
        <v>348</v>
      </c>
      <c r="P318" t="s">
        <v>1020</v>
      </c>
      <c r="Q318" t="s">
        <v>338</v>
      </c>
      <c r="R318">
        <v>2026</v>
      </c>
      <c r="S318">
        <v>52</v>
      </c>
      <c r="T318" t="s">
        <v>81</v>
      </c>
      <c r="U318" t="s">
        <v>262</v>
      </c>
      <c r="W318" t="s">
        <v>127</v>
      </c>
      <c r="X318" t="s">
        <v>129</v>
      </c>
      <c r="Y318" t="s">
        <v>339</v>
      </c>
      <c r="Z318" t="s">
        <v>339</v>
      </c>
      <c r="AA318">
        <v>52</v>
      </c>
      <c r="AB318" t="s">
        <v>339</v>
      </c>
      <c r="AC318" t="s">
        <v>339</v>
      </c>
      <c r="AE318" t="s">
        <v>554</v>
      </c>
      <c r="AF318" t="s">
        <v>341</v>
      </c>
      <c r="AG318">
        <v>0</v>
      </c>
      <c r="AH318">
        <v>0</v>
      </c>
      <c r="AI318" t="s">
        <v>560</v>
      </c>
      <c r="AJ318" t="s">
        <v>556</v>
      </c>
      <c r="AK318" t="s">
        <v>81</v>
      </c>
      <c r="AL318" t="s">
        <v>339</v>
      </c>
      <c r="AO318" t="s">
        <v>262</v>
      </c>
      <c r="AP318" t="s">
        <v>262</v>
      </c>
      <c r="AQ318" t="s">
        <v>344</v>
      </c>
      <c r="AR318" t="s">
        <v>82</v>
      </c>
      <c r="AS318" t="s">
        <v>345</v>
      </c>
      <c r="AT318" t="s">
        <v>557</v>
      </c>
    </row>
    <row r="319" spans="1:46">
      <c r="A319">
        <v>1855</v>
      </c>
      <c r="B319">
        <v>68008352025</v>
      </c>
      <c r="C319">
        <v>804001569</v>
      </c>
      <c r="D319" t="s">
        <v>135</v>
      </c>
      <c r="E319" t="s">
        <v>129</v>
      </c>
      <c r="F319" t="s">
        <v>127</v>
      </c>
      <c r="G319" t="s">
        <v>77</v>
      </c>
      <c r="H319" t="s">
        <v>334</v>
      </c>
      <c r="I319" t="s">
        <v>134</v>
      </c>
      <c r="J319">
        <v>68307</v>
      </c>
      <c r="K319" t="s">
        <v>123</v>
      </c>
      <c r="L319">
        <v>6801</v>
      </c>
      <c r="M319">
        <v>6830700108055</v>
      </c>
      <c r="N319" t="s">
        <v>1021</v>
      </c>
      <c r="O319" t="s">
        <v>336</v>
      </c>
      <c r="P319" t="s">
        <v>1022</v>
      </c>
      <c r="Q319" t="s">
        <v>338</v>
      </c>
      <c r="R319">
        <v>2026</v>
      </c>
      <c r="S319">
        <v>52</v>
      </c>
      <c r="T319" t="s">
        <v>81</v>
      </c>
      <c r="U319" t="s">
        <v>262</v>
      </c>
      <c r="W319" t="s">
        <v>127</v>
      </c>
      <c r="X319" t="s">
        <v>129</v>
      </c>
      <c r="Y319" t="s">
        <v>339</v>
      </c>
      <c r="Z319" t="s">
        <v>339</v>
      </c>
      <c r="AA319">
        <v>52</v>
      </c>
      <c r="AB319" t="s">
        <v>339</v>
      </c>
      <c r="AC319" t="s">
        <v>339</v>
      </c>
      <c r="AE319" t="s">
        <v>554</v>
      </c>
      <c r="AF319" t="s">
        <v>341</v>
      </c>
      <c r="AG319">
        <v>0</v>
      </c>
      <c r="AH319">
        <v>1</v>
      </c>
      <c r="AI319" t="s">
        <v>560</v>
      </c>
      <c r="AJ319" t="s">
        <v>556</v>
      </c>
      <c r="AK319" t="s">
        <v>81</v>
      </c>
      <c r="AL319" t="s">
        <v>339</v>
      </c>
      <c r="AO319" t="s">
        <v>262</v>
      </c>
      <c r="AP319" t="s">
        <v>262</v>
      </c>
      <c r="AQ319" t="s">
        <v>344</v>
      </c>
      <c r="AR319" t="s">
        <v>82</v>
      </c>
      <c r="AS319" t="s">
        <v>345</v>
      </c>
      <c r="AT319" t="s">
        <v>557</v>
      </c>
    </row>
    <row r="320" spans="1:46">
      <c r="A320">
        <v>1867</v>
      </c>
      <c r="B320">
        <v>68008402025</v>
      </c>
      <c r="C320">
        <v>804011576</v>
      </c>
      <c r="D320" t="s">
        <v>147</v>
      </c>
      <c r="E320" t="s">
        <v>84</v>
      </c>
      <c r="F320" t="s">
        <v>98</v>
      </c>
      <c r="G320" t="s">
        <v>77</v>
      </c>
      <c r="H320" t="s">
        <v>334</v>
      </c>
      <c r="I320" t="s">
        <v>110</v>
      </c>
      <c r="J320">
        <v>68276</v>
      </c>
      <c r="K320" t="s">
        <v>101</v>
      </c>
      <c r="L320">
        <v>6802</v>
      </c>
      <c r="M320">
        <v>682761127034</v>
      </c>
      <c r="N320" t="s">
        <v>1023</v>
      </c>
      <c r="O320" t="s">
        <v>336</v>
      </c>
      <c r="P320" t="s">
        <v>1024</v>
      </c>
      <c r="Q320" t="s">
        <v>338</v>
      </c>
      <c r="R320">
        <v>2026</v>
      </c>
      <c r="S320">
        <v>437</v>
      </c>
      <c r="T320" t="s">
        <v>81</v>
      </c>
      <c r="U320" t="s">
        <v>262</v>
      </c>
      <c r="W320" t="s">
        <v>98</v>
      </c>
      <c r="X320" t="s">
        <v>84</v>
      </c>
      <c r="Y320" t="s">
        <v>339</v>
      </c>
      <c r="Z320" t="s">
        <v>339</v>
      </c>
      <c r="AA320">
        <v>437</v>
      </c>
      <c r="AB320" t="s">
        <v>339</v>
      </c>
      <c r="AC320" t="s">
        <v>339</v>
      </c>
      <c r="AE320" t="s">
        <v>424</v>
      </c>
      <c r="AF320" t="s">
        <v>341</v>
      </c>
      <c r="AG320">
        <v>0</v>
      </c>
      <c r="AH320">
        <v>8</v>
      </c>
      <c r="AI320" t="s">
        <v>342</v>
      </c>
      <c r="AJ320" t="s">
        <v>342</v>
      </c>
      <c r="AK320" t="s">
        <v>81</v>
      </c>
      <c r="AL320" t="s">
        <v>339</v>
      </c>
      <c r="AO320" t="s">
        <v>262</v>
      </c>
      <c r="AP320" t="s">
        <v>262</v>
      </c>
      <c r="AQ320" t="s">
        <v>344</v>
      </c>
      <c r="AR320" t="s">
        <v>82</v>
      </c>
      <c r="AS320" t="s">
        <v>345</v>
      </c>
    </row>
    <row r="321" spans="1:45">
      <c r="A321">
        <v>1874</v>
      </c>
      <c r="B321">
        <v>68008752025</v>
      </c>
      <c r="C321">
        <v>804011576</v>
      </c>
      <c r="D321" t="s">
        <v>147</v>
      </c>
      <c r="E321" t="s">
        <v>84</v>
      </c>
      <c r="F321" t="s">
        <v>98</v>
      </c>
      <c r="G321" t="s">
        <v>77</v>
      </c>
      <c r="H321" t="s">
        <v>334</v>
      </c>
      <c r="I321" t="s">
        <v>79</v>
      </c>
      <c r="J321">
        <v>68001</v>
      </c>
      <c r="K321" t="s">
        <v>78</v>
      </c>
      <c r="L321">
        <v>6803</v>
      </c>
      <c r="M321">
        <v>680011112340</v>
      </c>
      <c r="N321" t="s">
        <v>1025</v>
      </c>
      <c r="O321" t="s">
        <v>1026</v>
      </c>
      <c r="P321" t="s">
        <v>1027</v>
      </c>
      <c r="Q321" t="s">
        <v>338</v>
      </c>
      <c r="R321">
        <v>2026</v>
      </c>
      <c r="S321">
        <v>80</v>
      </c>
      <c r="T321" t="s">
        <v>81</v>
      </c>
      <c r="U321" t="s">
        <v>262</v>
      </c>
      <c r="W321" t="s">
        <v>98</v>
      </c>
      <c r="X321" t="s">
        <v>84</v>
      </c>
      <c r="Y321" t="s">
        <v>339</v>
      </c>
      <c r="Z321" t="s">
        <v>1028</v>
      </c>
      <c r="AA321">
        <v>80</v>
      </c>
      <c r="AB321" t="s">
        <v>339</v>
      </c>
      <c r="AE321" t="s">
        <v>588</v>
      </c>
      <c r="AF321" t="s">
        <v>341</v>
      </c>
      <c r="AG321">
        <v>0</v>
      </c>
      <c r="AH321">
        <v>1</v>
      </c>
      <c r="AI321" t="s">
        <v>342</v>
      </c>
      <c r="AJ321" t="s">
        <v>1029</v>
      </c>
      <c r="AK321" t="s">
        <v>81</v>
      </c>
      <c r="AL321" t="s">
        <v>339</v>
      </c>
      <c r="AO321" t="s">
        <v>262</v>
      </c>
      <c r="AP321" t="s">
        <v>262</v>
      </c>
      <c r="AQ321" t="s">
        <v>344</v>
      </c>
      <c r="AR321" t="s">
        <v>82</v>
      </c>
      <c r="AS321" t="s">
        <v>345</v>
      </c>
    </row>
    <row r="322" spans="1:45">
      <c r="A322">
        <v>1874</v>
      </c>
      <c r="B322">
        <v>68008752025</v>
      </c>
      <c r="C322">
        <v>804011576</v>
      </c>
      <c r="D322" t="s">
        <v>147</v>
      </c>
      <c r="E322" t="s">
        <v>84</v>
      </c>
      <c r="F322" t="s">
        <v>98</v>
      </c>
      <c r="G322" t="s">
        <v>77</v>
      </c>
      <c r="H322" t="s">
        <v>334</v>
      </c>
      <c r="I322" t="s">
        <v>79</v>
      </c>
      <c r="J322">
        <v>68001</v>
      </c>
      <c r="K322" t="s">
        <v>78</v>
      </c>
      <c r="L322">
        <v>6803</v>
      </c>
      <c r="M322">
        <v>680011112700</v>
      </c>
      <c r="N322" t="s">
        <v>1030</v>
      </c>
      <c r="O322" t="s">
        <v>1031</v>
      </c>
      <c r="P322" t="s">
        <v>1032</v>
      </c>
      <c r="Q322" t="s">
        <v>338</v>
      </c>
      <c r="R322">
        <v>2026</v>
      </c>
      <c r="S322">
        <v>94</v>
      </c>
      <c r="T322" t="s">
        <v>81</v>
      </c>
      <c r="U322" t="s">
        <v>262</v>
      </c>
      <c r="W322" t="s">
        <v>98</v>
      </c>
      <c r="X322" t="s">
        <v>84</v>
      </c>
      <c r="Y322" t="s">
        <v>339</v>
      </c>
      <c r="Z322" t="s">
        <v>1028</v>
      </c>
      <c r="AA322">
        <v>94</v>
      </c>
      <c r="AB322" t="s">
        <v>339</v>
      </c>
      <c r="AE322" t="s">
        <v>588</v>
      </c>
      <c r="AF322" t="s">
        <v>341</v>
      </c>
      <c r="AG322">
        <v>0</v>
      </c>
      <c r="AH322">
        <v>0</v>
      </c>
      <c r="AI322" t="s">
        <v>342</v>
      </c>
      <c r="AJ322" t="s">
        <v>1029</v>
      </c>
      <c r="AK322" t="s">
        <v>81</v>
      </c>
      <c r="AL322" t="s">
        <v>339</v>
      </c>
      <c r="AO322" t="s">
        <v>262</v>
      </c>
      <c r="AP322" t="s">
        <v>262</v>
      </c>
      <c r="AQ322" t="s">
        <v>344</v>
      </c>
      <c r="AR322" t="s">
        <v>82</v>
      </c>
      <c r="AS322" t="s">
        <v>345</v>
      </c>
    </row>
    <row r="323" spans="1:45">
      <c r="A323">
        <v>1874</v>
      </c>
      <c r="B323">
        <v>68008752025</v>
      </c>
      <c r="C323">
        <v>804011576</v>
      </c>
      <c r="D323" t="s">
        <v>147</v>
      </c>
      <c r="E323" t="s">
        <v>84</v>
      </c>
      <c r="F323" t="s">
        <v>98</v>
      </c>
      <c r="G323" t="s">
        <v>77</v>
      </c>
      <c r="H323" t="s">
        <v>334</v>
      </c>
      <c r="I323" t="s">
        <v>79</v>
      </c>
      <c r="J323">
        <v>68001</v>
      </c>
      <c r="K323" t="s">
        <v>78</v>
      </c>
      <c r="L323">
        <v>6803</v>
      </c>
      <c r="M323">
        <v>680011121598</v>
      </c>
      <c r="N323" t="s">
        <v>1033</v>
      </c>
      <c r="O323" t="s">
        <v>336</v>
      </c>
      <c r="P323" t="s">
        <v>1034</v>
      </c>
      <c r="Q323" t="s">
        <v>338</v>
      </c>
      <c r="R323">
        <v>2026</v>
      </c>
      <c r="S323">
        <v>100</v>
      </c>
      <c r="T323" t="s">
        <v>81</v>
      </c>
      <c r="U323" t="s">
        <v>262</v>
      </c>
      <c r="W323" t="s">
        <v>98</v>
      </c>
      <c r="X323" t="s">
        <v>84</v>
      </c>
      <c r="Y323" t="s">
        <v>339</v>
      </c>
      <c r="Z323" t="s">
        <v>1028</v>
      </c>
      <c r="AA323">
        <v>100</v>
      </c>
      <c r="AB323" t="s">
        <v>339</v>
      </c>
      <c r="AE323" t="s">
        <v>588</v>
      </c>
      <c r="AF323" t="s">
        <v>341</v>
      </c>
      <c r="AG323">
        <v>0</v>
      </c>
      <c r="AH323">
        <v>0</v>
      </c>
      <c r="AI323" t="s">
        <v>342</v>
      </c>
      <c r="AJ323" t="s">
        <v>1029</v>
      </c>
      <c r="AK323" t="s">
        <v>81</v>
      </c>
      <c r="AL323" t="s">
        <v>339</v>
      </c>
      <c r="AO323" t="s">
        <v>262</v>
      </c>
      <c r="AP323" t="s">
        <v>262</v>
      </c>
      <c r="AQ323" t="s">
        <v>344</v>
      </c>
      <c r="AR323" t="s">
        <v>82</v>
      </c>
      <c r="AS323" t="s">
        <v>345</v>
      </c>
    </row>
    <row r="324" spans="1:45">
      <c r="A324">
        <v>1874</v>
      </c>
      <c r="B324">
        <v>68008752025</v>
      </c>
      <c r="C324">
        <v>804011576</v>
      </c>
      <c r="D324" t="s">
        <v>147</v>
      </c>
      <c r="E324" t="s">
        <v>84</v>
      </c>
      <c r="F324" t="s">
        <v>98</v>
      </c>
      <c r="G324" t="s">
        <v>77</v>
      </c>
      <c r="H324" t="s">
        <v>334</v>
      </c>
      <c r="I324" t="s">
        <v>79</v>
      </c>
      <c r="J324">
        <v>68001</v>
      </c>
      <c r="K324" t="s">
        <v>78</v>
      </c>
      <c r="L324">
        <v>6803</v>
      </c>
      <c r="M324">
        <v>680011130301</v>
      </c>
      <c r="N324" t="s">
        <v>1035</v>
      </c>
      <c r="O324" t="s">
        <v>1036</v>
      </c>
      <c r="P324" t="s">
        <v>1037</v>
      </c>
      <c r="Q324" t="s">
        <v>338</v>
      </c>
      <c r="R324">
        <v>2026</v>
      </c>
      <c r="S324">
        <v>60</v>
      </c>
      <c r="T324" t="s">
        <v>81</v>
      </c>
      <c r="U324" t="s">
        <v>262</v>
      </c>
      <c r="W324" t="s">
        <v>98</v>
      </c>
      <c r="X324" t="s">
        <v>84</v>
      </c>
      <c r="Y324" t="s">
        <v>339</v>
      </c>
      <c r="Z324" t="s">
        <v>1028</v>
      </c>
      <c r="AA324">
        <v>60</v>
      </c>
      <c r="AB324" t="s">
        <v>339</v>
      </c>
      <c r="AE324" t="s">
        <v>588</v>
      </c>
      <c r="AF324" t="s">
        <v>341</v>
      </c>
      <c r="AG324">
        <v>0</v>
      </c>
      <c r="AH324">
        <v>0</v>
      </c>
      <c r="AI324" t="s">
        <v>342</v>
      </c>
      <c r="AJ324" t="s">
        <v>1029</v>
      </c>
      <c r="AK324" t="s">
        <v>81</v>
      </c>
      <c r="AL324" t="s">
        <v>339</v>
      </c>
      <c r="AO324" t="s">
        <v>262</v>
      </c>
      <c r="AP324" t="s">
        <v>262</v>
      </c>
      <c r="AQ324" t="s">
        <v>344</v>
      </c>
      <c r="AR324" t="s">
        <v>82</v>
      </c>
      <c r="AS324" t="s">
        <v>345</v>
      </c>
    </row>
    <row r="325" spans="1:45">
      <c r="A325">
        <v>1828</v>
      </c>
      <c r="B325">
        <v>68008802025</v>
      </c>
      <c r="C325">
        <v>804005706</v>
      </c>
      <c r="D325" t="s">
        <v>87</v>
      </c>
      <c r="E325" t="s">
        <v>84</v>
      </c>
      <c r="F325" t="s">
        <v>80</v>
      </c>
      <c r="G325" t="s">
        <v>77</v>
      </c>
      <c r="H325" t="s">
        <v>334</v>
      </c>
      <c r="I325" t="s">
        <v>79</v>
      </c>
      <c r="J325">
        <v>68001</v>
      </c>
      <c r="K325" t="s">
        <v>78</v>
      </c>
      <c r="L325">
        <v>6803</v>
      </c>
      <c r="M325">
        <v>6800100020151</v>
      </c>
      <c r="N325" t="s">
        <v>1038</v>
      </c>
      <c r="O325" t="s">
        <v>1039</v>
      </c>
      <c r="P325" t="s">
        <v>1040</v>
      </c>
      <c r="Q325" t="s">
        <v>338</v>
      </c>
      <c r="R325">
        <v>2026</v>
      </c>
      <c r="S325">
        <v>93</v>
      </c>
      <c r="T325" t="s">
        <v>81</v>
      </c>
      <c r="U325" t="s">
        <v>262</v>
      </c>
      <c r="W325" t="s">
        <v>80</v>
      </c>
      <c r="X325" t="s">
        <v>84</v>
      </c>
      <c r="Y325" t="s">
        <v>339</v>
      </c>
      <c r="Z325" t="s">
        <v>339</v>
      </c>
      <c r="AA325">
        <v>93</v>
      </c>
      <c r="AB325" t="s">
        <v>339</v>
      </c>
      <c r="AC325" t="s">
        <v>339</v>
      </c>
      <c r="AE325" t="s">
        <v>466</v>
      </c>
      <c r="AF325" t="s">
        <v>341</v>
      </c>
      <c r="AG325">
        <v>0</v>
      </c>
      <c r="AH325">
        <v>0</v>
      </c>
      <c r="AI325" t="s">
        <v>1041</v>
      </c>
      <c r="AJ325" t="s">
        <v>1029</v>
      </c>
      <c r="AK325" t="s">
        <v>81</v>
      </c>
      <c r="AL325" t="s">
        <v>339</v>
      </c>
      <c r="AO325" t="s">
        <v>262</v>
      </c>
      <c r="AP325" t="s">
        <v>262</v>
      </c>
      <c r="AQ325" t="s">
        <v>344</v>
      </c>
      <c r="AR325" t="s">
        <v>82</v>
      </c>
      <c r="AS325" t="s">
        <v>345</v>
      </c>
    </row>
    <row r="326" spans="1:45">
      <c r="A326">
        <v>1829</v>
      </c>
      <c r="B326">
        <v>68008812025</v>
      </c>
      <c r="C326">
        <v>890208030</v>
      </c>
      <c r="D326" t="s">
        <v>88</v>
      </c>
      <c r="E326" t="s">
        <v>84</v>
      </c>
      <c r="F326" t="s">
        <v>80</v>
      </c>
      <c r="G326" t="s">
        <v>77</v>
      </c>
      <c r="H326" t="s">
        <v>334</v>
      </c>
      <c r="I326" t="s">
        <v>79</v>
      </c>
      <c r="J326">
        <v>68001</v>
      </c>
      <c r="K326" t="s">
        <v>78</v>
      </c>
      <c r="L326">
        <v>6803</v>
      </c>
      <c r="M326">
        <v>6800100021027</v>
      </c>
      <c r="N326" t="s">
        <v>1042</v>
      </c>
      <c r="O326" t="s">
        <v>1043</v>
      </c>
      <c r="P326" t="s">
        <v>1044</v>
      </c>
      <c r="Q326" t="s">
        <v>338</v>
      </c>
      <c r="R326">
        <v>2026</v>
      </c>
      <c r="S326">
        <v>53</v>
      </c>
      <c r="T326" t="s">
        <v>81</v>
      </c>
      <c r="U326" t="s">
        <v>262</v>
      </c>
      <c r="W326" t="s">
        <v>80</v>
      </c>
      <c r="X326" t="s">
        <v>84</v>
      </c>
      <c r="Y326" t="s">
        <v>339</v>
      </c>
      <c r="Z326" t="s">
        <v>339</v>
      </c>
      <c r="AA326">
        <v>53</v>
      </c>
      <c r="AB326" t="s">
        <v>339</v>
      </c>
      <c r="AC326" t="s">
        <v>339</v>
      </c>
      <c r="AE326" t="s">
        <v>466</v>
      </c>
      <c r="AF326" t="s">
        <v>341</v>
      </c>
      <c r="AG326">
        <v>0</v>
      </c>
      <c r="AH326">
        <v>0</v>
      </c>
      <c r="AI326" t="s">
        <v>342</v>
      </c>
      <c r="AJ326" t="s">
        <v>1029</v>
      </c>
      <c r="AK326" t="s">
        <v>81</v>
      </c>
      <c r="AL326" t="s">
        <v>339</v>
      </c>
      <c r="AO326" t="s">
        <v>262</v>
      </c>
      <c r="AP326" t="s">
        <v>262</v>
      </c>
      <c r="AQ326" t="s">
        <v>344</v>
      </c>
      <c r="AR326" t="s">
        <v>82</v>
      </c>
      <c r="AS326" t="s">
        <v>345</v>
      </c>
    </row>
    <row r="327" spans="1:45">
      <c r="A327">
        <v>1826</v>
      </c>
      <c r="B327">
        <v>68008822025</v>
      </c>
      <c r="C327">
        <v>800122280</v>
      </c>
      <c r="D327" t="s">
        <v>83</v>
      </c>
      <c r="E327" t="s">
        <v>84</v>
      </c>
      <c r="F327" t="s">
        <v>80</v>
      </c>
      <c r="G327" t="s">
        <v>77</v>
      </c>
      <c r="H327" t="s">
        <v>334</v>
      </c>
      <c r="I327" t="s">
        <v>79</v>
      </c>
      <c r="J327">
        <v>68001</v>
      </c>
      <c r="K327" t="s">
        <v>78</v>
      </c>
      <c r="L327">
        <v>6803</v>
      </c>
      <c r="M327">
        <v>6800100022456</v>
      </c>
      <c r="N327" t="s">
        <v>1045</v>
      </c>
      <c r="O327" t="s">
        <v>336</v>
      </c>
      <c r="P327" t="s">
        <v>1046</v>
      </c>
      <c r="Q327" t="s">
        <v>338</v>
      </c>
      <c r="R327">
        <v>2026</v>
      </c>
      <c r="S327">
        <v>99</v>
      </c>
      <c r="T327" t="s">
        <v>81</v>
      </c>
      <c r="U327" t="s">
        <v>262</v>
      </c>
      <c r="W327" t="s">
        <v>80</v>
      </c>
      <c r="X327" t="s">
        <v>84</v>
      </c>
      <c r="Y327" t="s">
        <v>339</v>
      </c>
      <c r="Z327" t="s">
        <v>339</v>
      </c>
      <c r="AA327">
        <v>99</v>
      </c>
      <c r="AB327" t="s">
        <v>339</v>
      </c>
      <c r="AC327" t="s">
        <v>339</v>
      </c>
      <c r="AE327" t="s">
        <v>466</v>
      </c>
      <c r="AF327" t="s">
        <v>341</v>
      </c>
      <c r="AG327">
        <v>0</v>
      </c>
      <c r="AH327">
        <v>0</v>
      </c>
      <c r="AI327" t="s">
        <v>1047</v>
      </c>
      <c r="AJ327" t="s">
        <v>938</v>
      </c>
      <c r="AK327" t="s">
        <v>81</v>
      </c>
      <c r="AL327" t="s">
        <v>339</v>
      </c>
      <c r="AO327" t="s">
        <v>262</v>
      </c>
      <c r="AP327" t="s">
        <v>262</v>
      </c>
      <c r="AQ327" t="s">
        <v>344</v>
      </c>
      <c r="AR327" t="s">
        <v>82</v>
      </c>
      <c r="AS327" t="s">
        <v>345</v>
      </c>
    </row>
    <row r="328" spans="1:45">
      <c r="A328">
        <v>1872</v>
      </c>
      <c r="B328">
        <v>68008902025</v>
      </c>
      <c r="C328">
        <v>800019737</v>
      </c>
      <c r="D328" t="s">
        <v>154</v>
      </c>
      <c r="E328" t="s">
        <v>84</v>
      </c>
      <c r="F328" t="s">
        <v>98</v>
      </c>
      <c r="G328" t="s">
        <v>77</v>
      </c>
      <c r="H328" t="s">
        <v>334</v>
      </c>
      <c r="I328" t="s">
        <v>153</v>
      </c>
      <c r="J328">
        <v>68190</v>
      </c>
      <c r="K328" t="s">
        <v>92</v>
      </c>
      <c r="L328">
        <v>6805</v>
      </c>
      <c r="M328">
        <v>681901119676</v>
      </c>
      <c r="N328" t="s">
        <v>1048</v>
      </c>
      <c r="O328" t="s">
        <v>336</v>
      </c>
      <c r="P328" t="s">
        <v>1049</v>
      </c>
      <c r="Q328" t="s">
        <v>338</v>
      </c>
      <c r="R328">
        <v>2026</v>
      </c>
      <c r="S328">
        <v>179</v>
      </c>
      <c r="T328" t="s">
        <v>81</v>
      </c>
      <c r="U328" t="s">
        <v>262</v>
      </c>
      <c r="W328" t="s">
        <v>98</v>
      </c>
      <c r="X328" t="s">
        <v>84</v>
      </c>
      <c r="Y328" t="s">
        <v>339</v>
      </c>
      <c r="Z328" t="s">
        <v>339</v>
      </c>
      <c r="AA328">
        <v>179</v>
      </c>
      <c r="AB328" t="s">
        <v>339</v>
      </c>
      <c r="AC328" t="s">
        <v>339</v>
      </c>
      <c r="AE328" t="s">
        <v>419</v>
      </c>
      <c r="AF328" t="s">
        <v>341</v>
      </c>
      <c r="AG328">
        <v>0</v>
      </c>
      <c r="AH328">
        <v>11</v>
      </c>
      <c r="AI328" t="s">
        <v>1050</v>
      </c>
      <c r="AJ328" t="s">
        <v>468</v>
      </c>
      <c r="AK328" t="s">
        <v>81</v>
      </c>
      <c r="AL328" t="s">
        <v>339</v>
      </c>
      <c r="AO328" t="s">
        <v>262</v>
      </c>
      <c r="AP328" t="s">
        <v>262</v>
      </c>
      <c r="AQ328" t="s">
        <v>344</v>
      </c>
      <c r="AR328" t="s">
        <v>82</v>
      </c>
      <c r="AS328" t="s">
        <v>345</v>
      </c>
    </row>
    <row r="329" spans="1:45">
      <c r="A329">
        <v>1872</v>
      </c>
      <c r="B329">
        <v>68008902025</v>
      </c>
      <c r="C329">
        <v>800019737</v>
      </c>
      <c r="D329" t="s">
        <v>154</v>
      </c>
      <c r="E329" t="s">
        <v>84</v>
      </c>
      <c r="F329" t="s">
        <v>98</v>
      </c>
      <c r="G329" t="s">
        <v>77</v>
      </c>
      <c r="H329" t="s">
        <v>334</v>
      </c>
      <c r="I329" t="s">
        <v>153</v>
      </c>
      <c r="J329">
        <v>68190</v>
      </c>
      <c r="K329" t="s">
        <v>92</v>
      </c>
      <c r="L329">
        <v>6805</v>
      </c>
      <c r="M329">
        <v>681901130923</v>
      </c>
      <c r="N329" t="s">
        <v>1051</v>
      </c>
      <c r="O329" t="s">
        <v>336</v>
      </c>
      <c r="P329" t="s">
        <v>1052</v>
      </c>
      <c r="Q329" t="s">
        <v>338</v>
      </c>
      <c r="R329">
        <v>2026</v>
      </c>
      <c r="S329">
        <v>16</v>
      </c>
      <c r="T329" t="s">
        <v>81</v>
      </c>
      <c r="U329" t="s">
        <v>262</v>
      </c>
      <c r="W329" t="s">
        <v>98</v>
      </c>
      <c r="X329" t="s">
        <v>84</v>
      </c>
      <c r="Y329" t="s">
        <v>339</v>
      </c>
      <c r="Z329" t="s">
        <v>339</v>
      </c>
      <c r="AA329">
        <v>16</v>
      </c>
      <c r="AB329" t="s">
        <v>339</v>
      </c>
      <c r="AC329" t="s">
        <v>339</v>
      </c>
      <c r="AE329" t="s">
        <v>419</v>
      </c>
      <c r="AF329" t="s">
        <v>341</v>
      </c>
      <c r="AG329">
        <v>0</v>
      </c>
      <c r="AI329" t="s">
        <v>342</v>
      </c>
      <c r="AJ329" t="s">
        <v>468</v>
      </c>
      <c r="AK329" t="s">
        <v>81</v>
      </c>
      <c r="AL329" t="s">
        <v>339</v>
      </c>
      <c r="AO329" t="s">
        <v>262</v>
      </c>
      <c r="AP329" t="s">
        <v>262</v>
      </c>
      <c r="AQ329" t="s">
        <v>344</v>
      </c>
      <c r="AR329" t="s">
        <v>82</v>
      </c>
      <c r="AS329" t="s">
        <v>345</v>
      </c>
    </row>
    <row r="330" spans="1:45">
      <c r="A330">
        <v>1872</v>
      </c>
      <c r="B330">
        <v>68008902025</v>
      </c>
      <c r="C330">
        <v>800019737</v>
      </c>
      <c r="D330" t="s">
        <v>154</v>
      </c>
      <c r="E330" t="s">
        <v>84</v>
      </c>
      <c r="F330" t="s">
        <v>98</v>
      </c>
      <c r="G330" t="s">
        <v>77</v>
      </c>
      <c r="H330" t="s">
        <v>334</v>
      </c>
      <c r="I330" t="s">
        <v>153</v>
      </c>
      <c r="J330">
        <v>68190</v>
      </c>
      <c r="K330" t="s">
        <v>92</v>
      </c>
      <c r="L330">
        <v>6805</v>
      </c>
      <c r="M330">
        <v>681901130926</v>
      </c>
      <c r="N330" t="s">
        <v>1053</v>
      </c>
      <c r="O330" t="s">
        <v>336</v>
      </c>
      <c r="P330" t="s">
        <v>1054</v>
      </c>
      <c r="Q330" t="s">
        <v>338</v>
      </c>
      <c r="R330">
        <v>2026</v>
      </c>
      <c r="S330">
        <v>16</v>
      </c>
      <c r="T330" t="s">
        <v>81</v>
      </c>
      <c r="U330" t="s">
        <v>262</v>
      </c>
      <c r="W330" t="s">
        <v>98</v>
      </c>
      <c r="X330" t="s">
        <v>84</v>
      </c>
      <c r="Y330" t="s">
        <v>339</v>
      </c>
      <c r="Z330" t="s">
        <v>339</v>
      </c>
      <c r="AA330">
        <v>16</v>
      </c>
      <c r="AB330" t="s">
        <v>339</v>
      </c>
      <c r="AC330" t="s">
        <v>339</v>
      </c>
      <c r="AE330" t="s">
        <v>419</v>
      </c>
      <c r="AF330" t="s">
        <v>341</v>
      </c>
      <c r="AG330">
        <v>0</v>
      </c>
      <c r="AI330" t="s">
        <v>342</v>
      </c>
      <c r="AJ330" t="s">
        <v>468</v>
      </c>
      <c r="AK330" t="s">
        <v>81</v>
      </c>
      <c r="AL330" t="s">
        <v>339</v>
      </c>
      <c r="AO330" t="s">
        <v>262</v>
      </c>
      <c r="AP330" t="s">
        <v>262</v>
      </c>
      <c r="AQ330" t="s">
        <v>344</v>
      </c>
      <c r="AR330" t="s">
        <v>82</v>
      </c>
      <c r="AS330" t="s">
        <v>345</v>
      </c>
    </row>
    <row r="331" spans="1:45">
      <c r="A331">
        <v>1872</v>
      </c>
      <c r="B331">
        <v>68008902025</v>
      </c>
      <c r="C331">
        <v>800019737</v>
      </c>
      <c r="D331" t="s">
        <v>154</v>
      </c>
      <c r="E331" t="s">
        <v>84</v>
      </c>
      <c r="F331" t="s">
        <v>98</v>
      </c>
      <c r="G331" t="s">
        <v>77</v>
      </c>
      <c r="H331" t="s">
        <v>334</v>
      </c>
      <c r="I331" t="s">
        <v>155</v>
      </c>
      <c r="J331">
        <v>68573</v>
      </c>
      <c r="K331" t="s">
        <v>92</v>
      </c>
      <c r="L331">
        <v>6805</v>
      </c>
      <c r="M331">
        <v>685731119678</v>
      </c>
      <c r="N331" t="s">
        <v>1055</v>
      </c>
      <c r="O331" t="s">
        <v>336</v>
      </c>
      <c r="P331" t="s">
        <v>1056</v>
      </c>
      <c r="Q331" t="s">
        <v>338</v>
      </c>
      <c r="R331">
        <v>2026</v>
      </c>
      <c r="S331">
        <v>94</v>
      </c>
      <c r="T331" t="s">
        <v>81</v>
      </c>
      <c r="U331" t="s">
        <v>262</v>
      </c>
      <c r="W331" t="s">
        <v>98</v>
      </c>
      <c r="X331" t="s">
        <v>84</v>
      </c>
      <c r="Y331" t="s">
        <v>339</v>
      </c>
      <c r="Z331" t="s">
        <v>339</v>
      </c>
      <c r="AA331">
        <v>94</v>
      </c>
      <c r="AB331" t="s">
        <v>339</v>
      </c>
      <c r="AC331" t="s">
        <v>339</v>
      </c>
      <c r="AE331" t="s">
        <v>419</v>
      </c>
      <c r="AF331" t="s">
        <v>341</v>
      </c>
      <c r="AG331">
        <v>0</v>
      </c>
      <c r="AH331">
        <v>4</v>
      </c>
      <c r="AI331" t="s">
        <v>1050</v>
      </c>
      <c r="AJ331" t="s">
        <v>468</v>
      </c>
      <c r="AK331" t="s">
        <v>81</v>
      </c>
      <c r="AL331" t="s">
        <v>339</v>
      </c>
      <c r="AO331" t="s">
        <v>262</v>
      </c>
      <c r="AP331" t="s">
        <v>262</v>
      </c>
      <c r="AQ331" t="s">
        <v>344</v>
      </c>
      <c r="AR331" t="s">
        <v>82</v>
      </c>
      <c r="AS331" t="s">
        <v>345</v>
      </c>
    </row>
    <row r="332" spans="1:45">
      <c r="A332">
        <v>1872</v>
      </c>
      <c r="B332">
        <v>68008902025</v>
      </c>
      <c r="C332">
        <v>800019737</v>
      </c>
      <c r="D332" t="s">
        <v>154</v>
      </c>
      <c r="E332" t="s">
        <v>157</v>
      </c>
      <c r="F332" t="s">
        <v>156</v>
      </c>
      <c r="G332" t="s">
        <v>77</v>
      </c>
      <c r="H332" t="s">
        <v>334</v>
      </c>
      <c r="I332" t="s">
        <v>155</v>
      </c>
      <c r="J332">
        <v>68573</v>
      </c>
      <c r="K332" t="s">
        <v>92</v>
      </c>
      <c r="L332">
        <v>6805</v>
      </c>
      <c r="M332">
        <v>685731146691</v>
      </c>
      <c r="N332" t="s">
        <v>1057</v>
      </c>
      <c r="O332" t="s">
        <v>336</v>
      </c>
      <c r="P332" t="s">
        <v>1058</v>
      </c>
      <c r="Q332" t="s">
        <v>338</v>
      </c>
      <c r="R332">
        <v>2026</v>
      </c>
      <c r="S332">
        <v>20</v>
      </c>
      <c r="T332" t="s">
        <v>81</v>
      </c>
      <c r="U332" t="s">
        <v>262</v>
      </c>
      <c r="W332" t="s">
        <v>156</v>
      </c>
      <c r="X332" t="s">
        <v>157</v>
      </c>
      <c r="Y332" t="s">
        <v>339</v>
      </c>
      <c r="Z332" t="s">
        <v>339</v>
      </c>
      <c r="AA332">
        <v>20</v>
      </c>
      <c r="AB332" t="s">
        <v>339</v>
      </c>
      <c r="AC332" t="s">
        <v>339</v>
      </c>
      <c r="AE332" t="s">
        <v>340</v>
      </c>
      <c r="AF332" t="s">
        <v>341</v>
      </c>
      <c r="AG332">
        <v>0</v>
      </c>
      <c r="AH332">
        <v>0</v>
      </c>
      <c r="AI332" t="s">
        <v>342</v>
      </c>
      <c r="AJ332" t="s">
        <v>421</v>
      </c>
      <c r="AK332" t="s">
        <v>81</v>
      </c>
      <c r="AL332" t="s">
        <v>339</v>
      </c>
      <c r="AO332" t="s">
        <v>262</v>
      </c>
      <c r="AP332" t="s">
        <v>262</v>
      </c>
      <c r="AQ332" t="s">
        <v>344</v>
      </c>
      <c r="AR332" t="s">
        <v>82</v>
      </c>
      <c r="AS332" t="s">
        <v>345</v>
      </c>
    </row>
    <row r="333" spans="1:45">
      <c r="A333">
        <v>1872</v>
      </c>
      <c r="B333">
        <v>68008902025</v>
      </c>
      <c r="C333">
        <v>800019737</v>
      </c>
      <c r="D333" t="s">
        <v>154</v>
      </c>
      <c r="E333" t="s">
        <v>157</v>
      </c>
      <c r="F333" t="s">
        <v>156</v>
      </c>
      <c r="G333" t="s">
        <v>77</v>
      </c>
      <c r="H333" t="s">
        <v>334</v>
      </c>
      <c r="I333" t="s">
        <v>155</v>
      </c>
      <c r="J333">
        <v>68573</v>
      </c>
      <c r="K333" t="s">
        <v>92</v>
      </c>
      <c r="L333">
        <v>6805</v>
      </c>
      <c r="M333">
        <v>685731146695</v>
      </c>
      <c r="N333" t="s">
        <v>1059</v>
      </c>
      <c r="O333" t="s">
        <v>336</v>
      </c>
      <c r="P333" t="s">
        <v>1060</v>
      </c>
      <c r="Q333" t="s">
        <v>338</v>
      </c>
      <c r="R333">
        <v>2026</v>
      </c>
      <c r="S333">
        <v>20</v>
      </c>
      <c r="T333" t="s">
        <v>81</v>
      </c>
      <c r="U333" t="s">
        <v>262</v>
      </c>
      <c r="W333" t="s">
        <v>156</v>
      </c>
      <c r="X333" t="s">
        <v>157</v>
      </c>
      <c r="Y333" t="s">
        <v>339</v>
      </c>
      <c r="Z333" t="s">
        <v>339</v>
      </c>
      <c r="AA333">
        <v>20</v>
      </c>
      <c r="AB333" t="s">
        <v>339</v>
      </c>
      <c r="AC333" t="s">
        <v>339</v>
      </c>
      <c r="AE333" t="s">
        <v>340</v>
      </c>
      <c r="AF333" t="s">
        <v>341</v>
      </c>
      <c r="AG333">
        <v>0</v>
      </c>
      <c r="AH333">
        <v>0</v>
      </c>
      <c r="AI333" t="s">
        <v>342</v>
      </c>
      <c r="AJ333" t="s">
        <v>421</v>
      </c>
      <c r="AK333" t="s">
        <v>81</v>
      </c>
      <c r="AL333" t="s">
        <v>339</v>
      </c>
      <c r="AO333" t="s">
        <v>262</v>
      </c>
      <c r="AP333" t="s">
        <v>262</v>
      </c>
      <c r="AQ333" t="s">
        <v>344</v>
      </c>
      <c r="AR333" t="s">
        <v>82</v>
      </c>
      <c r="AS333" t="s">
        <v>345</v>
      </c>
    </row>
    <row r="334" spans="1:45">
      <c r="A334">
        <v>1872</v>
      </c>
      <c r="B334">
        <v>68008902025</v>
      </c>
      <c r="C334">
        <v>800019737</v>
      </c>
      <c r="D334" t="s">
        <v>154</v>
      </c>
      <c r="E334" t="s">
        <v>84</v>
      </c>
      <c r="F334" t="s">
        <v>80</v>
      </c>
      <c r="G334" t="s">
        <v>77</v>
      </c>
      <c r="H334" t="s">
        <v>334</v>
      </c>
      <c r="I334" t="s">
        <v>158</v>
      </c>
      <c r="J334">
        <v>68655</v>
      </c>
      <c r="K334" t="s">
        <v>92</v>
      </c>
      <c r="L334">
        <v>6805</v>
      </c>
      <c r="M334">
        <v>6865500063005</v>
      </c>
      <c r="N334" t="s">
        <v>1061</v>
      </c>
      <c r="O334" t="s">
        <v>336</v>
      </c>
      <c r="P334" t="s">
        <v>1062</v>
      </c>
      <c r="Q334" t="s">
        <v>338</v>
      </c>
      <c r="R334">
        <v>2026</v>
      </c>
      <c r="S334">
        <v>50</v>
      </c>
      <c r="T334" t="s">
        <v>81</v>
      </c>
      <c r="U334" t="s">
        <v>262</v>
      </c>
      <c r="W334" t="s">
        <v>80</v>
      </c>
      <c r="X334" t="s">
        <v>84</v>
      </c>
      <c r="Y334" t="s">
        <v>339</v>
      </c>
      <c r="Z334" t="s">
        <v>339</v>
      </c>
      <c r="AA334">
        <v>50</v>
      </c>
      <c r="AB334" t="s">
        <v>339</v>
      </c>
      <c r="AC334" t="s">
        <v>339</v>
      </c>
      <c r="AE334" t="s">
        <v>466</v>
      </c>
      <c r="AF334" t="s">
        <v>341</v>
      </c>
      <c r="AG334">
        <v>0</v>
      </c>
      <c r="AH334">
        <v>0</v>
      </c>
      <c r="AI334" t="s">
        <v>342</v>
      </c>
      <c r="AJ334" t="s">
        <v>421</v>
      </c>
      <c r="AK334" t="s">
        <v>81</v>
      </c>
      <c r="AL334" t="s">
        <v>339</v>
      </c>
      <c r="AO334" t="s">
        <v>262</v>
      </c>
      <c r="AP334" t="s">
        <v>262</v>
      </c>
      <c r="AQ334" t="s">
        <v>344</v>
      </c>
      <c r="AR334" t="s">
        <v>82</v>
      </c>
      <c r="AS334" t="s">
        <v>345</v>
      </c>
    </row>
    <row r="335" spans="1:45">
      <c r="A335">
        <v>1872</v>
      </c>
      <c r="B335">
        <v>68008902025</v>
      </c>
      <c r="C335">
        <v>800019737</v>
      </c>
      <c r="D335" t="s">
        <v>154</v>
      </c>
      <c r="E335" t="s">
        <v>129</v>
      </c>
      <c r="F335" t="s">
        <v>127</v>
      </c>
      <c r="G335" t="s">
        <v>77</v>
      </c>
      <c r="H335" t="s">
        <v>334</v>
      </c>
      <c r="I335" t="s">
        <v>158</v>
      </c>
      <c r="J335">
        <v>68655</v>
      </c>
      <c r="K335" t="s">
        <v>92</v>
      </c>
      <c r="L335">
        <v>6805</v>
      </c>
      <c r="M335">
        <v>6865500133010</v>
      </c>
      <c r="N335" t="s">
        <v>1063</v>
      </c>
      <c r="O335" t="s">
        <v>336</v>
      </c>
      <c r="P335" t="s">
        <v>1064</v>
      </c>
      <c r="Q335" t="s">
        <v>338</v>
      </c>
      <c r="R335">
        <v>2026</v>
      </c>
      <c r="S335">
        <v>48</v>
      </c>
      <c r="T335" t="s">
        <v>81</v>
      </c>
      <c r="U335" t="s">
        <v>262</v>
      </c>
      <c r="W335" t="s">
        <v>127</v>
      </c>
      <c r="X335" t="s">
        <v>129</v>
      </c>
      <c r="Y335" t="s">
        <v>339</v>
      </c>
      <c r="Z335" t="s">
        <v>339</v>
      </c>
      <c r="AA335">
        <v>48</v>
      </c>
      <c r="AB335" t="s">
        <v>339</v>
      </c>
      <c r="AC335" t="s">
        <v>339</v>
      </c>
      <c r="AE335" t="s">
        <v>340</v>
      </c>
      <c r="AF335" t="s">
        <v>341</v>
      </c>
      <c r="AG335">
        <v>0</v>
      </c>
      <c r="AH335">
        <v>0</v>
      </c>
      <c r="AI335" t="s">
        <v>342</v>
      </c>
      <c r="AJ335" t="s">
        <v>421</v>
      </c>
      <c r="AK335" t="s">
        <v>81</v>
      </c>
      <c r="AL335" t="s">
        <v>339</v>
      </c>
      <c r="AO335" t="s">
        <v>262</v>
      </c>
      <c r="AP335" t="s">
        <v>262</v>
      </c>
      <c r="AQ335" t="s">
        <v>344</v>
      </c>
      <c r="AR335" t="s">
        <v>82</v>
      </c>
      <c r="AS335" t="s">
        <v>345</v>
      </c>
    </row>
    <row r="336" spans="1:45">
      <c r="A336">
        <v>1872</v>
      </c>
      <c r="B336">
        <v>68008902025</v>
      </c>
      <c r="C336">
        <v>800019737</v>
      </c>
      <c r="D336" t="s">
        <v>154</v>
      </c>
      <c r="E336" t="s">
        <v>157</v>
      </c>
      <c r="F336" t="s">
        <v>156</v>
      </c>
      <c r="G336" t="s">
        <v>77</v>
      </c>
      <c r="H336" t="s">
        <v>334</v>
      </c>
      <c r="I336" t="s">
        <v>158</v>
      </c>
      <c r="J336">
        <v>68655</v>
      </c>
      <c r="K336" t="s">
        <v>92</v>
      </c>
      <c r="L336">
        <v>6805</v>
      </c>
      <c r="M336">
        <v>6865500133026</v>
      </c>
      <c r="N336" t="s">
        <v>1065</v>
      </c>
      <c r="O336" t="s">
        <v>336</v>
      </c>
      <c r="P336" t="s">
        <v>1066</v>
      </c>
      <c r="Q336" t="s">
        <v>338</v>
      </c>
      <c r="R336">
        <v>2026</v>
      </c>
      <c r="S336">
        <v>36</v>
      </c>
      <c r="T336" t="s">
        <v>81</v>
      </c>
      <c r="U336" t="s">
        <v>262</v>
      </c>
      <c r="W336" t="s">
        <v>156</v>
      </c>
      <c r="X336" t="s">
        <v>157</v>
      </c>
      <c r="Y336" t="s">
        <v>339</v>
      </c>
      <c r="Z336" t="s">
        <v>339</v>
      </c>
      <c r="AA336">
        <v>36</v>
      </c>
      <c r="AB336" t="s">
        <v>339</v>
      </c>
      <c r="AC336" t="s">
        <v>339</v>
      </c>
      <c r="AE336" t="s">
        <v>340</v>
      </c>
      <c r="AF336" t="s">
        <v>341</v>
      </c>
      <c r="AG336">
        <v>0</v>
      </c>
      <c r="AH336">
        <v>0</v>
      </c>
      <c r="AI336" t="s">
        <v>342</v>
      </c>
      <c r="AJ336" t="s">
        <v>421</v>
      </c>
      <c r="AK336" t="s">
        <v>81</v>
      </c>
      <c r="AL336" t="s">
        <v>339</v>
      </c>
      <c r="AO336" t="s">
        <v>262</v>
      </c>
      <c r="AP336" t="s">
        <v>262</v>
      </c>
      <c r="AQ336" t="s">
        <v>344</v>
      </c>
      <c r="AR336" t="s">
        <v>82</v>
      </c>
      <c r="AS336" t="s">
        <v>345</v>
      </c>
    </row>
    <row r="337" spans="1:46">
      <c r="A337">
        <v>1872</v>
      </c>
      <c r="B337">
        <v>68008902025</v>
      </c>
      <c r="C337">
        <v>800019737</v>
      </c>
      <c r="D337" t="s">
        <v>154</v>
      </c>
      <c r="E337" t="s">
        <v>157</v>
      </c>
      <c r="F337" t="s">
        <v>156</v>
      </c>
      <c r="G337" t="s">
        <v>77</v>
      </c>
      <c r="H337" t="s">
        <v>334</v>
      </c>
      <c r="I337" t="s">
        <v>158</v>
      </c>
      <c r="J337">
        <v>68655</v>
      </c>
      <c r="K337" t="s">
        <v>92</v>
      </c>
      <c r="L337">
        <v>6805</v>
      </c>
      <c r="M337">
        <v>6865500133036</v>
      </c>
      <c r="N337" t="s">
        <v>1067</v>
      </c>
      <c r="O337" t="s">
        <v>336</v>
      </c>
      <c r="P337" t="s">
        <v>1068</v>
      </c>
      <c r="Q337" t="s">
        <v>338</v>
      </c>
      <c r="R337">
        <v>2026</v>
      </c>
      <c r="S337">
        <v>40</v>
      </c>
      <c r="T337" t="s">
        <v>81</v>
      </c>
      <c r="U337" t="s">
        <v>262</v>
      </c>
      <c r="W337" t="s">
        <v>156</v>
      </c>
      <c r="X337" t="s">
        <v>157</v>
      </c>
      <c r="Y337" t="s">
        <v>339</v>
      </c>
      <c r="Z337" t="s">
        <v>339</v>
      </c>
      <c r="AA337">
        <v>40</v>
      </c>
      <c r="AB337" t="s">
        <v>339</v>
      </c>
      <c r="AC337" t="s">
        <v>339</v>
      </c>
      <c r="AE337" t="s">
        <v>340</v>
      </c>
      <c r="AF337" t="s">
        <v>341</v>
      </c>
      <c r="AG337">
        <v>0</v>
      </c>
      <c r="AH337">
        <v>0</v>
      </c>
      <c r="AI337" t="s">
        <v>342</v>
      </c>
      <c r="AJ337" t="s">
        <v>421</v>
      </c>
      <c r="AK337" t="s">
        <v>81</v>
      </c>
      <c r="AL337" t="s">
        <v>339</v>
      </c>
      <c r="AO337" t="s">
        <v>262</v>
      </c>
      <c r="AP337" t="s">
        <v>262</v>
      </c>
      <c r="AQ337" t="s">
        <v>344</v>
      </c>
      <c r="AR337" t="s">
        <v>82</v>
      </c>
      <c r="AS337" t="s">
        <v>345</v>
      </c>
    </row>
    <row r="338" spans="1:46">
      <c r="A338">
        <v>1872</v>
      </c>
      <c r="B338">
        <v>68008902025</v>
      </c>
      <c r="C338">
        <v>800019737</v>
      </c>
      <c r="D338" t="s">
        <v>154</v>
      </c>
      <c r="E338" t="s">
        <v>129</v>
      </c>
      <c r="F338" t="s">
        <v>127</v>
      </c>
      <c r="G338" t="s">
        <v>77</v>
      </c>
      <c r="H338" t="s">
        <v>334</v>
      </c>
      <c r="I338" t="s">
        <v>158</v>
      </c>
      <c r="J338">
        <v>68655</v>
      </c>
      <c r="K338" t="s">
        <v>92</v>
      </c>
      <c r="L338">
        <v>6805</v>
      </c>
      <c r="M338">
        <v>6865500133054</v>
      </c>
      <c r="N338" t="s">
        <v>1069</v>
      </c>
      <c r="O338" t="s">
        <v>336</v>
      </c>
      <c r="P338" t="s">
        <v>1070</v>
      </c>
      <c r="Q338" t="s">
        <v>338</v>
      </c>
      <c r="R338">
        <v>2026</v>
      </c>
      <c r="S338">
        <v>40</v>
      </c>
      <c r="T338" t="s">
        <v>81</v>
      </c>
      <c r="U338" t="s">
        <v>262</v>
      </c>
      <c r="W338" t="s">
        <v>127</v>
      </c>
      <c r="X338" t="s">
        <v>129</v>
      </c>
      <c r="Y338" t="s">
        <v>339</v>
      </c>
      <c r="Z338" t="s">
        <v>339</v>
      </c>
      <c r="AA338">
        <v>40</v>
      </c>
      <c r="AB338" t="s">
        <v>339</v>
      </c>
      <c r="AC338" t="s">
        <v>339</v>
      </c>
      <c r="AE338" t="s">
        <v>340</v>
      </c>
      <c r="AF338" t="s">
        <v>341</v>
      </c>
      <c r="AG338">
        <v>0</v>
      </c>
      <c r="AH338">
        <v>0</v>
      </c>
      <c r="AI338" t="s">
        <v>342</v>
      </c>
      <c r="AJ338" t="s">
        <v>421</v>
      </c>
      <c r="AK338" t="s">
        <v>81</v>
      </c>
      <c r="AL338" t="s">
        <v>339</v>
      </c>
      <c r="AO338" t="s">
        <v>262</v>
      </c>
      <c r="AP338" t="s">
        <v>262</v>
      </c>
      <c r="AQ338" t="s">
        <v>344</v>
      </c>
      <c r="AR338" t="s">
        <v>82</v>
      </c>
      <c r="AS338" t="s">
        <v>345</v>
      </c>
    </row>
    <row r="339" spans="1:46">
      <c r="A339">
        <v>1872</v>
      </c>
      <c r="B339">
        <v>68008902025</v>
      </c>
      <c r="C339">
        <v>800019737</v>
      </c>
      <c r="D339" t="s">
        <v>154</v>
      </c>
      <c r="E339" t="s">
        <v>157</v>
      </c>
      <c r="F339" t="s">
        <v>156</v>
      </c>
      <c r="G339" t="s">
        <v>77</v>
      </c>
      <c r="H339" t="s">
        <v>334</v>
      </c>
      <c r="I339" t="s">
        <v>158</v>
      </c>
      <c r="J339">
        <v>68655</v>
      </c>
      <c r="K339" t="s">
        <v>92</v>
      </c>
      <c r="L339">
        <v>6805</v>
      </c>
      <c r="M339">
        <v>686551129611</v>
      </c>
      <c r="N339" t="s">
        <v>1071</v>
      </c>
      <c r="O339" t="s">
        <v>336</v>
      </c>
      <c r="P339" t="s">
        <v>1072</v>
      </c>
      <c r="Q339" t="s">
        <v>338</v>
      </c>
      <c r="R339">
        <v>2026</v>
      </c>
      <c r="S339">
        <v>35</v>
      </c>
      <c r="T339" t="s">
        <v>81</v>
      </c>
      <c r="U339" t="s">
        <v>262</v>
      </c>
      <c r="W339" t="s">
        <v>156</v>
      </c>
      <c r="X339" t="s">
        <v>157</v>
      </c>
      <c r="Y339" t="s">
        <v>339</v>
      </c>
      <c r="Z339" t="s">
        <v>339</v>
      </c>
      <c r="AA339">
        <v>35</v>
      </c>
      <c r="AB339" t="s">
        <v>339</v>
      </c>
      <c r="AC339" t="s">
        <v>339</v>
      </c>
      <c r="AE339" t="s">
        <v>340</v>
      </c>
      <c r="AF339" t="s">
        <v>341</v>
      </c>
      <c r="AG339">
        <v>0</v>
      </c>
      <c r="AH339">
        <v>1</v>
      </c>
      <c r="AI339" t="s">
        <v>342</v>
      </c>
      <c r="AJ339" t="s">
        <v>421</v>
      </c>
      <c r="AK339" t="s">
        <v>81</v>
      </c>
      <c r="AL339" t="s">
        <v>339</v>
      </c>
      <c r="AO339" t="s">
        <v>262</v>
      </c>
      <c r="AP339" t="s">
        <v>262</v>
      </c>
      <c r="AQ339" t="s">
        <v>344</v>
      </c>
      <c r="AR339" t="s">
        <v>82</v>
      </c>
      <c r="AS339" t="s">
        <v>345</v>
      </c>
    </row>
    <row r="340" spans="1:46">
      <c r="A340">
        <v>1871</v>
      </c>
      <c r="B340">
        <v>68008992025</v>
      </c>
      <c r="C340">
        <v>800019737</v>
      </c>
      <c r="D340" t="s">
        <v>154</v>
      </c>
      <c r="E340" t="s">
        <v>129</v>
      </c>
      <c r="F340" t="s">
        <v>127</v>
      </c>
      <c r="G340" t="s">
        <v>77</v>
      </c>
      <c r="H340" t="s">
        <v>334</v>
      </c>
      <c r="I340" t="s">
        <v>153</v>
      </c>
      <c r="J340">
        <v>68190</v>
      </c>
      <c r="K340" t="s">
        <v>92</v>
      </c>
      <c r="L340">
        <v>6805</v>
      </c>
      <c r="M340">
        <v>681901112735</v>
      </c>
      <c r="N340" t="s">
        <v>1073</v>
      </c>
      <c r="O340" t="s">
        <v>336</v>
      </c>
      <c r="P340" t="s">
        <v>1074</v>
      </c>
      <c r="Q340" t="s">
        <v>338</v>
      </c>
      <c r="R340">
        <v>2026</v>
      </c>
      <c r="S340">
        <v>40</v>
      </c>
      <c r="T340" t="s">
        <v>81</v>
      </c>
      <c r="U340" t="s">
        <v>262</v>
      </c>
      <c r="W340" t="s">
        <v>127</v>
      </c>
      <c r="X340" t="s">
        <v>129</v>
      </c>
      <c r="Y340" t="s">
        <v>339</v>
      </c>
      <c r="Z340" t="s">
        <v>339</v>
      </c>
      <c r="AA340">
        <v>40</v>
      </c>
      <c r="AB340" t="s">
        <v>339</v>
      </c>
      <c r="AC340" t="s">
        <v>339</v>
      </c>
      <c r="AE340" t="s">
        <v>340</v>
      </c>
      <c r="AF340" t="s">
        <v>341</v>
      </c>
      <c r="AG340">
        <v>0</v>
      </c>
      <c r="AH340">
        <v>1</v>
      </c>
      <c r="AI340" t="s">
        <v>342</v>
      </c>
      <c r="AJ340" t="s">
        <v>343</v>
      </c>
      <c r="AK340" t="s">
        <v>81</v>
      </c>
      <c r="AL340" t="s">
        <v>339</v>
      </c>
      <c r="AO340" t="s">
        <v>262</v>
      </c>
      <c r="AP340" t="s">
        <v>262</v>
      </c>
      <c r="AQ340" t="s">
        <v>344</v>
      </c>
      <c r="AR340" t="s">
        <v>82</v>
      </c>
      <c r="AS340" t="s">
        <v>345</v>
      </c>
      <c r="AT340" t="s">
        <v>557</v>
      </c>
    </row>
    <row r="341" spans="1:46">
      <c r="A341">
        <v>1871</v>
      </c>
      <c r="B341">
        <v>68008992025</v>
      </c>
      <c r="C341">
        <v>800019737</v>
      </c>
      <c r="D341" t="s">
        <v>154</v>
      </c>
      <c r="E341" t="s">
        <v>129</v>
      </c>
      <c r="F341" t="s">
        <v>127</v>
      </c>
      <c r="G341" t="s">
        <v>77</v>
      </c>
      <c r="H341" t="s">
        <v>334</v>
      </c>
      <c r="I341" t="s">
        <v>153</v>
      </c>
      <c r="J341">
        <v>68190</v>
      </c>
      <c r="K341" t="s">
        <v>92</v>
      </c>
      <c r="L341">
        <v>6805</v>
      </c>
      <c r="M341">
        <v>681901112742</v>
      </c>
      <c r="N341" t="s">
        <v>1075</v>
      </c>
      <c r="O341" t="s">
        <v>336</v>
      </c>
      <c r="P341" t="s">
        <v>1076</v>
      </c>
      <c r="Q341" t="s">
        <v>338</v>
      </c>
      <c r="R341">
        <v>2026</v>
      </c>
      <c r="S341">
        <v>40</v>
      </c>
      <c r="T341" t="s">
        <v>81</v>
      </c>
      <c r="U341" t="s">
        <v>262</v>
      </c>
      <c r="W341" t="s">
        <v>127</v>
      </c>
      <c r="X341" t="s">
        <v>129</v>
      </c>
      <c r="Y341" t="s">
        <v>339</v>
      </c>
      <c r="Z341" t="s">
        <v>339</v>
      </c>
      <c r="AA341">
        <v>40</v>
      </c>
      <c r="AB341" t="s">
        <v>339</v>
      </c>
      <c r="AC341" t="s">
        <v>339</v>
      </c>
      <c r="AE341" t="s">
        <v>340</v>
      </c>
      <c r="AF341" t="s">
        <v>341</v>
      </c>
      <c r="AG341">
        <v>0</v>
      </c>
      <c r="AH341">
        <v>1</v>
      </c>
      <c r="AI341" t="s">
        <v>342</v>
      </c>
      <c r="AJ341" t="s">
        <v>343</v>
      </c>
      <c r="AK341" t="s">
        <v>81</v>
      </c>
      <c r="AL341" t="s">
        <v>339</v>
      </c>
      <c r="AO341" t="s">
        <v>262</v>
      </c>
      <c r="AP341" t="s">
        <v>262</v>
      </c>
      <c r="AQ341" t="s">
        <v>344</v>
      </c>
      <c r="AR341" t="s">
        <v>82</v>
      </c>
      <c r="AS341" t="s">
        <v>345</v>
      </c>
      <c r="AT341" t="s">
        <v>557</v>
      </c>
    </row>
    <row r="342" spans="1:46">
      <c r="A342">
        <v>1871</v>
      </c>
      <c r="B342">
        <v>68008992025</v>
      </c>
      <c r="C342">
        <v>800019737</v>
      </c>
      <c r="D342" t="s">
        <v>154</v>
      </c>
      <c r="E342" t="s">
        <v>129</v>
      </c>
      <c r="F342" t="s">
        <v>127</v>
      </c>
      <c r="G342" t="s">
        <v>77</v>
      </c>
      <c r="H342" t="s">
        <v>334</v>
      </c>
      <c r="I342" t="s">
        <v>153</v>
      </c>
      <c r="J342">
        <v>68190</v>
      </c>
      <c r="K342" t="s">
        <v>92</v>
      </c>
      <c r="L342">
        <v>6805</v>
      </c>
      <c r="M342">
        <v>681901112748</v>
      </c>
      <c r="N342" t="s">
        <v>1077</v>
      </c>
      <c r="O342" t="s">
        <v>336</v>
      </c>
      <c r="P342" t="s">
        <v>1078</v>
      </c>
      <c r="Q342" t="s">
        <v>338</v>
      </c>
      <c r="R342">
        <v>2026</v>
      </c>
      <c r="S342">
        <v>12</v>
      </c>
      <c r="T342" t="s">
        <v>81</v>
      </c>
      <c r="U342" t="s">
        <v>262</v>
      </c>
      <c r="W342" t="s">
        <v>127</v>
      </c>
      <c r="X342" t="s">
        <v>129</v>
      </c>
      <c r="Y342" t="s">
        <v>339</v>
      </c>
      <c r="Z342" t="s">
        <v>339</v>
      </c>
      <c r="AA342">
        <v>12</v>
      </c>
      <c r="AB342" t="s">
        <v>339</v>
      </c>
      <c r="AC342" t="s">
        <v>339</v>
      </c>
      <c r="AE342" t="s">
        <v>340</v>
      </c>
      <c r="AF342" t="s">
        <v>341</v>
      </c>
      <c r="AG342">
        <v>0</v>
      </c>
      <c r="AH342">
        <v>0</v>
      </c>
      <c r="AI342" t="s">
        <v>342</v>
      </c>
      <c r="AJ342" t="s">
        <v>343</v>
      </c>
      <c r="AK342" t="s">
        <v>81</v>
      </c>
      <c r="AL342" t="s">
        <v>339</v>
      </c>
      <c r="AO342" t="s">
        <v>262</v>
      </c>
      <c r="AP342" t="s">
        <v>262</v>
      </c>
      <c r="AQ342" t="s">
        <v>344</v>
      </c>
      <c r="AR342" t="s">
        <v>82</v>
      </c>
      <c r="AS342" t="s">
        <v>345</v>
      </c>
    </row>
    <row r="343" spans="1:46">
      <c r="A343">
        <v>1871</v>
      </c>
      <c r="B343">
        <v>68008992025</v>
      </c>
      <c r="C343">
        <v>800019737</v>
      </c>
      <c r="D343" t="s">
        <v>154</v>
      </c>
      <c r="E343" t="s">
        <v>129</v>
      </c>
      <c r="F343" t="s">
        <v>127</v>
      </c>
      <c r="G343" t="s">
        <v>77</v>
      </c>
      <c r="H343" t="s">
        <v>334</v>
      </c>
      <c r="I343" t="s">
        <v>153</v>
      </c>
      <c r="J343">
        <v>68190</v>
      </c>
      <c r="K343" t="s">
        <v>92</v>
      </c>
      <c r="L343">
        <v>6805</v>
      </c>
      <c r="M343">
        <v>681901112759</v>
      </c>
      <c r="N343" t="s">
        <v>1079</v>
      </c>
      <c r="O343" t="s">
        <v>336</v>
      </c>
      <c r="P343" t="s">
        <v>1080</v>
      </c>
      <c r="Q343" t="s">
        <v>338</v>
      </c>
      <c r="R343">
        <v>2026</v>
      </c>
      <c r="S343">
        <v>13</v>
      </c>
      <c r="T343" t="s">
        <v>81</v>
      </c>
      <c r="U343" t="s">
        <v>262</v>
      </c>
      <c r="W343" t="s">
        <v>127</v>
      </c>
      <c r="X343" t="s">
        <v>129</v>
      </c>
      <c r="Y343" t="s">
        <v>339</v>
      </c>
      <c r="Z343" t="s">
        <v>339</v>
      </c>
      <c r="AA343">
        <v>13</v>
      </c>
      <c r="AB343" t="s">
        <v>339</v>
      </c>
      <c r="AC343" t="s">
        <v>339</v>
      </c>
      <c r="AE343" t="s">
        <v>340</v>
      </c>
      <c r="AF343" t="s">
        <v>341</v>
      </c>
      <c r="AG343">
        <v>0</v>
      </c>
      <c r="AH343">
        <v>0</v>
      </c>
      <c r="AI343" t="s">
        <v>342</v>
      </c>
      <c r="AJ343" t="s">
        <v>343</v>
      </c>
      <c r="AK343" t="s">
        <v>81</v>
      </c>
      <c r="AL343" t="s">
        <v>339</v>
      </c>
      <c r="AO343" t="s">
        <v>262</v>
      </c>
      <c r="AP343" t="s">
        <v>262</v>
      </c>
      <c r="AQ343" t="s">
        <v>344</v>
      </c>
      <c r="AR343" t="s">
        <v>82</v>
      </c>
      <c r="AS343" t="s">
        <v>345</v>
      </c>
    </row>
    <row r="344" spans="1:46">
      <c r="A344">
        <v>1871</v>
      </c>
      <c r="B344">
        <v>68008992025</v>
      </c>
      <c r="C344">
        <v>800019737</v>
      </c>
      <c r="D344" t="s">
        <v>154</v>
      </c>
      <c r="E344" t="s">
        <v>129</v>
      </c>
      <c r="F344" t="s">
        <v>127</v>
      </c>
      <c r="G344" t="s">
        <v>77</v>
      </c>
      <c r="H344" t="s">
        <v>334</v>
      </c>
      <c r="I344" t="s">
        <v>153</v>
      </c>
      <c r="J344">
        <v>68190</v>
      </c>
      <c r="K344" t="s">
        <v>92</v>
      </c>
      <c r="L344">
        <v>6805</v>
      </c>
      <c r="M344">
        <v>681901112763</v>
      </c>
      <c r="N344" t="s">
        <v>1081</v>
      </c>
      <c r="O344" t="s">
        <v>336</v>
      </c>
      <c r="P344" t="s">
        <v>1082</v>
      </c>
      <c r="Q344" t="s">
        <v>338</v>
      </c>
      <c r="R344">
        <v>2026</v>
      </c>
      <c r="S344">
        <v>40</v>
      </c>
      <c r="T344" t="s">
        <v>81</v>
      </c>
      <c r="U344" t="s">
        <v>262</v>
      </c>
      <c r="W344" t="s">
        <v>127</v>
      </c>
      <c r="X344" t="s">
        <v>129</v>
      </c>
      <c r="Y344" t="s">
        <v>339</v>
      </c>
      <c r="Z344" t="s">
        <v>339</v>
      </c>
      <c r="AA344">
        <v>40</v>
      </c>
      <c r="AB344" t="s">
        <v>339</v>
      </c>
      <c r="AC344" t="s">
        <v>339</v>
      </c>
      <c r="AE344" t="s">
        <v>340</v>
      </c>
      <c r="AF344" t="s">
        <v>341</v>
      </c>
      <c r="AG344">
        <v>0</v>
      </c>
      <c r="AH344">
        <v>0</v>
      </c>
      <c r="AI344" t="s">
        <v>342</v>
      </c>
      <c r="AJ344" t="s">
        <v>343</v>
      </c>
      <c r="AK344" t="s">
        <v>81</v>
      </c>
      <c r="AL344" t="s">
        <v>339</v>
      </c>
      <c r="AO344" t="s">
        <v>262</v>
      </c>
      <c r="AP344" t="s">
        <v>262</v>
      </c>
      <c r="AQ344" t="s">
        <v>344</v>
      </c>
      <c r="AR344" t="s">
        <v>82</v>
      </c>
      <c r="AS344" t="s">
        <v>345</v>
      </c>
    </row>
    <row r="345" spans="1:46">
      <c r="A345">
        <v>1871</v>
      </c>
      <c r="B345">
        <v>68008992025</v>
      </c>
      <c r="C345">
        <v>800019737</v>
      </c>
      <c r="D345" t="s">
        <v>154</v>
      </c>
      <c r="E345" t="s">
        <v>129</v>
      </c>
      <c r="F345" t="s">
        <v>127</v>
      </c>
      <c r="G345" t="s">
        <v>77</v>
      </c>
      <c r="H345" t="s">
        <v>334</v>
      </c>
      <c r="I345" t="s">
        <v>153</v>
      </c>
      <c r="J345">
        <v>68190</v>
      </c>
      <c r="K345" t="s">
        <v>92</v>
      </c>
      <c r="L345">
        <v>6805</v>
      </c>
      <c r="M345">
        <v>681901112767</v>
      </c>
      <c r="N345" t="s">
        <v>1083</v>
      </c>
      <c r="O345" t="s">
        <v>336</v>
      </c>
      <c r="P345" t="s">
        <v>1084</v>
      </c>
      <c r="Q345" t="s">
        <v>338</v>
      </c>
      <c r="R345">
        <v>2026</v>
      </c>
      <c r="S345">
        <v>13</v>
      </c>
      <c r="T345" t="s">
        <v>81</v>
      </c>
      <c r="U345" t="s">
        <v>262</v>
      </c>
      <c r="W345" t="s">
        <v>127</v>
      </c>
      <c r="X345" t="s">
        <v>129</v>
      </c>
      <c r="Y345" t="s">
        <v>339</v>
      </c>
      <c r="Z345" t="s">
        <v>339</v>
      </c>
      <c r="AA345">
        <v>13</v>
      </c>
      <c r="AB345" t="s">
        <v>339</v>
      </c>
      <c r="AC345" t="s">
        <v>339</v>
      </c>
      <c r="AE345" t="s">
        <v>340</v>
      </c>
      <c r="AF345" t="s">
        <v>341</v>
      </c>
      <c r="AG345">
        <v>0</v>
      </c>
      <c r="AH345">
        <v>0</v>
      </c>
      <c r="AI345" t="s">
        <v>342</v>
      </c>
      <c r="AJ345" t="s">
        <v>343</v>
      </c>
      <c r="AK345" t="s">
        <v>81</v>
      </c>
      <c r="AL345" t="s">
        <v>339</v>
      </c>
      <c r="AO345" t="s">
        <v>262</v>
      </c>
      <c r="AP345" t="s">
        <v>262</v>
      </c>
      <c r="AQ345" t="s">
        <v>344</v>
      </c>
      <c r="AR345" t="s">
        <v>82</v>
      </c>
      <c r="AS345" t="s">
        <v>345</v>
      </c>
    </row>
    <row r="346" spans="1:46">
      <c r="A346">
        <v>1871</v>
      </c>
      <c r="B346">
        <v>68008992025</v>
      </c>
      <c r="C346">
        <v>800019737</v>
      </c>
      <c r="D346" t="s">
        <v>154</v>
      </c>
      <c r="E346" t="s">
        <v>129</v>
      </c>
      <c r="F346" t="s">
        <v>127</v>
      </c>
      <c r="G346" t="s">
        <v>77</v>
      </c>
      <c r="H346" t="s">
        <v>334</v>
      </c>
      <c r="I346" t="s">
        <v>153</v>
      </c>
      <c r="J346">
        <v>68190</v>
      </c>
      <c r="K346" t="s">
        <v>92</v>
      </c>
      <c r="L346">
        <v>6805</v>
      </c>
      <c r="M346">
        <v>681901113451</v>
      </c>
      <c r="N346" t="s">
        <v>1085</v>
      </c>
      <c r="O346" t="s">
        <v>336</v>
      </c>
      <c r="P346" t="s">
        <v>1076</v>
      </c>
      <c r="Q346" t="s">
        <v>338</v>
      </c>
      <c r="R346">
        <v>2026</v>
      </c>
      <c r="S346">
        <v>40</v>
      </c>
      <c r="T346" t="s">
        <v>81</v>
      </c>
      <c r="U346" t="s">
        <v>262</v>
      </c>
      <c r="W346" t="s">
        <v>127</v>
      </c>
      <c r="X346" t="s">
        <v>129</v>
      </c>
      <c r="Y346" t="s">
        <v>339</v>
      </c>
      <c r="Z346" t="s">
        <v>339</v>
      </c>
      <c r="AA346">
        <v>40</v>
      </c>
      <c r="AB346" t="s">
        <v>339</v>
      </c>
      <c r="AC346" t="s">
        <v>339</v>
      </c>
      <c r="AE346" t="s">
        <v>340</v>
      </c>
      <c r="AF346" t="s">
        <v>341</v>
      </c>
      <c r="AG346">
        <v>0</v>
      </c>
      <c r="AH346">
        <v>1</v>
      </c>
      <c r="AI346" t="s">
        <v>342</v>
      </c>
      <c r="AJ346" t="s">
        <v>343</v>
      </c>
      <c r="AK346" t="s">
        <v>81</v>
      </c>
      <c r="AL346" t="s">
        <v>339</v>
      </c>
      <c r="AO346" t="s">
        <v>262</v>
      </c>
      <c r="AP346" t="s">
        <v>262</v>
      </c>
      <c r="AQ346" t="s">
        <v>344</v>
      </c>
      <c r="AR346" t="s">
        <v>82</v>
      </c>
      <c r="AS346" t="s">
        <v>345</v>
      </c>
      <c r="AT346" t="s">
        <v>557</v>
      </c>
    </row>
    <row r="347" spans="1:46">
      <c r="A347">
        <v>1871</v>
      </c>
      <c r="B347">
        <v>68008992025</v>
      </c>
      <c r="C347">
        <v>800019737</v>
      </c>
      <c r="D347" t="s">
        <v>154</v>
      </c>
      <c r="E347" t="s">
        <v>129</v>
      </c>
      <c r="F347" t="s">
        <v>127</v>
      </c>
      <c r="G347" t="s">
        <v>77</v>
      </c>
      <c r="H347" t="s">
        <v>334</v>
      </c>
      <c r="I347" t="s">
        <v>153</v>
      </c>
      <c r="J347">
        <v>68190</v>
      </c>
      <c r="K347" t="s">
        <v>92</v>
      </c>
      <c r="L347">
        <v>6805</v>
      </c>
      <c r="M347">
        <v>681901113458</v>
      </c>
      <c r="N347" t="s">
        <v>1086</v>
      </c>
      <c r="O347" t="s">
        <v>336</v>
      </c>
      <c r="P347" t="s">
        <v>1087</v>
      </c>
      <c r="Q347" t="s">
        <v>338</v>
      </c>
      <c r="R347">
        <v>2026</v>
      </c>
      <c r="S347">
        <v>20</v>
      </c>
      <c r="T347" t="s">
        <v>81</v>
      </c>
      <c r="U347" t="s">
        <v>262</v>
      </c>
      <c r="W347" t="s">
        <v>127</v>
      </c>
      <c r="X347" t="s">
        <v>129</v>
      </c>
      <c r="Y347" t="s">
        <v>339</v>
      </c>
      <c r="Z347" t="s">
        <v>339</v>
      </c>
      <c r="AA347">
        <v>20</v>
      </c>
      <c r="AB347" t="s">
        <v>339</v>
      </c>
      <c r="AC347" t="s">
        <v>339</v>
      </c>
      <c r="AE347" t="s">
        <v>340</v>
      </c>
      <c r="AF347" t="s">
        <v>341</v>
      </c>
      <c r="AG347">
        <v>0</v>
      </c>
      <c r="AH347">
        <v>0</v>
      </c>
      <c r="AI347" t="s">
        <v>1088</v>
      </c>
      <c r="AJ347" t="s">
        <v>343</v>
      </c>
      <c r="AK347" t="s">
        <v>81</v>
      </c>
      <c r="AL347" t="s">
        <v>339</v>
      </c>
      <c r="AO347" t="s">
        <v>262</v>
      </c>
      <c r="AP347" t="s">
        <v>262</v>
      </c>
      <c r="AQ347" t="s">
        <v>344</v>
      </c>
      <c r="AR347" t="s">
        <v>82</v>
      </c>
      <c r="AS347" t="s">
        <v>345</v>
      </c>
      <c r="AT347" t="s">
        <v>557</v>
      </c>
    </row>
    <row r="348" spans="1:46">
      <c r="A348">
        <v>1871</v>
      </c>
      <c r="B348">
        <v>68008992025</v>
      </c>
      <c r="C348">
        <v>800019737</v>
      </c>
      <c r="D348" t="s">
        <v>154</v>
      </c>
      <c r="E348" t="s">
        <v>129</v>
      </c>
      <c r="F348" t="s">
        <v>127</v>
      </c>
      <c r="G348" t="s">
        <v>77</v>
      </c>
      <c r="H348" t="s">
        <v>334</v>
      </c>
      <c r="I348" t="s">
        <v>153</v>
      </c>
      <c r="J348">
        <v>68190</v>
      </c>
      <c r="K348" t="s">
        <v>92</v>
      </c>
      <c r="L348">
        <v>6805</v>
      </c>
      <c r="M348">
        <v>681901113463</v>
      </c>
      <c r="N348" t="s">
        <v>1089</v>
      </c>
      <c r="O348" t="s">
        <v>336</v>
      </c>
      <c r="P348" t="s">
        <v>1090</v>
      </c>
      <c r="Q348" t="s">
        <v>338</v>
      </c>
      <c r="R348">
        <v>2026</v>
      </c>
      <c r="S348">
        <v>20</v>
      </c>
      <c r="T348" t="s">
        <v>81</v>
      </c>
      <c r="U348" t="s">
        <v>262</v>
      </c>
      <c r="W348" t="s">
        <v>127</v>
      </c>
      <c r="X348" t="s">
        <v>129</v>
      </c>
      <c r="Y348" t="s">
        <v>339</v>
      </c>
      <c r="Z348" t="s">
        <v>339</v>
      </c>
      <c r="AA348">
        <v>20</v>
      </c>
      <c r="AB348" t="s">
        <v>339</v>
      </c>
      <c r="AC348" t="s">
        <v>339</v>
      </c>
      <c r="AE348" t="s">
        <v>340</v>
      </c>
      <c r="AF348" t="s">
        <v>341</v>
      </c>
      <c r="AG348">
        <v>0</v>
      </c>
      <c r="AH348">
        <v>0</v>
      </c>
      <c r="AI348" t="s">
        <v>1088</v>
      </c>
      <c r="AJ348" t="s">
        <v>343</v>
      </c>
      <c r="AK348" t="s">
        <v>81</v>
      </c>
      <c r="AL348" t="s">
        <v>339</v>
      </c>
      <c r="AO348" t="s">
        <v>262</v>
      </c>
      <c r="AP348" t="s">
        <v>262</v>
      </c>
      <c r="AQ348" t="s">
        <v>344</v>
      </c>
      <c r="AR348" t="s">
        <v>82</v>
      </c>
      <c r="AS348" t="s">
        <v>345</v>
      </c>
    </row>
    <row r="349" spans="1:46">
      <c r="A349">
        <v>1871</v>
      </c>
      <c r="B349">
        <v>68008992025</v>
      </c>
      <c r="C349">
        <v>800019737</v>
      </c>
      <c r="D349" t="s">
        <v>154</v>
      </c>
      <c r="E349" t="s">
        <v>129</v>
      </c>
      <c r="F349" t="s">
        <v>127</v>
      </c>
      <c r="G349" t="s">
        <v>77</v>
      </c>
      <c r="H349" t="s">
        <v>334</v>
      </c>
      <c r="I349" t="s">
        <v>153</v>
      </c>
      <c r="J349">
        <v>68190</v>
      </c>
      <c r="K349" t="s">
        <v>92</v>
      </c>
      <c r="L349">
        <v>6805</v>
      </c>
      <c r="M349">
        <v>681901113467</v>
      </c>
      <c r="N349" t="s">
        <v>1091</v>
      </c>
      <c r="O349" t="s">
        <v>336</v>
      </c>
      <c r="P349" t="s">
        <v>1092</v>
      </c>
      <c r="Q349" t="s">
        <v>338</v>
      </c>
      <c r="R349">
        <v>2026</v>
      </c>
      <c r="S349">
        <v>24</v>
      </c>
      <c r="T349" t="s">
        <v>81</v>
      </c>
      <c r="U349" t="s">
        <v>262</v>
      </c>
      <c r="W349" t="s">
        <v>127</v>
      </c>
      <c r="X349" t="s">
        <v>129</v>
      </c>
      <c r="Y349" t="s">
        <v>339</v>
      </c>
      <c r="Z349" t="s">
        <v>339</v>
      </c>
      <c r="AA349">
        <v>24</v>
      </c>
      <c r="AB349" t="s">
        <v>339</v>
      </c>
      <c r="AC349" t="s">
        <v>339</v>
      </c>
      <c r="AE349" t="s">
        <v>340</v>
      </c>
      <c r="AF349" t="s">
        <v>341</v>
      </c>
      <c r="AG349">
        <v>0</v>
      </c>
      <c r="AH349">
        <v>0</v>
      </c>
      <c r="AI349" t="s">
        <v>342</v>
      </c>
      <c r="AJ349" t="s">
        <v>343</v>
      </c>
      <c r="AK349" t="s">
        <v>81</v>
      </c>
      <c r="AL349" t="s">
        <v>339</v>
      </c>
      <c r="AO349" t="s">
        <v>262</v>
      </c>
      <c r="AP349" t="s">
        <v>262</v>
      </c>
      <c r="AQ349" t="s">
        <v>344</v>
      </c>
      <c r="AR349" t="s">
        <v>82</v>
      </c>
      <c r="AS349" t="s">
        <v>345</v>
      </c>
    </row>
    <row r="350" spans="1:46">
      <c r="A350">
        <v>1871</v>
      </c>
      <c r="B350">
        <v>68008992025</v>
      </c>
      <c r="C350">
        <v>800019737</v>
      </c>
      <c r="D350" t="s">
        <v>154</v>
      </c>
      <c r="E350" t="s">
        <v>129</v>
      </c>
      <c r="F350" t="s">
        <v>127</v>
      </c>
      <c r="G350" t="s">
        <v>77</v>
      </c>
      <c r="H350" t="s">
        <v>334</v>
      </c>
      <c r="I350" t="s">
        <v>153</v>
      </c>
      <c r="J350">
        <v>68190</v>
      </c>
      <c r="K350" t="s">
        <v>92</v>
      </c>
      <c r="L350">
        <v>6805</v>
      </c>
      <c r="M350">
        <v>681901113474</v>
      </c>
      <c r="N350" t="s">
        <v>1093</v>
      </c>
      <c r="O350" t="s">
        <v>336</v>
      </c>
      <c r="P350" t="s">
        <v>1094</v>
      </c>
      <c r="Q350" t="s">
        <v>338</v>
      </c>
      <c r="R350">
        <v>2026</v>
      </c>
      <c r="S350">
        <v>16</v>
      </c>
      <c r="T350" t="s">
        <v>81</v>
      </c>
      <c r="U350" t="s">
        <v>262</v>
      </c>
      <c r="W350" t="s">
        <v>127</v>
      </c>
      <c r="X350" t="s">
        <v>129</v>
      </c>
      <c r="Y350" t="s">
        <v>339</v>
      </c>
      <c r="Z350" t="s">
        <v>339</v>
      </c>
      <c r="AA350">
        <v>16</v>
      </c>
      <c r="AB350" t="s">
        <v>339</v>
      </c>
      <c r="AC350" t="s">
        <v>339</v>
      </c>
      <c r="AE350" t="s">
        <v>340</v>
      </c>
      <c r="AF350" t="s">
        <v>341</v>
      </c>
      <c r="AG350">
        <v>0</v>
      </c>
      <c r="AH350">
        <v>0</v>
      </c>
      <c r="AI350" t="s">
        <v>342</v>
      </c>
      <c r="AJ350" t="s">
        <v>343</v>
      </c>
      <c r="AK350" t="s">
        <v>81</v>
      </c>
      <c r="AL350" t="s">
        <v>339</v>
      </c>
      <c r="AO350" t="s">
        <v>262</v>
      </c>
      <c r="AP350" t="s">
        <v>262</v>
      </c>
      <c r="AQ350" t="s">
        <v>344</v>
      </c>
      <c r="AR350" t="s">
        <v>82</v>
      </c>
      <c r="AS350" t="s">
        <v>345</v>
      </c>
    </row>
    <row r="351" spans="1:46">
      <c r="A351">
        <v>1871</v>
      </c>
      <c r="B351">
        <v>68008992025</v>
      </c>
      <c r="C351">
        <v>800019737</v>
      </c>
      <c r="D351" t="s">
        <v>154</v>
      </c>
      <c r="E351" t="s">
        <v>129</v>
      </c>
      <c r="F351" t="s">
        <v>127</v>
      </c>
      <c r="G351" t="s">
        <v>77</v>
      </c>
      <c r="H351" t="s">
        <v>334</v>
      </c>
      <c r="I351" t="s">
        <v>153</v>
      </c>
      <c r="J351">
        <v>68190</v>
      </c>
      <c r="K351" t="s">
        <v>92</v>
      </c>
      <c r="L351">
        <v>6805</v>
      </c>
      <c r="M351">
        <v>681901113479</v>
      </c>
      <c r="N351" t="s">
        <v>1095</v>
      </c>
      <c r="O351" t="s">
        <v>336</v>
      </c>
      <c r="P351" t="s">
        <v>1096</v>
      </c>
      <c r="Q351" t="s">
        <v>338</v>
      </c>
      <c r="R351">
        <v>2026</v>
      </c>
      <c r="S351">
        <v>30</v>
      </c>
      <c r="T351" t="s">
        <v>81</v>
      </c>
      <c r="U351" t="s">
        <v>262</v>
      </c>
      <c r="W351" t="s">
        <v>127</v>
      </c>
      <c r="X351" t="s">
        <v>129</v>
      </c>
      <c r="Y351" t="s">
        <v>339</v>
      </c>
      <c r="Z351" t="s">
        <v>339</v>
      </c>
      <c r="AA351">
        <v>30</v>
      </c>
      <c r="AB351" t="s">
        <v>339</v>
      </c>
      <c r="AC351" t="s">
        <v>339</v>
      </c>
      <c r="AE351" t="s">
        <v>340</v>
      </c>
      <c r="AF351" t="s">
        <v>341</v>
      </c>
      <c r="AG351">
        <v>0</v>
      </c>
      <c r="AH351">
        <v>0</v>
      </c>
      <c r="AI351" t="s">
        <v>342</v>
      </c>
      <c r="AJ351" t="s">
        <v>343</v>
      </c>
      <c r="AK351" t="s">
        <v>81</v>
      </c>
      <c r="AL351" t="s">
        <v>339</v>
      </c>
      <c r="AO351" t="s">
        <v>262</v>
      </c>
      <c r="AP351" t="s">
        <v>262</v>
      </c>
      <c r="AQ351" t="s">
        <v>344</v>
      </c>
      <c r="AR351" t="s">
        <v>82</v>
      </c>
      <c r="AS351" t="s">
        <v>345</v>
      </c>
    </row>
    <row r="352" spans="1:46">
      <c r="A352">
        <v>1871</v>
      </c>
      <c r="B352">
        <v>68008992025</v>
      </c>
      <c r="C352">
        <v>800019737</v>
      </c>
      <c r="D352" t="s">
        <v>154</v>
      </c>
      <c r="E352" t="s">
        <v>129</v>
      </c>
      <c r="F352" t="s">
        <v>127</v>
      </c>
      <c r="G352" t="s">
        <v>77</v>
      </c>
      <c r="H352" t="s">
        <v>334</v>
      </c>
      <c r="I352" t="s">
        <v>153</v>
      </c>
      <c r="J352">
        <v>68190</v>
      </c>
      <c r="K352" t="s">
        <v>92</v>
      </c>
      <c r="L352">
        <v>6805</v>
      </c>
      <c r="M352">
        <v>681901113484</v>
      </c>
      <c r="N352" t="s">
        <v>1097</v>
      </c>
      <c r="O352" t="s">
        <v>336</v>
      </c>
      <c r="P352" t="s">
        <v>1098</v>
      </c>
      <c r="Q352" t="s">
        <v>338</v>
      </c>
      <c r="R352">
        <v>2026</v>
      </c>
      <c r="S352">
        <v>11</v>
      </c>
      <c r="T352" t="s">
        <v>81</v>
      </c>
      <c r="U352" t="s">
        <v>262</v>
      </c>
      <c r="W352" t="s">
        <v>127</v>
      </c>
      <c r="X352" t="s">
        <v>129</v>
      </c>
      <c r="Y352" t="s">
        <v>339</v>
      </c>
      <c r="Z352" t="s">
        <v>339</v>
      </c>
      <c r="AA352">
        <v>11</v>
      </c>
      <c r="AB352" t="s">
        <v>339</v>
      </c>
      <c r="AC352" t="s">
        <v>339</v>
      </c>
      <c r="AE352" t="s">
        <v>340</v>
      </c>
      <c r="AF352" t="s">
        <v>341</v>
      </c>
      <c r="AG352">
        <v>0</v>
      </c>
      <c r="AH352">
        <v>0</v>
      </c>
      <c r="AI352" t="s">
        <v>342</v>
      </c>
      <c r="AJ352" t="s">
        <v>343</v>
      </c>
      <c r="AK352" t="s">
        <v>81</v>
      </c>
      <c r="AL352" t="s">
        <v>339</v>
      </c>
      <c r="AO352" t="s">
        <v>262</v>
      </c>
      <c r="AP352" t="s">
        <v>262</v>
      </c>
      <c r="AQ352" t="s">
        <v>344</v>
      </c>
      <c r="AR352" t="s">
        <v>82</v>
      </c>
      <c r="AS352" t="s">
        <v>345</v>
      </c>
    </row>
    <row r="353" spans="1:46">
      <c r="A353">
        <v>1871</v>
      </c>
      <c r="B353">
        <v>68008992025</v>
      </c>
      <c r="C353">
        <v>800019737</v>
      </c>
      <c r="D353" t="s">
        <v>154</v>
      </c>
      <c r="E353" t="s">
        <v>129</v>
      </c>
      <c r="F353" t="s">
        <v>127</v>
      </c>
      <c r="G353" t="s">
        <v>77</v>
      </c>
      <c r="H353" t="s">
        <v>334</v>
      </c>
      <c r="I353" t="s">
        <v>153</v>
      </c>
      <c r="J353">
        <v>68190</v>
      </c>
      <c r="K353" t="s">
        <v>92</v>
      </c>
      <c r="L353">
        <v>6805</v>
      </c>
      <c r="M353">
        <v>681901113485</v>
      </c>
      <c r="N353" t="s">
        <v>1099</v>
      </c>
      <c r="O353" t="s">
        <v>336</v>
      </c>
      <c r="P353" t="s">
        <v>1076</v>
      </c>
      <c r="Q353" t="s">
        <v>338</v>
      </c>
      <c r="R353">
        <v>2026</v>
      </c>
      <c r="S353">
        <v>40</v>
      </c>
      <c r="T353" t="s">
        <v>81</v>
      </c>
      <c r="U353" t="s">
        <v>262</v>
      </c>
      <c r="W353" t="s">
        <v>127</v>
      </c>
      <c r="X353" t="s">
        <v>129</v>
      </c>
      <c r="Y353" t="s">
        <v>339</v>
      </c>
      <c r="Z353" t="s">
        <v>339</v>
      </c>
      <c r="AA353">
        <v>40</v>
      </c>
      <c r="AB353" t="s">
        <v>339</v>
      </c>
      <c r="AC353" t="s">
        <v>339</v>
      </c>
      <c r="AE353" t="s">
        <v>340</v>
      </c>
      <c r="AF353" t="s">
        <v>341</v>
      </c>
      <c r="AG353">
        <v>0</v>
      </c>
      <c r="AH353">
        <v>0</v>
      </c>
      <c r="AI353" t="s">
        <v>342</v>
      </c>
      <c r="AJ353" t="s">
        <v>343</v>
      </c>
      <c r="AK353" t="s">
        <v>81</v>
      </c>
      <c r="AL353" t="s">
        <v>339</v>
      </c>
      <c r="AO353" t="s">
        <v>262</v>
      </c>
      <c r="AP353" t="s">
        <v>262</v>
      </c>
      <c r="AQ353" t="s">
        <v>344</v>
      </c>
      <c r="AR353" t="s">
        <v>82</v>
      </c>
      <c r="AS353" t="s">
        <v>345</v>
      </c>
      <c r="AT353" t="s">
        <v>557</v>
      </c>
    </row>
    <row r="354" spans="1:46">
      <c r="A354">
        <v>1871</v>
      </c>
      <c r="B354">
        <v>68008992025</v>
      </c>
      <c r="C354">
        <v>800019737</v>
      </c>
      <c r="D354" t="s">
        <v>154</v>
      </c>
      <c r="E354" t="s">
        <v>129</v>
      </c>
      <c r="F354" t="s">
        <v>127</v>
      </c>
      <c r="G354" t="s">
        <v>77</v>
      </c>
      <c r="H354" t="s">
        <v>334</v>
      </c>
      <c r="I354" t="s">
        <v>153</v>
      </c>
      <c r="J354">
        <v>68190</v>
      </c>
      <c r="K354" t="s">
        <v>92</v>
      </c>
      <c r="L354">
        <v>6805</v>
      </c>
      <c r="M354">
        <v>681901113488</v>
      </c>
      <c r="N354" t="s">
        <v>1100</v>
      </c>
      <c r="O354" t="s">
        <v>336</v>
      </c>
      <c r="P354" t="s">
        <v>1101</v>
      </c>
      <c r="Q354" t="s">
        <v>338</v>
      </c>
      <c r="R354">
        <v>2026</v>
      </c>
      <c r="S354">
        <v>16</v>
      </c>
      <c r="T354" t="s">
        <v>81</v>
      </c>
      <c r="U354" t="s">
        <v>262</v>
      </c>
      <c r="W354" t="s">
        <v>127</v>
      </c>
      <c r="X354" t="s">
        <v>129</v>
      </c>
      <c r="Y354" t="s">
        <v>339</v>
      </c>
      <c r="Z354" t="s">
        <v>339</v>
      </c>
      <c r="AA354">
        <v>16</v>
      </c>
      <c r="AB354" t="s">
        <v>339</v>
      </c>
      <c r="AC354" t="s">
        <v>339</v>
      </c>
      <c r="AE354" t="s">
        <v>340</v>
      </c>
      <c r="AF354" t="s">
        <v>341</v>
      </c>
      <c r="AG354">
        <v>0</v>
      </c>
      <c r="AH354">
        <v>0</v>
      </c>
      <c r="AI354" t="s">
        <v>342</v>
      </c>
      <c r="AJ354" t="s">
        <v>343</v>
      </c>
      <c r="AK354" t="s">
        <v>81</v>
      </c>
      <c r="AL354" t="s">
        <v>339</v>
      </c>
      <c r="AO354" t="s">
        <v>262</v>
      </c>
      <c r="AP354" t="s">
        <v>262</v>
      </c>
      <c r="AQ354" t="s">
        <v>344</v>
      </c>
      <c r="AR354" t="s">
        <v>82</v>
      </c>
      <c r="AS354" t="s">
        <v>345</v>
      </c>
    </row>
    <row r="355" spans="1:46">
      <c r="A355">
        <v>1871</v>
      </c>
      <c r="B355">
        <v>68008992025</v>
      </c>
      <c r="C355">
        <v>800019737</v>
      </c>
      <c r="D355" t="s">
        <v>154</v>
      </c>
      <c r="E355" t="s">
        <v>129</v>
      </c>
      <c r="F355" t="s">
        <v>127</v>
      </c>
      <c r="G355" t="s">
        <v>77</v>
      </c>
      <c r="H355" t="s">
        <v>334</v>
      </c>
      <c r="I355" t="s">
        <v>153</v>
      </c>
      <c r="J355">
        <v>68190</v>
      </c>
      <c r="K355" t="s">
        <v>92</v>
      </c>
      <c r="L355">
        <v>6805</v>
      </c>
      <c r="M355">
        <v>681901113493</v>
      </c>
      <c r="N355" t="s">
        <v>1102</v>
      </c>
      <c r="O355" t="s">
        <v>336</v>
      </c>
      <c r="P355" t="s">
        <v>1103</v>
      </c>
      <c r="Q355" t="s">
        <v>338</v>
      </c>
      <c r="R355">
        <v>2026</v>
      </c>
      <c r="S355">
        <v>15</v>
      </c>
      <c r="T355" t="s">
        <v>81</v>
      </c>
      <c r="U355" t="s">
        <v>262</v>
      </c>
      <c r="W355" t="s">
        <v>127</v>
      </c>
      <c r="X355" t="s">
        <v>129</v>
      </c>
      <c r="Y355" t="s">
        <v>339</v>
      </c>
      <c r="Z355" t="s">
        <v>339</v>
      </c>
      <c r="AA355">
        <v>15</v>
      </c>
      <c r="AB355" t="s">
        <v>339</v>
      </c>
      <c r="AC355" t="s">
        <v>339</v>
      </c>
      <c r="AE355" t="s">
        <v>340</v>
      </c>
      <c r="AF355" t="s">
        <v>341</v>
      </c>
      <c r="AG355">
        <v>0</v>
      </c>
      <c r="AH355">
        <v>0</v>
      </c>
      <c r="AI355" t="s">
        <v>342</v>
      </c>
      <c r="AJ355" t="s">
        <v>343</v>
      </c>
      <c r="AK355" t="s">
        <v>81</v>
      </c>
      <c r="AL355" t="s">
        <v>339</v>
      </c>
      <c r="AO355" t="s">
        <v>262</v>
      </c>
      <c r="AP355" t="s">
        <v>262</v>
      </c>
      <c r="AQ355" t="s">
        <v>344</v>
      </c>
      <c r="AR355" t="s">
        <v>82</v>
      </c>
      <c r="AS355" t="s">
        <v>345</v>
      </c>
    </row>
    <row r="356" spans="1:46">
      <c r="A356">
        <v>1871</v>
      </c>
      <c r="B356">
        <v>68008992025</v>
      </c>
      <c r="C356">
        <v>800019737</v>
      </c>
      <c r="D356" t="s">
        <v>154</v>
      </c>
      <c r="E356" t="s">
        <v>129</v>
      </c>
      <c r="F356" t="s">
        <v>127</v>
      </c>
      <c r="G356" t="s">
        <v>77</v>
      </c>
      <c r="H356" t="s">
        <v>334</v>
      </c>
      <c r="I356" t="s">
        <v>153</v>
      </c>
      <c r="J356">
        <v>68190</v>
      </c>
      <c r="K356" t="s">
        <v>92</v>
      </c>
      <c r="L356">
        <v>6805</v>
      </c>
      <c r="M356">
        <v>681901113498</v>
      </c>
      <c r="N356" t="s">
        <v>1104</v>
      </c>
      <c r="O356" t="s">
        <v>336</v>
      </c>
      <c r="P356" t="s">
        <v>1105</v>
      </c>
      <c r="Q356" t="s">
        <v>338</v>
      </c>
      <c r="R356">
        <v>2026</v>
      </c>
      <c r="S356">
        <v>10</v>
      </c>
      <c r="T356" t="s">
        <v>81</v>
      </c>
      <c r="U356" t="s">
        <v>262</v>
      </c>
      <c r="W356" t="s">
        <v>127</v>
      </c>
      <c r="X356" t="s">
        <v>129</v>
      </c>
      <c r="Y356" t="s">
        <v>339</v>
      </c>
      <c r="Z356" t="s">
        <v>339</v>
      </c>
      <c r="AA356">
        <v>10</v>
      </c>
      <c r="AB356" t="s">
        <v>339</v>
      </c>
      <c r="AC356" t="s">
        <v>339</v>
      </c>
      <c r="AE356" t="s">
        <v>340</v>
      </c>
      <c r="AF356" t="s">
        <v>341</v>
      </c>
      <c r="AG356">
        <v>0</v>
      </c>
      <c r="AH356">
        <v>0</v>
      </c>
      <c r="AI356" t="s">
        <v>342</v>
      </c>
      <c r="AJ356" t="s">
        <v>343</v>
      </c>
      <c r="AK356" t="s">
        <v>81</v>
      </c>
      <c r="AL356" t="s">
        <v>339</v>
      </c>
      <c r="AO356" t="s">
        <v>262</v>
      </c>
      <c r="AP356" t="s">
        <v>262</v>
      </c>
      <c r="AQ356" t="s">
        <v>344</v>
      </c>
      <c r="AR356" t="s">
        <v>82</v>
      </c>
      <c r="AS356" t="s">
        <v>345</v>
      </c>
    </row>
    <row r="357" spans="1:46">
      <c r="A357">
        <v>1871</v>
      </c>
      <c r="B357">
        <v>68008992025</v>
      </c>
      <c r="C357">
        <v>800019737</v>
      </c>
      <c r="D357" t="s">
        <v>154</v>
      </c>
      <c r="E357" t="s">
        <v>129</v>
      </c>
      <c r="F357" t="s">
        <v>127</v>
      </c>
      <c r="G357" t="s">
        <v>77</v>
      </c>
      <c r="H357" t="s">
        <v>334</v>
      </c>
      <c r="I357" t="s">
        <v>153</v>
      </c>
      <c r="J357">
        <v>68190</v>
      </c>
      <c r="K357" t="s">
        <v>92</v>
      </c>
      <c r="L357">
        <v>6805</v>
      </c>
      <c r="M357">
        <v>681901113504</v>
      </c>
      <c r="N357" t="s">
        <v>1106</v>
      </c>
      <c r="O357" t="s">
        <v>336</v>
      </c>
      <c r="P357" t="s">
        <v>1107</v>
      </c>
      <c r="Q357" t="s">
        <v>338</v>
      </c>
      <c r="R357">
        <v>2026</v>
      </c>
      <c r="S357">
        <v>40</v>
      </c>
      <c r="T357" t="s">
        <v>81</v>
      </c>
      <c r="U357" t="s">
        <v>262</v>
      </c>
      <c r="W357" t="s">
        <v>127</v>
      </c>
      <c r="X357" t="s">
        <v>129</v>
      </c>
      <c r="Y357" t="s">
        <v>339</v>
      </c>
      <c r="Z357" t="s">
        <v>339</v>
      </c>
      <c r="AA357">
        <v>40</v>
      </c>
      <c r="AB357" t="s">
        <v>339</v>
      </c>
      <c r="AC357" t="s">
        <v>339</v>
      </c>
      <c r="AE357" t="s">
        <v>340</v>
      </c>
      <c r="AF357" t="s">
        <v>341</v>
      </c>
      <c r="AG357">
        <v>0</v>
      </c>
      <c r="AH357">
        <v>0</v>
      </c>
      <c r="AI357" t="s">
        <v>342</v>
      </c>
      <c r="AJ357" t="s">
        <v>343</v>
      </c>
      <c r="AK357" t="s">
        <v>81</v>
      </c>
      <c r="AL357" t="s">
        <v>339</v>
      </c>
      <c r="AO357" t="s">
        <v>262</v>
      </c>
      <c r="AP357" t="s">
        <v>262</v>
      </c>
      <c r="AQ357" t="s">
        <v>344</v>
      </c>
      <c r="AR357" t="s">
        <v>82</v>
      </c>
      <c r="AS357" t="s">
        <v>345</v>
      </c>
    </row>
    <row r="358" spans="1:46">
      <c r="A358">
        <v>1871</v>
      </c>
      <c r="B358">
        <v>68008992025</v>
      </c>
      <c r="C358">
        <v>800019737</v>
      </c>
      <c r="D358" t="s">
        <v>154</v>
      </c>
      <c r="E358" t="s">
        <v>129</v>
      </c>
      <c r="F358" t="s">
        <v>127</v>
      </c>
      <c r="G358" t="s">
        <v>77</v>
      </c>
      <c r="H358" t="s">
        <v>334</v>
      </c>
      <c r="I358" t="s">
        <v>153</v>
      </c>
      <c r="J358">
        <v>68190</v>
      </c>
      <c r="K358" t="s">
        <v>92</v>
      </c>
      <c r="L358">
        <v>6805</v>
      </c>
      <c r="M358">
        <v>681901113506</v>
      </c>
      <c r="N358" t="s">
        <v>1108</v>
      </c>
      <c r="O358" t="s">
        <v>336</v>
      </c>
      <c r="P358" t="s">
        <v>1109</v>
      </c>
      <c r="Q358" t="s">
        <v>338</v>
      </c>
      <c r="R358">
        <v>2026</v>
      </c>
      <c r="S358">
        <v>40</v>
      </c>
      <c r="T358" t="s">
        <v>81</v>
      </c>
      <c r="U358" t="s">
        <v>262</v>
      </c>
      <c r="W358" t="s">
        <v>127</v>
      </c>
      <c r="X358" t="s">
        <v>129</v>
      </c>
      <c r="Y358" t="s">
        <v>339</v>
      </c>
      <c r="Z358" t="s">
        <v>339</v>
      </c>
      <c r="AA358">
        <v>40</v>
      </c>
      <c r="AB358" t="s">
        <v>339</v>
      </c>
      <c r="AC358" t="s">
        <v>339</v>
      </c>
      <c r="AE358" t="s">
        <v>340</v>
      </c>
      <c r="AF358" t="s">
        <v>341</v>
      </c>
      <c r="AG358">
        <v>0</v>
      </c>
      <c r="AH358">
        <v>1</v>
      </c>
      <c r="AI358" t="s">
        <v>342</v>
      </c>
      <c r="AJ358" t="s">
        <v>343</v>
      </c>
      <c r="AK358" t="s">
        <v>81</v>
      </c>
      <c r="AL358" t="s">
        <v>339</v>
      </c>
      <c r="AO358" t="s">
        <v>262</v>
      </c>
      <c r="AP358" t="s">
        <v>262</v>
      </c>
      <c r="AQ358" t="s">
        <v>344</v>
      </c>
      <c r="AR358" t="s">
        <v>82</v>
      </c>
      <c r="AS358" t="s">
        <v>345</v>
      </c>
      <c r="AT358" t="s">
        <v>557</v>
      </c>
    </row>
    <row r="359" spans="1:46">
      <c r="A359">
        <v>1871</v>
      </c>
      <c r="B359">
        <v>68008992025</v>
      </c>
      <c r="C359">
        <v>800019737</v>
      </c>
      <c r="D359" t="s">
        <v>154</v>
      </c>
      <c r="E359" t="s">
        <v>84</v>
      </c>
      <c r="F359" t="s">
        <v>80</v>
      </c>
      <c r="G359" t="s">
        <v>77</v>
      </c>
      <c r="H359" t="s">
        <v>334</v>
      </c>
      <c r="I359" t="s">
        <v>153</v>
      </c>
      <c r="J359">
        <v>68190</v>
      </c>
      <c r="K359" t="s">
        <v>92</v>
      </c>
      <c r="L359">
        <v>6805</v>
      </c>
      <c r="M359">
        <v>681901126340</v>
      </c>
      <c r="N359" t="s">
        <v>1110</v>
      </c>
      <c r="O359" t="s">
        <v>348</v>
      </c>
      <c r="P359" t="s">
        <v>1111</v>
      </c>
      <c r="Q359" t="s">
        <v>338</v>
      </c>
      <c r="R359">
        <v>2026</v>
      </c>
      <c r="S359">
        <v>80</v>
      </c>
      <c r="T359" t="s">
        <v>81</v>
      </c>
      <c r="U359" t="s">
        <v>262</v>
      </c>
      <c r="W359" t="s">
        <v>80</v>
      </c>
      <c r="X359" t="s">
        <v>84</v>
      </c>
      <c r="Y359" t="s">
        <v>339</v>
      </c>
      <c r="Z359" t="s">
        <v>339</v>
      </c>
      <c r="AA359">
        <v>80</v>
      </c>
      <c r="AB359" t="s">
        <v>339</v>
      </c>
      <c r="AC359" t="s">
        <v>339</v>
      </c>
      <c r="AE359" t="s">
        <v>466</v>
      </c>
      <c r="AF359" t="s">
        <v>341</v>
      </c>
      <c r="AG359">
        <v>0</v>
      </c>
      <c r="AH359">
        <v>0</v>
      </c>
      <c r="AI359" t="s">
        <v>1112</v>
      </c>
      <c r="AJ359" t="s">
        <v>374</v>
      </c>
      <c r="AK359" t="s">
        <v>81</v>
      </c>
      <c r="AL359" t="s">
        <v>339</v>
      </c>
      <c r="AO359" t="s">
        <v>262</v>
      </c>
      <c r="AP359" t="s">
        <v>262</v>
      </c>
      <c r="AQ359" t="s">
        <v>344</v>
      </c>
      <c r="AR359" t="s">
        <v>82</v>
      </c>
      <c r="AS359" t="s">
        <v>345</v>
      </c>
    </row>
    <row r="360" spans="1:46">
      <c r="A360">
        <v>1871</v>
      </c>
      <c r="B360">
        <v>68008992025</v>
      </c>
      <c r="C360">
        <v>800019737</v>
      </c>
      <c r="D360" t="s">
        <v>154</v>
      </c>
      <c r="E360" t="s">
        <v>129</v>
      </c>
      <c r="F360" t="s">
        <v>127</v>
      </c>
      <c r="G360" t="s">
        <v>77</v>
      </c>
      <c r="H360" t="s">
        <v>334</v>
      </c>
      <c r="I360" t="s">
        <v>153</v>
      </c>
      <c r="J360">
        <v>68190</v>
      </c>
      <c r="K360" t="s">
        <v>92</v>
      </c>
      <c r="L360">
        <v>6805</v>
      </c>
      <c r="M360">
        <v>681901129797</v>
      </c>
      <c r="N360" t="s">
        <v>1113</v>
      </c>
      <c r="O360" t="s">
        <v>336</v>
      </c>
      <c r="P360" t="s">
        <v>1114</v>
      </c>
      <c r="Q360" t="s">
        <v>338</v>
      </c>
      <c r="R360">
        <v>2026</v>
      </c>
      <c r="S360">
        <v>40</v>
      </c>
      <c r="T360" t="s">
        <v>81</v>
      </c>
      <c r="U360" t="s">
        <v>262</v>
      </c>
      <c r="W360" t="s">
        <v>127</v>
      </c>
      <c r="X360" t="s">
        <v>129</v>
      </c>
      <c r="Y360" t="s">
        <v>339</v>
      </c>
      <c r="Z360" t="s">
        <v>339</v>
      </c>
      <c r="AA360">
        <v>40</v>
      </c>
      <c r="AB360" t="s">
        <v>339</v>
      </c>
      <c r="AC360" t="s">
        <v>339</v>
      </c>
      <c r="AE360" t="s">
        <v>340</v>
      </c>
      <c r="AF360" t="s">
        <v>341</v>
      </c>
      <c r="AG360">
        <v>0</v>
      </c>
      <c r="AH360">
        <v>0</v>
      </c>
      <c r="AI360" t="s">
        <v>342</v>
      </c>
      <c r="AJ360" t="s">
        <v>343</v>
      </c>
      <c r="AK360" t="s">
        <v>81</v>
      </c>
      <c r="AL360" t="s">
        <v>339</v>
      </c>
      <c r="AO360" t="s">
        <v>262</v>
      </c>
      <c r="AP360" t="s">
        <v>262</v>
      </c>
      <c r="AQ360" t="s">
        <v>344</v>
      </c>
      <c r="AR360" t="s">
        <v>82</v>
      </c>
      <c r="AS360" t="s">
        <v>345</v>
      </c>
    </row>
    <row r="361" spans="1:46">
      <c r="A361">
        <v>1871</v>
      </c>
      <c r="B361">
        <v>68008992025</v>
      </c>
      <c r="C361">
        <v>800019737</v>
      </c>
      <c r="D361" t="s">
        <v>154</v>
      </c>
      <c r="E361" t="s">
        <v>129</v>
      </c>
      <c r="F361" t="s">
        <v>127</v>
      </c>
      <c r="G361" t="s">
        <v>77</v>
      </c>
      <c r="H361" t="s">
        <v>334</v>
      </c>
      <c r="I361" t="s">
        <v>153</v>
      </c>
      <c r="J361">
        <v>68190</v>
      </c>
      <c r="K361" t="s">
        <v>92</v>
      </c>
      <c r="L361">
        <v>6805</v>
      </c>
      <c r="M361">
        <v>681901129801</v>
      </c>
      <c r="N361" t="s">
        <v>1115</v>
      </c>
      <c r="O361" t="s">
        <v>336</v>
      </c>
      <c r="P361" t="s">
        <v>1116</v>
      </c>
      <c r="Q361" t="s">
        <v>338</v>
      </c>
      <c r="R361">
        <v>2026</v>
      </c>
      <c r="S361">
        <v>23</v>
      </c>
      <c r="T361" t="s">
        <v>81</v>
      </c>
      <c r="U361" t="s">
        <v>262</v>
      </c>
      <c r="W361" t="s">
        <v>127</v>
      </c>
      <c r="X361" t="s">
        <v>129</v>
      </c>
      <c r="Y361" t="s">
        <v>339</v>
      </c>
      <c r="Z361" t="s">
        <v>339</v>
      </c>
      <c r="AA361">
        <v>23</v>
      </c>
      <c r="AB361" t="s">
        <v>339</v>
      </c>
      <c r="AC361" t="s">
        <v>339</v>
      </c>
      <c r="AE361" t="s">
        <v>340</v>
      </c>
      <c r="AF361" t="s">
        <v>341</v>
      </c>
      <c r="AG361">
        <v>0</v>
      </c>
      <c r="AH361">
        <v>0</v>
      </c>
      <c r="AI361" t="s">
        <v>342</v>
      </c>
      <c r="AJ361" t="s">
        <v>343</v>
      </c>
      <c r="AK361" t="s">
        <v>81</v>
      </c>
      <c r="AL361" t="s">
        <v>339</v>
      </c>
      <c r="AO361" t="s">
        <v>262</v>
      </c>
      <c r="AP361" t="s">
        <v>262</v>
      </c>
      <c r="AQ361" t="s">
        <v>344</v>
      </c>
      <c r="AR361" t="s">
        <v>82</v>
      </c>
      <c r="AS361" t="s">
        <v>345</v>
      </c>
    </row>
    <row r="362" spans="1:46">
      <c r="A362">
        <v>1871</v>
      </c>
      <c r="B362">
        <v>68008992025</v>
      </c>
      <c r="C362">
        <v>800019737</v>
      </c>
      <c r="D362" t="s">
        <v>154</v>
      </c>
      <c r="E362" t="s">
        <v>129</v>
      </c>
      <c r="F362" t="s">
        <v>127</v>
      </c>
      <c r="G362" t="s">
        <v>77</v>
      </c>
      <c r="H362" t="s">
        <v>334</v>
      </c>
      <c r="I362" t="s">
        <v>153</v>
      </c>
      <c r="J362">
        <v>68190</v>
      </c>
      <c r="K362" t="s">
        <v>92</v>
      </c>
      <c r="L362">
        <v>6805</v>
      </c>
      <c r="M362">
        <v>681901129808</v>
      </c>
      <c r="N362" t="s">
        <v>1117</v>
      </c>
      <c r="O362" t="s">
        <v>336</v>
      </c>
      <c r="P362" t="s">
        <v>1118</v>
      </c>
      <c r="Q362" t="s">
        <v>338</v>
      </c>
      <c r="R362">
        <v>2026</v>
      </c>
      <c r="S362">
        <v>18</v>
      </c>
      <c r="T362" t="s">
        <v>81</v>
      </c>
      <c r="U362" t="s">
        <v>262</v>
      </c>
      <c r="W362" t="s">
        <v>127</v>
      </c>
      <c r="X362" t="s">
        <v>129</v>
      </c>
      <c r="Y362" t="s">
        <v>339</v>
      </c>
      <c r="Z362" t="s">
        <v>339</v>
      </c>
      <c r="AA362">
        <v>18</v>
      </c>
      <c r="AB362" t="s">
        <v>339</v>
      </c>
      <c r="AC362" t="s">
        <v>339</v>
      </c>
      <c r="AE362" t="s">
        <v>340</v>
      </c>
      <c r="AF362" t="s">
        <v>341</v>
      </c>
      <c r="AG362">
        <v>0</v>
      </c>
      <c r="AH362">
        <v>0</v>
      </c>
      <c r="AI362" t="s">
        <v>342</v>
      </c>
      <c r="AJ362" t="s">
        <v>343</v>
      </c>
      <c r="AK362" t="s">
        <v>81</v>
      </c>
      <c r="AL362" t="s">
        <v>339</v>
      </c>
      <c r="AO362" t="s">
        <v>262</v>
      </c>
      <c r="AP362" t="s">
        <v>262</v>
      </c>
      <c r="AQ362" t="s">
        <v>344</v>
      </c>
      <c r="AR362" t="s">
        <v>82</v>
      </c>
      <c r="AS362" t="s">
        <v>345</v>
      </c>
    </row>
    <row r="363" spans="1:46">
      <c r="A363">
        <v>1871</v>
      </c>
      <c r="B363">
        <v>68008992025</v>
      </c>
      <c r="C363">
        <v>800019737</v>
      </c>
      <c r="D363" t="s">
        <v>154</v>
      </c>
      <c r="E363" t="s">
        <v>129</v>
      </c>
      <c r="F363" t="s">
        <v>127</v>
      </c>
      <c r="G363" t="s">
        <v>77</v>
      </c>
      <c r="H363" t="s">
        <v>334</v>
      </c>
      <c r="I363" t="s">
        <v>153</v>
      </c>
      <c r="J363">
        <v>68190</v>
      </c>
      <c r="K363" t="s">
        <v>92</v>
      </c>
      <c r="L363">
        <v>6805</v>
      </c>
      <c r="M363">
        <v>681901129812</v>
      </c>
      <c r="N363" t="s">
        <v>1119</v>
      </c>
      <c r="O363" t="s">
        <v>336</v>
      </c>
      <c r="P363" t="s">
        <v>1120</v>
      </c>
      <c r="Q363" t="s">
        <v>338</v>
      </c>
      <c r="R363">
        <v>2026</v>
      </c>
      <c r="S363">
        <v>13</v>
      </c>
      <c r="T363" t="s">
        <v>81</v>
      </c>
      <c r="U363" t="s">
        <v>262</v>
      </c>
      <c r="W363" t="s">
        <v>127</v>
      </c>
      <c r="X363" t="s">
        <v>129</v>
      </c>
      <c r="Y363" t="s">
        <v>339</v>
      </c>
      <c r="Z363" t="s">
        <v>339</v>
      </c>
      <c r="AA363">
        <v>13</v>
      </c>
      <c r="AB363" t="s">
        <v>339</v>
      </c>
      <c r="AC363" t="s">
        <v>339</v>
      </c>
      <c r="AE363" t="s">
        <v>340</v>
      </c>
      <c r="AF363" t="s">
        <v>341</v>
      </c>
      <c r="AG363">
        <v>0</v>
      </c>
      <c r="AH363">
        <v>0</v>
      </c>
      <c r="AI363" t="s">
        <v>342</v>
      </c>
      <c r="AJ363" t="s">
        <v>343</v>
      </c>
      <c r="AK363" t="s">
        <v>81</v>
      </c>
      <c r="AL363" t="s">
        <v>339</v>
      </c>
      <c r="AO363" t="s">
        <v>262</v>
      </c>
      <c r="AP363" t="s">
        <v>262</v>
      </c>
      <c r="AQ363" t="s">
        <v>344</v>
      </c>
      <c r="AR363" t="s">
        <v>82</v>
      </c>
      <c r="AS363" t="s">
        <v>345</v>
      </c>
    </row>
    <row r="364" spans="1:46">
      <c r="A364">
        <v>1871</v>
      </c>
      <c r="B364">
        <v>68008992025</v>
      </c>
      <c r="C364">
        <v>800019737</v>
      </c>
      <c r="D364" t="s">
        <v>154</v>
      </c>
      <c r="E364" t="s">
        <v>129</v>
      </c>
      <c r="F364" t="s">
        <v>127</v>
      </c>
      <c r="G364" t="s">
        <v>77</v>
      </c>
      <c r="H364" t="s">
        <v>334</v>
      </c>
      <c r="I364" t="s">
        <v>153</v>
      </c>
      <c r="J364">
        <v>68190</v>
      </c>
      <c r="K364" t="s">
        <v>92</v>
      </c>
      <c r="L364">
        <v>6805</v>
      </c>
      <c r="M364">
        <v>681901129981</v>
      </c>
      <c r="N364" t="s">
        <v>1121</v>
      </c>
      <c r="O364" t="s">
        <v>336</v>
      </c>
      <c r="P364" t="s">
        <v>1076</v>
      </c>
      <c r="Q364" t="s">
        <v>338</v>
      </c>
      <c r="R364">
        <v>2026</v>
      </c>
      <c r="S364">
        <v>40</v>
      </c>
      <c r="T364" t="s">
        <v>81</v>
      </c>
      <c r="U364" t="s">
        <v>262</v>
      </c>
      <c r="W364" t="s">
        <v>127</v>
      </c>
      <c r="X364" t="s">
        <v>129</v>
      </c>
      <c r="Y364" t="s">
        <v>339</v>
      </c>
      <c r="Z364" t="s">
        <v>339</v>
      </c>
      <c r="AA364">
        <v>40</v>
      </c>
      <c r="AB364" t="s">
        <v>339</v>
      </c>
      <c r="AC364" t="s">
        <v>339</v>
      </c>
      <c r="AE364" t="s">
        <v>340</v>
      </c>
      <c r="AF364" t="s">
        <v>341</v>
      </c>
      <c r="AG364">
        <v>0</v>
      </c>
      <c r="AH364">
        <v>0</v>
      </c>
      <c r="AI364" t="s">
        <v>342</v>
      </c>
      <c r="AJ364" t="s">
        <v>343</v>
      </c>
      <c r="AK364" t="s">
        <v>81</v>
      </c>
      <c r="AL364" t="s">
        <v>339</v>
      </c>
      <c r="AO364" t="s">
        <v>262</v>
      </c>
      <c r="AP364" t="s">
        <v>262</v>
      </c>
      <c r="AQ364" t="s">
        <v>344</v>
      </c>
      <c r="AR364" t="s">
        <v>82</v>
      </c>
      <c r="AS364" t="s">
        <v>345</v>
      </c>
      <c r="AT364" t="s">
        <v>557</v>
      </c>
    </row>
    <row r="365" spans="1:46">
      <c r="A365">
        <v>1871</v>
      </c>
      <c r="B365">
        <v>68008992025</v>
      </c>
      <c r="C365">
        <v>800019737</v>
      </c>
      <c r="D365" t="s">
        <v>154</v>
      </c>
      <c r="E365" t="s">
        <v>129</v>
      </c>
      <c r="F365" t="s">
        <v>127</v>
      </c>
      <c r="G365" t="s">
        <v>77</v>
      </c>
      <c r="H365" t="s">
        <v>334</v>
      </c>
      <c r="I365" t="s">
        <v>153</v>
      </c>
      <c r="J365">
        <v>68190</v>
      </c>
      <c r="K365" t="s">
        <v>92</v>
      </c>
      <c r="L365">
        <v>6805</v>
      </c>
      <c r="M365">
        <v>681901129983</v>
      </c>
      <c r="N365" t="s">
        <v>1122</v>
      </c>
      <c r="O365" t="s">
        <v>336</v>
      </c>
      <c r="P365" t="s">
        <v>1123</v>
      </c>
      <c r="Q365" t="s">
        <v>338</v>
      </c>
      <c r="R365">
        <v>2026</v>
      </c>
      <c r="S365">
        <v>14</v>
      </c>
      <c r="T365" t="s">
        <v>81</v>
      </c>
      <c r="U365" t="s">
        <v>262</v>
      </c>
      <c r="W365" t="s">
        <v>127</v>
      </c>
      <c r="X365" t="s">
        <v>129</v>
      </c>
      <c r="Y365" t="s">
        <v>339</v>
      </c>
      <c r="Z365" t="s">
        <v>339</v>
      </c>
      <c r="AA365">
        <v>14</v>
      </c>
      <c r="AB365" t="s">
        <v>339</v>
      </c>
      <c r="AC365" t="s">
        <v>339</v>
      </c>
      <c r="AE365" t="s">
        <v>340</v>
      </c>
      <c r="AF365" t="s">
        <v>341</v>
      </c>
      <c r="AG365">
        <v>0</v>
      </c>
      <c r="AH365">
        <v>0</v>
      </c>
      <c r="AI365" t="s">
        <v>342</v>
      </c>
      <c r="AJ365" t="s">
        <v>343</v>
      </c>
      <c r="AK365" t="s">
        <v>81</v>
      </c>
      <c r="AL365" t="s">
        <v>339</v>
      </c>
      <c r="AO365" t="s">
        <v>262</v>
      </c>
      <c r="AP365" t="s">
        <v>262</v>
      </c>
      <c r="AQ365" t="s">
        <v>344</v>
      </c>
      <c r="AR365" t="s">
        <v>82</v>
      </c>
      <c r="AS365" t="s">
        <v>345</v>
      </c>
    </row>
    <row r="366" spans="1:46">
      <c r="A366">
        <v>1871</v>
      </c>
      <c r="B366">
        <v>68008992025</v>
      </c>
      <c r="C366">
        <v>800019737</v>
      </c>
      <c r="D366" t="s">
        <v>154</v>
      </c>
      <c r="E366" t="s">
        <v>129</v>
      </c>
      <c r="F366" t="s">
        <v>127</v>
      </c>
      <c r="G366" t="s">
        <v>77</v>
      </c>
      <c r="H366" t="s">
        <v>334</v>
      </c>
      <c r="I366" t="s">
        <v>153</v>
      </c>
      <c r="J366">
        <v>68190</v>
      </c>
      <c r="K366" t="s">
        <v>92</v>
      </c>
      <c r="L366">
        <v>6805</v>
      </c>
      <c r="M366">
        <v>681901133958</v>
      </c>
      <c r="N366" t="s">
        <v>1124</v>
      </c>
      <c r="O366" t="s">
        <v>336</v>
      </c>
      <c r="P366" t="s">
        <v>1125</v>
      </c>
      <c r="Q366" t="s">
        <v>338</v>
      </c>
      <c r="R366">
        <v>2026</v>
      </c>
      <c r="S366">
        <v>14</v>
      </c>
      <c r="T366" t="s">
        <v>81</v>
      </c>
      <c r="U366" t="s">
        <v>262</v>
      </c>
      <c r="W366" t="s">
        <v>127</v>
      </c>
      <c r="X366" t="s">
        <v>129</v>
      </c>
      <c r="Y366" t="s">
        <v>339</v>
      </c>
      <c r="Z366" t="s">
        <v>339</v>
      </c>
      <c r="AA366">
        <v>14</v>
      </c>
      <c r="AB366" t="s">
        <v>339</v>
      </c>
      <c r="AC366" t="s">
        <v>339</v>
      </c>
      <c r="AE366" t="s">
        <v>340</v>
      </c>
      <c r="AF366" t="s">
        <v>341</v>
      </c>
      <c r="AG366">
        <v>0</v>
      </c>
      <c r="AH366">
        <v>0</v>
      </c>
      <c r="AI366" t="s">
        <v>342</v>
      </c>
      <c r="AJ366" t="s">
        <v>343</v>
      </c>
      <c r="AK366" t="s">
        <v>81</v>
      </c>
      <c r="AL366" t="s">
        <v>339</v>
      </c>
      <c r="AO366" t="s">
        <v>262</v>
      </c>
      <c r="AP366" t="s">
        <v>262</v>
      </c>
      <c r="AQ366" t="s">
        <v>344</v>
      </c>
      <c r="AR366" t="s">
        <v>82</v>
      </c>
      <c r="AS366" t="s">
        <v>345</v>
      </c>
    </row>
    <row r="367" spans="1:46">
      <c r="A367">
        <v>1871</v>
      </c>
      <c r="B367">
        <v>68008992025</v>
      </c>
      <c r="C367">
        <v>800019737</v>
      </c>
      <c r="D367" t="s">
        <v>154</v>
      </c>
      <c r="E367" t="s">
        <v>129</v>
      </c>
      <c r="F367" t="s">
        <v>127</v>
      </c>
      <c r="G367" t="s">
        <v>77</v>
      </c>
      <c r="H367" t="s">
        <v>334</v>
      </c>
      <c r="I367" t="s">
        <v>153</v>
      </c>
      <c r="J367">
        <v>68190</v>
      </c>
      <c r="K367" t="s">
        <v>92</v>
      </c>
      <c r="L367">
        <v>6805</v>
      </c>
      <c r="M367">
        <v>681901135429</v>
      </c>
      <c r="N367" t="s">
        <v>1126</v>
      </c>
      <c r="O367" t="s">
        <v>336</v>
      </c>
      <c r="P367" t="s">
        <v>1074</v>
      </c>
      <c r="Q367" t="s">
        <v>338</v>
      </c>
      <c r="R367">
        <v>2026</v>
      </c>
      <c r="S367">
        <v>40</v>
      </c>
      <c r="T367" t="s">
        <v>81</v>
      </c>
      <c r="U367" t="s">
        <v>262</v>
      </c>
      <c r="W367" t="s">
        <v>127</v>
      </c>
      <c r="X367" t="s">
        <v>129</v>
      </c>
      <c r="Y367" t="s">
        <v>339</v>
      </c>
      <c r="Z367" t="s">
        <v>339</v>
      </c>
      <c r="AA367">
        <v>40</v>
      </c>
      <c r="AB367" t="s">
        <v>339</v>
      </c>
      <c r="AC367" t="s">
        <v>339</v>
      </c>
      <c r="AE367" t="s">
        <v>340</v>
      </c>
      <c r="AF367" t="s">
        <v>341</v>
      </c>
      <c r="AG367">
        <v>0</v>
      </c>
      <c r="AH367">
        <v>0</v>
      </c>
      <c r="AI367" t="s">
        <v>342</v>
      </c>
      <c r="AJ367" t="s">
        <v>343</v>
      </c>
      <c r="AK367" t="s">
        <v>81</v>
      </c>
      <c r="AL367" t="s">
        <v>339</v>
      </c>
      <c r="AO367" t="s">
        <v>262</v>
      </c>
      <c r="AP367" t="s">
        <v>262</v>
      </c>
      <c r="AQ367" t="s">
        <v>344</v>
      </c>
      <c r="AR367" t="s">
        <v>82</v>
      </c>
      <c r="AS367" t="s">
        <v>345</v>
      </c>
      <c r="AT367" t="s">
        <v>557</v>
      </c>
    </row>
    <row r="368" spans="1:46">
      <c r="A368">
        <v>1871</v>
      </c>
      <c r="B368">
        <v>68008992025</v>
      </c>
      <c r="C368">
        <v>800019737</v>
      </c>
      <c r="D368" t="s">
        <v>154</v>
      </c>
      <c r="E368" t="s">
        <v>129</v>
      </c>
      <c r="F368" t="s">
        <v>127</v>
      </c>
      <c r="G368" t="s">
        <v>77</v>
      </c>
      <c r="H368" t="s">
        <v>334</v>
      </c>
      <c r="I368" t="s">
        <v>153</v>
      </c>
      <c r="J368">
        <v>68190</v>
      </c>
      <c r="K368" t="s">
        <v>92</v>
      </c>
      <c r="L368">
        <v>6805</v>
      </c>
      <c r="M368">
        <v>681901135430</v>
      </c>
      <c r="N368" t="s">
        <v>1127</v>
      </c>
      <c r="O368" t="s">
        <v>336</v>
      </c>
      <c r="P368" t="s">
        <v>1128</v>
      </c>
      <c r="Q368" t="s">
        <v>338</v>
      </c>
      <c r="R368">
        <v>2026</v>
      </c>
      <c r="S368">
        <v>27</v>
      </c>
      <c r="T368" t="s">
        <v>81</v>
      </c>
      <c r="U368" t="s">
        <v>262</v>
      </c>
      <c r="W368" t="s">
        <v>127</v>
      </c>
      <c r="X368" t="s">
        <v>129</v>
      </c>
      <c r="Y368" t="s">
        <v>339</v>
      </c>
      <c r="Z368" t="s">
        <v>339</v>
      </c>
      <c r="AA368">
        <v>27</v>
      </c>
      <c r="AB368" t="s">
        <v>339</v>
      </c>
      <c r="AC368" t="s">
        <v>339</v>
      </c>
      <c r="AE368" t="s">
        <v>340</v>
      </c>
      <c r="AF368" t="s">
        <v>341</v>
      </c>
      <c r="AG368">
        <v>0</v>
      </c>
      <c r="AH368">
        <v>0</v>
      </c>
      <c r="AI368" t="s">
        <v>342</v>
      </c>
      <c r="AJ368" t="s">
        <v>343</v>
      </c>
      <c r="AK368" t="s">
        <v>81</v>
      </c>
      <c r="AL368" t="s">
        <v>339</v>
      </c>
      <c r="AO368" t="s">
        <v>262</v>
      </c>
      <c r="AP368" t="s">
        <v>262</v>
      </c>
      <c r="AQ368" t="s">
        <v>344</v>
      </c>
      <c r="AR368" t="s">
        <v>82</v>
      </c>
      <c r="AS368" t="s">
        <v>345</v>
      </c>
      <c r="AT368" t="s">
        <v>557</v>
      </c>
    </row>
    <row r="369" spans="1:45">
      <c r="A369">
        <v>1871</v>
      </c>
      <c r="B369">
        <v>68008992025</v>
      </c>
      <c r="C369">
        <v>800019737</v>
      </c>
      <c r="D369" t="s">
        <v>154</v>
      </c>
      <c r="E369" t="s">
        <v>129</v>
      </c>
      <c r="F369" t="s">
        <v>127</v>
      </c>
      <c r="G369" t="s">
        <v>77</v>
      </c>
      <c r="H369" t="s">
        <v>334</v>
      </c>
      <c r="I369" t="s">
        <v>153</v>
      </c>
      <c r="J369">
        <v>68190</v>
      </c>
      <c r="K369" t="s">
        <v>92</v>
      </c>
      <c r="L369">
        <v>6805</v>
      </c>
      <c r="M369">
        <v>681901144756</v>
      </c>
      <c r="N369" t="s">
        <v>1129</v>
      </c>
      <c r="O369" t="s">
        <v>336</v>
      </c>
      <c r="P369" t="s">
        <v>1130</v>
      </c>
      <c r="Q369" t="s">
        <v>338</v>
      </c>
      <c r="R369">
        <v>2026</v>
      </c>
      <c r="S369">
        <v>24</v>
      </c>
      <c r="T369" t="s">
        <v>81</v>
      </c>
      <c r="U369" t="s">
        <v>262</v>
      </c>
      <c r="W369" t="s">
        <v>127</v>
      </c>
      <c r="X369" t="s">
        <v>129</v>
      </c>
      <c r="Y369" t="s">
        <v>339</v>
      </c>
      <c r="Z369" t="s">
        <v>339</v>
      </c>
      <c r="AA369">
        <v>24</v>
      </c>
      <c r="AB369" t="s">
        <v>339</v>
      </c>
      <c r="AC369" t="s">
        <v>339</v>
      </c>
      <c r="AE369" t="s">
        <v>340</v>
      </c>
      <c r="AF369" t="s">
        <v>341</v>
      </c>
      <c r="AG369">
        <v>0</v>
      </c>
      <c r="AH369">
        <v>0</v>
      </c>
      <c r="AI369" t="s">
        <v>342</v>
      </c>
      <c r="AJ369" t="s">
        <v>343</v>
      </c>
      <c r="AK369" t="s">
        <v>81</v>
      </c>
      <c r="AL369" t="s">
        <v>339</v>
      </c>
      <c r="AO369" t="s">
        <v>262</v>
      </c>
      <c r="AP369" t="s">
        <v>262</v>
      </c>
      <c r="AQ369" t="s">
        <v>344</v>
      </c>
      <c r="AR369" t="s">
        <v>82</v>
      </c>
      <c r="AS369" t="s">
        <v>345</v>
      </c>
    </row>
    <row r="370" spans="1:45">
      <c r="A370">
        <v>1871</v>
      </c>
      <c r="B370">
        <v>68008992025</v>
      </c>
      <c r="C370">
        <v>800019737</v>
      </c>
      <c r="D370" t="s">
        <v>154</v>
      </c>
      <c r="E370" t="s">
        <v>129</v>
      </c>
      <c r="F370" t="s">
        <v>127</v>
      </c>
      <c r="G370" t="s">
        <v>77</v>
      </c>
      <c r="H370" t="s">
        <v>334</v>
      </c>
      <c r="I370" t="s">
        <v>153</v>
      </c>
      <c r="J370">
        <v>68190</v>
      </c>
      <c r="K370" t="s">
        <v>92</v>
      </c>
      <c r="L370">
        <v>6805</v>
      </c>
      <c r="M370">
        <v>681901144778</v>
      </c>
      <c r="N370" t="s">
        <v>1131</v>
      </c>
      <c r="O370" t="s">
        <v>336</v>
      </c>
      <c r="P370" t="s">
        <v>1132</v>
      </c>
      <c r="Q370" t="s">
        <v>338</v>
      </c>
      <c r="R370">
        <v>2026</v>
      </c>
      <c r="S370">
        <v>16</v>
      </c>
      <c r="T370" t="s">
        <v>81</v>
      </c>
      <c r="U370" t="s">
        <v>262</v>
      </c>
      <c r="W370" t="s">
        <v>127</v>
      </c>
      <c r="X370" t="s">
        <v>129</v>
      </c>
      <c r="Y370" t="s">
        <v>339</v>
      </c>
      <c r="Z370" t="s">
        <v>339</v>
      </c>
      <c r="AA370">
        <v>16</v>
      </c>
      <c r="AB370" t="s">
        <v>339</v>
      </c>
      <c r="AC370" t="s">
        <v>339</v>
      </c>
      <c r="AE370" t="s">
        <v>340</v>
      </c>
      <c r="AF370" t="s">
        <v>341</v>
      </c>
      <c r="AG370">
        <v>0</v>
      </c>
      <c r="AH370">
        <v>0</v>
      </c>
      <c r="AI370" t="s">
        <v>342</v>
      </c>
      <c r="AJ370" t="s">
        <v>343</v>
      </c>
      <c r="AK370" t="s">
        <v>81</v>
      </c>
      <c r="AL370" t="s">
        <v>339</v>
      </c>
      <c r="AO370" t="s">
        <v>262</v>
      </c>
      <c r="AP370" t="s">
        <v>262</v>
      </c>
      <c r="AQ370" t="s">
        <v>344</v>
      </c>
      <c r="AR370" t="s">
        <v>82</v>
      </c>
      <c r="AS370" t="s">
        <v>345</v>
      </c>
    </row>
    <row r="371" spans="1:45">
      <c r="A371">
        <v>1871</v>
      </c>
      <c r="B371">
        <v>68008992025</v>
      </c>
      <c r="C371">
        <v>800019737</v>
      </c>
      <c r="D371" t="s">
        <v>154</v>
      </c>
      <c r="E371" t="s">
        <v>129</v>
      </c>
      <c r="F371" t="s">
        <v>127</v>
      </c>
      <c r="G371" t="s">
        <v>77</v>
      </c>
      <c r="H371" t="s">
        <v>334</v>
      </c>
      <c r="I371" t="s">
        <v>153</v>
      </c>
      <c r="J371">
        <v>68190</v>
      </c>
      <c r="K371" t="s">
        <v>92</v>
      </c>
      <c r="L371">
        <v>6805</v>
      </c>
      <c r="M371">
        <v>681901144783</v>
      </c>
      <c r="N371" t="s">
        <v>1133</v>
      </c>
      <c r="O371" t="s">
        <v>336</v>
      </c>
      <c r="P371" t="s">
        <v>1134</v>
      </c>
      <c r="Q371" t="s">
        <v>338</v>
      </c>
      <c r="R371">
        <v>2026</v>
      </c>
      <c r="S371">
        <v>16</v>
      </c>
      <c r="T371" t="s">
        <v>81</v>
      </c>
      <c r="U371" t="s">
        <v>262</v>
      </c>
      <c r="W371" t="s">
        <v>127</v>
      </c>
      <c r="X371" t="s">
        <v>129</v>
      </c>
      <c r="Y371" t="s">
        <v>339</v>
      </c>
      <c r="Z371" t="s">
        <v>339</v>
      </c>
      <c r="AA371">
        <v>16</v>
      </c>
      <c r="AB371" t="s">
        <v>339</v>
      </c>
      <c r="AC371" t="s">
        <v>339</v>
      </c>
      <c r="AE371" t="s">
        <v>340</v>
      </c>
      <c r="AF371" t="s">
        <v>341</v>
      </c>
      <c r="AG371">
        <v>0</v>
      </c>
      <c r="AH371">
        <v>0</v>
      </c>
      <c r="AI371" t="s">
        <v>342</v>
      </c>
      <c r="AJ371" t="s">
        <v>343</v>
      </c>
      <c r="AK371" t="s">
        <v>81</v>
      </c>
      <c r="AL371" t="s">
        <v>339</v>
      </c>
      <c r="AO371" t="s">
        <v>262</v>
      </c>
      <c r="AP371" t="s">
        <v>262</v>
      </c>
      <c r="AQ371" t="s">
        <v>344</v>
      </c>
      <c r="AR371" t="s">
        <v>82</v>
      </c>
      <c r="AS371" t="s">
        <v>345</v>
      </c>
    </row>
    <row r="372" spans="1:45">
      <c r="A372" t="s">
        <v>213</v>
      </c>
      <c r="B372">
        <v>68008922025</v>
      </c>
      <c r="C372">
        <v>901711556</v>
      </c>
      <c r="D372" t="s">
        <v>215</v>
      </c>
      <c r="E372" t="s">
        <v>129</v>
      </c>
      <c r="F372" t="s">
        <v>127</v>
      </c>
      <c r="G372" t="s">
        <v>77</v>
      </c>
      <c r="H372" t="s">
        <v>334</v>
      </c>
      <c r="I372" t="s">
        <v>214</v>
      </c>
      <c r="J372">
        <v>68176</v>
      </c>
      <c r="K372" t="s">
        <v>89</v>
      </c>
      <c r="L372">
        <v>6808</v>
      </c>
      <c r="M372">
        <v>6817600134398</v>
      </c>
      <c r="N372" t="s">
        <v>1135</v>
      </c>
      <c r="O372" t="s">
        <v>336</v>
      </c>
      <c r="P372" t="s">
        <v>1136</v>
      </c>
      <c r="Q372" t="s">
        <v>338</v>
      </c>
      <c r="R372">
        <v>2026</v>
      </c>
      <c r="S372">
        <v>12</v>
      </c>
      <c r="T372" t="s">
        <v>81</v>
      </c>
      <c r="U372" t="s">
        <v>262</v>
      </c>
      <c r="W372" t="s">
        <v>127</v>
      </c>
      <c r="X372" t="s">
        <v>129</v>
      </c>
      <c r="Y372" t="s">
        <v>339</v>
      </c>
      <c r="Z372" t="s">
        <v>339</v>
      </c>
      <c r="AA372">
        <v>12</v>
      </c>
      <c r="AB372" t="s">
        <v>339</v>
      </c>
      <c r="AC372" t="s">
        <v>339</v>
      </c>
      <c r="AE372" t="s">
        <v>340</v>
      </c>
      <c r="AF372" t="s">
        <v>341</v>
      </c>
      <c r="AG372">
        <v>0</v>
      </c>
      <c r="AH372">
        <v>0</v>
      </c>
      <c r="AI372" t="s">
        <v>342</v>
      </c>
      <c r="AJ372" t="s">
        <v>592</v>
      </c>
      <c r="AK372" t="s">
        <v>81</v>
      </c>
      <c r="AL372" t="s">
        <v>339</v>
      </c>
      <c r="AO372" t="s">
        <v>262</v>
      </c>
      <c r="AP372" t="s">
        <v>262</v>
      </c>
      <c r="AQ372" t="s">
        <v>344</v>
      </c>
      <c r="AR372" t="s">
        <v>82</v>
      </c>
      <c r="AS372" t="s">
        <v>345</v>
      </c>
    </row>
    <row r="373" spans="1:45">
      <c r="A373" t="s">
        <v>213</v>
      </c>
      <c r="B373">
        <v>68008922025</v>
      </c>
      <c r="C373">
        <v>901711556</v>
      </c>
      <c r="D373" t="s">
        <v>215</v>
      </c>
      <c r="E373" t="s">
        <v>129</v>
      </c>
      <c r="F373" t="s">
        <v>127</v>
      </c>
      <c r="G373" t="s">
        <v>77</v>
      </c>
      <c r="H373" t="s">
        <v>334</v>
      </c>
      <c r="I373" t="s">
        <v>214</v>
      </c>
      <c r="J373">
        <v>68176</v>
      </c>
      <c r="K373" t="s">
        <v>89</v>
      </c>
      <c r="L373">
        <v>6808</v>
      </c>
      <c r="M373">
        <v>681761129506</v>
      </c>
      <c r="N373" t="s">
        <v>1137</v>
      </c>
      <c r="O373" t="s">
        <v>336</v>
      </c>
      <c r="P373" t="s">
        <v>1138</v>
      </c>
      <c r="Q373" t="s">
        <v>338</v>
      </c>
      <c r="R373">
        <v>2026</v>
      </c>
      <c r="S373">
        <v>32</v>
      </c>
      <c r="T373" t="s">
        <v>81</v>
      </c>
      <c r="U373" t="s">
        <v>262</v>
      </c>
      <c r="W373" t="s">
        <v>127</v>
      </c>
      <c r="X373" t="s">
        <v>129</v>
      </c>
      <c r="Y373" t="s">
        <v>339</v>
      </c>
      <c r="Z373" t="s">
        <v>339</v>
      </c>
      <c r="AA373">
        <v>32</v>
      </c>
      <c r="AB373" t="s">
        <v>339</v>
      </c>
      <c r="AC373" t="s">
        <v>339</v>
      </c>
      <c r="AE373" t="s">
        <v>340</v>
      </c>
      <c r="AF373" t="s">
        <v>341</v>
      </c>
      <c r="AG373">
        <v>0</v>
      </c>
      <c r="AH373">
        <v>0</v>
      </c>
      <c r="AI373" t="s">
        <v>342</v>
      </c>
      <c r="AJ373" t="s">
        <v>592</v>
      </c>
      <c r="AK373" t="s">
        <v>81</v>
      </c>
      <c r="AL373" t="s">
        <v>339</v>
      </c>
      <c r="AO373" t="s">
        <v>262</v>
      </c>
      <c r="AP373" t="s">
        <v>262</v>
      </c>
      <c r="AQ373" t="s">
        <v>344</v>
      </c>
      <c r="AR373" t="s">
        <v>82</v>
      </c>
      <c r="AS373" t="s">
        <v>345</v>
      </c>
    </row>
    <row r="374" spans="1:45">
      <c r="A374" t="s">
        <v>213</v>
      </c>
      <c r="B374">
        <v>68008922025</v>
      </c>
      <c r="C374">
        <v>901711556</v>
      </c>
      <c r="D374" t="s">
        <v>215</v>
      </c>
      <c r="E374" t="s">
        <v>129</v>
      </c>
      <c r="F374" t="s">
        <v>127</v>
      </c>
      <c r="G374" t="s">
        <v>77</v>
      </c>
      <c r="H374" t="s">
        <v>334</v>
      </c>
      <c r="I374" t="s">
        <v>216</v>
      </c>
      <c r="J374">
        <v>68211</v>
      </c>
      <c r="K374" t="s">
        <v>89</v>
      </c>
      <c r="L374">
        <v>6808</v>
      </c>
      <c r="M374">
        <v>6821100134409</v>
      </c>
      <c r="N374" t="s">
        <v>1139</v>
      </c>
      <c r="O374" t="s">
        <v>336</v>
      </c>
      <c r="P374" t="s">
        <v>1140</v>
      </c>
      <c r="Q374" t="s">
        <v>338</v>
      </c>
      <c r="R374">
        <v>2026</v>
      </c>
      <c r="S374">
        <v>28</v>
      </c>
      <c r="T374" t="s">
        <v>81</v>
      </c>
      <c r="U374" t="s">
        <v>262</v>
      </c>
      <c r="W374" t="s">
        <v>127</v>
      </c>
      <c r="X374" t="s">
        <v>129</v>
      </c>
      <c r="Y374" t="s">
        <v>339</v>
      </c>
      <c r="Z374" t="s">
        <v>339</v>
      </c>
      <c r="AA374">
        <v>28</v>
      </c>
      <c r="AB374" t="s">
        <v>339</v>
      </c>
      <c r="AC374" t="s">
        <v>339</v>
      </c>
      <c r="AE374" t="s">
        <v>340</v>
      </c>
      <c r="AF374" t="s">
        <v>341</v>
      </c>
      <c r="AG374">
        <v>0</v>
      </c>
      <c r="AH374">
        <v>0</v>
      </c>
      <c r="AI374" t="s">
        <v>342</v>
      </c>
      <c r="AJ374" t="s">
        <v>592</v>
      </c>
      <c r="AK374" t="s">
        <v>81</v>
      </c>
      <c r="AL374" t="s">
        <v>339</v>
      </c>
      <c r="AO374" t="s">
        <v>262</v>
      </c>
      <c r="AP374" t="s">
        <v>262</v>
      </c>
      <c r="AQ374" t="s">
        <v>344</v>
      </c>
      <c r="AR374" t="s">
        <v>82</v>
      </c>
      <c r="AS374" t="s">
        <v>345</v>
      </c>
    </row>
    <row r="375" spans="1:45">
      <c r="A375" t="s">
        <v>213</v>
      </c>
      <c r="B375">
        <v>68008922025</v>
      </c>
      <c r="C375">
        <v>901711556</v>
      </c>
      <c r="D375" t="s">
        <v>215</v>
      </c>
      <c r="E375" t="s">
        <v>129</v>
      </c>
      <c r="F375" t="s">
        <v>127</v>
      </c>
      <c r="G375" t="s">
        <v>77</v>
      </c>
      <c r="H375" t="s">
        <v>334</v>
      </c>
      <c r="I375" t="s">
        <v>217</v>
      </c>
      <c r="J375">
        <v>68245</v>
      </c>
      <c r="K375" t="s">
        <v>89</v>
      </c>
      <c r="L375">
        <v>6808</v>
      </c>
      <c r="M375">
        <v>6824500134418</v>
      </c>
      <c r="N375" t="s">
        <v>1141</v>
      </c>
      <c r="O375" t="s">
        <v>336</v>
      </c>
      <c r="P375" t="s">
        <v>1142</v>
      </c>
      <c r="Q375" t="s">
        <v>338</v>
      </c>
      <c r="R375">
        <v>2026</v>
      </c>
      <c r="S375">
        <v>28</v>
      </c>
      <c r="T375" t="s">
        <v>81</v>
      </c>
      <c r="U375" t="s">
        <v>262</v>
      </c>
      <c r="W375" t="s">
        <v>127</v>
      </c>
      <c r="X375" t="s">
        <v>129</v>
      </c>
      <c r="Y375" t="s">
        <v>339</v>
      </c>
      <c r="Z375" t="s">
        <v>339</v>
      </c>
      <c r="AA375">
        <v>28</v>
      </c>
      <c r="AB375" t="s">
        <v>339</v>
      </c>
      <c r="AC375" t="s">
        <v>339</v>
      </c>
      <c r="AE375" t="s">
        <v>340</v>
      </c>
      <c r="AF375" t="s">
        <v>341</v>
      </c>
      <c r="AG375">
        <v>0</v>
      </c>
      <c r="AH375">
        <v>0</v>
      </c>
      <c r="AI375" t="s">
        <v>342</v>
      </c>
      <c r="AJ375" t="s">
        <v>592</v>
      </c>
      <c r="AK375" t="s">
        <v>81</v>
      </c>
      <c r="AL375" t="s">
        <v>339</v>
      </c>
      <c r="AO375" t="s">
        <v>262</v>
      </c>
      <c r="AP375" t="s">
        <v>262</v>
      </c>
      <c r="AQ375" t="s">
        <v>344</v>
      </c>
      <c r="AR375" t="s">
        <v>82</v>
      </c>
      <c r="AS375" t="s">
        <v>345</v>
      </c>
    </row>
    <row r="376" spans="1:45">
      <c r="A376" t="s">
        <v>213</v>
      </c>
      <c r="B376">
        <v>68008922025</v>
      </c>
      <c r="C376">
        <v>901711556</v>
      </c>
      <c r="D376" t="s">
        <v>215</v>
      </c>
      <c r="E376" t="s">
        <v>129</v>
      </c>
      <c r="F376" t="s">
        <v>127</v>
      </c>
      <c r="G376" t="s">
        <v>77</v>
      </c>
      <c r="H376" t="s">
        <v>334</v>
      </c>
      <c r="I376" t="s">
        <v>218</v>
      </c>
      <c r="J376">
        <v>68296</v>
      </c>
      <c r="K376" t="s">
        <v>89</v>
      </c>
      <c r="L376">
        <v>6808</v>
      </c>
      <c r="M376">
        <v>6829600118241</v>
      </c>
      <c r="N376" t="s">
        <v>1143</v>
      </c>
      <c r="O376" t="s">
        <v>336</v>
      </c>
      <c r="P376" t="s">
        <v>1144</v>
      </c>
      <c r="Q376" t="s">
        <v>338</v>
      </c>
      <c r="R376">
        <v>2026</v>
      </c>
      <c r="S376">
        <v>10</v>
      </c>
      <c r="T376" t="s">
        <v>81</v>
      </c>
      <c r="U376" t="s">
        <v>262</v>
      </c>
      <c r="W376" t="s">
        <v>127</v>
      </c>
      <c r="X376" t="s">
        <v>129</v>
      </c>
      <c r="Y376" t="s">
        <v>339</v>
      </c>
      <c r="Z376" t="s">
        <v>339</v>
      </c>
      <c r="AA376">
        <v>10</v>
      </c>
      <c r="AB376" t="s">
        <v>339</v>
      </c>
      <c r="AC376" t="s">
        <v>339</v>
      </c>
      <c r="AE376" t="s">
        <v>340</v>
      </c>
      <c r="AF376" t="s">
        <v>341</v>
      </c>
      <c r="AG376">
        <v>0</v>
      </c>
      <c r="AH376">
        <v>0</v>
      </c>
      <c r="AI376" t="s">
        <v>342</v>
      </c>
      <c r="AJ376" t="s">
        <v>592</v>
      </c>
      <c r="AK376" t="s">
        <v>81</v>
      </c>
      <c r="AL376" t="s">
        <v>339</v>
      </c>
      <c r="AO376" t="s">
        <v>262</v>
      </c>
      <c r="AP376" t="s">
        <v>262</v>
      </c>
      <c r="AQ376" t="s">
        <v>344</v>
      </c>
      <c r="AR376" t="s">
        <v>82</v>
      </c>
      <c r="AS376" t="s">
        <v>345</v>
      </c>
    </row>
    <row r="377" spans="1:45">
      <c r="A377" t="s">
        <v>213</v>
      </c>
      <c r="B377">
        <v>68008922025</v>
      </c>
      <c r="C377">
        <v>901711556</v>
      </c>
      <c r="D377" t="s">
        <v>215</v>
      </c>
      <c r="E377" t="s">
        <v>129</v>
      </c>
      <c r="F377" t="s">
        <v>127</v>
      </c>
      <c r="G377" t="s">
        <v>77</v>
      </c>
      <c r="H377" t="s">
        <v>334</v>
      </c>
      <c r="I377" t="s">
        <v>218</v>
      </c>
      <c r="J377">
        <v>68296</v>
      </c>
      <c r="K377" t="s">
        <v>89</v>
      </c>
      <c r="L377">
        <v>6808</v>
      </c>
      <c r="M377">
        <v>682961113711</v>
      </c>
      <c r="N377" t="s">
        <v>1145</v>
      </c>
      <c r="O377" t="s">
        <v>336</v>
      </c>
      <c r="P377" t="s">
        <v>1146</v>
      </c>
      <c r="Q377" t="s">
        <v>338</v>
      </c>
      <c r="R377">
        <v>2026</v>
      </c>
      <c r="S377">
        <v>12</v>
      </c>
      <c r="T377" t="s">
        <v>81</v>
      </c>
      <c r="U377" t="s">
        <v>262</v>
      </c>
      <c r="W377" t="s">
        <v>127</v>
      </c>
      <c r="X377" t="s">
        <v>129</v>
      </c>
      <c r="Y377" t="s">
        <v>339</v>
      </c>
      <c r="Z377" t="s">
        <v>339</v>
      </c>
      <c r="AA377">
        <v>12</v>
      </c>
      <c r="AB377" t="s">
        <v>339</v>
      </c>
      <c r="AC377" t="s">
        <v>339</v>
      </c>
      <c r="AE377" t="s">
        <v>340</v>
      </c>
      <c r="AF377" t="s">
        <v>341</v>
      </c>
      <c r="AG377">
        <v>0</v>
      </c>
      <c r="AH377">
        <v>0</v>
      </c>
      <c r="AI377" t="s">
        <v>342</v>
      </c>
      <c r="AJ377" t="s">
        <v>592</v>
      </c>
      <c r="AK377" t="s">
        <v>81</v>
      </c>
      <c r="AL377" t="s">
        <v>339</v>
      </c>
      <c r="AO377" t="s">
        <v>262</v>
      </c>
      <c r="AP377" t="s">
        <v>262</v>
      </c>
      <c r="AQ377" t="s">
        <v>344</v>
      </c>
      <c r="AR377" t="s">
        <v>82</v>
      </c>
      <c r="AS377" t="s">
        <v>345</v>
      </c>
    </row>
    <row r="378" spans="1:45">
      <c r="A378" t="s">
        <v>213</v>
      </c>
      <c r="B378">
        <v>68008922025</v>
      </c>
      <c r="C378">
        <v>901711556</v>
      </c>
      <c r="D378" t="s">
        <v>215</v>
      </c>
      <c r="E378" t="s">
        <v>129</v>
      </c>
      <c r="F378" t="s">
        <v>127</v>
      </c>
      <c r="G378" t="s">
        <v>77</v>
      </c>
      <c r="H378" t="s">
        <v>334</v>
      </c>
      <c r="I378" t="s">
        <v>218</v>
      </c>
      <c r="J378">
        <v>68296</v>
      </c>
      <c r="K378" t="s">
        <v>89</v>
      </c>
      <c r="L378">
        <v>6808</v>
      </c>
      <c r="M378">
        <v>682961129524</v>
      </c>
      <c r="N378" t="s">
        <v>1147</v>
      </c>
      <c r="O378" t="s">
        <v>336</v>
      </c>
      <c r="P378" t="s">
        <v>1148</v>
      </c>
      <c r="Q378" t="s">
        <v>338</v>
      </c>
      <c r="R378">
        <v>2026</v>
      </c>
      <c r="S378">
        <v>16</v>
      </c>
      <c r="T378" t="s">
        <v>81</v>
      </c>
      <c r="U378" t="s">
        <v>262</v>
      </c>
      <c r="W378" t="s">
        <v>127</v>
      </c>
      <c r="X378" t="s">
        <v>129</v>
      </c>
      <c r="Y378" t="s">
        <v>339</v>
      </c>
      <c r="Z378" t="s">
        <v>339</v>
      </c>
      <c r="AA378">
        <v>16</v>
      </c>
      <c r="AB378" t="s">
        <v>339</v>
      </c>
      <c r="AC378" t="s">
        <v>339</v>
      </c>
      <c r="AE378" t="s">
        <v>340</v>
      </c>
      <c r="AF378" t="s">
        <v>341</v>
      </c>
      <c r="AG378">
        <v>0</v>
      </c>
      <c r="AH378">
        <v>0</v>
      </c>
      <c r="AI378" t="s">
        <v>342</v>
      </c>
      <c r="AJ378" t="s">
        <v>592</v>
      </c>
      <c r="AK378" t="s">
        <v>81</v>
      </c>
      <c r="AL378" t="s">
        <v>339</v>
      </c>
      <c r="AO378" t="s">
        <v>262</v>
      </c>
      <c r="AP378" t="s">
        <v>262</v>
      </c>
      <c r="AQ378" t="s">
        <v>344</v>
      </c>
      <c r="AR378" t="s">
        <v>82</v>
      </c>
      <c r="AS378" t="s">
        <v>345</v>
      </c>
    </row>
    <row r="379" spans="1:45">
      <c r="A379" t="s">
        <v>213</v>
      </c>
      <c r="B379">
        <v>68008922025</v>
      </c>
      <c r="C379">
        <v>901711556</v>
      </c>
      <c r="D379" t="s">
        <v>215</v>
      </c>
      <c r="E379" t="s">
        <v>129</v>
      </c>
      <c r="F379" t="s">
        <v>127</v>
      </c>
      <c r="G379" t="s">
        <v>77</v>
      </c>
      <c r="H379" t="s">
        <v>334</v>
      </c>
      <c r="I379" t="s">
        <v>218</v>
      </c>
      <c r="J379">
        <v>68296</v>
      </c>
      <c r="K379" t="s">
        <v>89</v>
      </c>
      <c r="L379">
        <v>6808</v>
      </c>
      <c r="M379">
        <v>682961129526</v>
      </c>
      <c r="N379" t="s">
        <v>1149</v>
      </c>
      <c r="O379" t="s">
        <v>336</v>
      </c>
      <c r="P379" t="s">
        <v>1150</v>
      </c>
      <c r="Q379" t="s">
        <v>338</v>
      </c>
      <c r="R379">
        <v>2026</v>
      </c>
      <c r="S379">
        <v>6</v>
      </c>
      <c r="T379" t="s">
        <v>81</v>
      </c>
      <c r="U379" t="s">
        <v>262</v>
      </c>
      <c r="W379" t="s">
        <v>127</v>
      </c>
      <c r="X379" t="s">
        <v>129</v>
      </c>
      <c r="Y379" t="s">
        <v>339</v>
      </c>
      <c r="Z379" t="s">
        <v>339</v>
      </c>
      <c r="AA379">
        <v>6</v>
      </c>
      <c r="AB379" t="s">
        <v>339</v>
      </c>
      <c r="AC379" t="s">
        <v>339</v>
      </c>
      <c r="AE379" t="s">
        <v>340</v>
      </c>
      <c r="AF379" t="s">
        <v>341</v>
      </c>
      <c r="AG379">
        <v>0</v>
      </c>
      <c r="AH379">
        <v>0</v>
      </c>
      <c r="AI379" t="s">
        <v>342</v>
      </c>
      <c r="AJ379" t="s">
        <v>592</v>
      </c>
      <c r="AK379" t="s">
        <v>81</v>
      </c>
      <c r="AL379" t="s">
        <v>339</v>
      </c>
      <c r="AO379" t="s">
        <v>262</v>
      </c>
      <c r="AP379" t="s">
        <v>262</v>
      </c>
      <c r="AQ379" t="s">
        <v>344</v>
      </c>
      <c r="AR379" t="s">
        <v>82</v>
      </c>
      <c r="AS379" t="s">
        <v>345</v>
      </c>
    </row>
    <row r="380" spans="1:45">
      <c r="A380" t="s">
        <v>213</v>
      </c>
      <c r="B380">
        <v>68008922025</v>
      </c>
      <c r="C380">
        <v>901711556</v>
      </c>
      <c r="D380" t="s">
        <v>215</v>
      </c>
      <c r="E380" t="s">
        <v>129</v>
      </c>
      <c r="F380" t="s">
        <v>127</v>
      </c>
      <c r="G380" t="s">
        <v>77</v>
      </c>
      <c r="H380" t="s">
        <v>334</v>
      </c>
      <c r="I380" t="s">
        <v>218</v>
      </c>
      <c r="J380">
        <v>68296</v>
      </c>
      <c r="K380" t="s">
        <v>89</v>
      </c>
      <c r="L380">
        <v>6808</v>
      </c>
      <c r="M380">
        <v>682961129528</v>
      </c>
      <c r="N380" t="s">
        <v>1151</v>
      </c>
      <c r="O380" t="s">
        <v>336</v>
      </c>
      <c r="P380" t="s">
        <v>1152</v>
      </c>
      <c r="Q380" t="s">
        <v>338</v>
      </c>
      <c r="R380">
        <v>2026</v>
      </c>
      <c r="S380">
        <v>11</v>
      </c>
      <c r="T380" t="s">
        <v>81</v>
      </c>
      <c r="U380" t="s">
        <v>262</v>
      </c>
      <c r="W380" t="s">
        <v>127</v>
      </c>
      <c r="X380" t="s">
        <v>129</v>
      </c>
      <c r="Y380" t="s">
        <v>339</v>
      </c>
      <c r="Z380" t="s">
        <v>339</v>
      </c>
      <c r="AA380">
        <v>11</v>
      </c>
      <c r="AB380" t="s">
        <v>339</v>
      </c>
      <c r="AC380" t="s">
        <v>339</v>
      </c>
      <c r="AE380" t="s">
        <v>340</v>
      </c>
      <c r="AF380" t="s">
        <v>341</v>
      </c>
      <c r="AG380">
        <v>0</v>
      </c>
      <c r="AH380">
        <v>0</v>
      </c>
      <c r="AI380" t="s">
        <v>342</v>
      </c>
      <c r="AJ380" t="s">
        <v>592</v>
      </c>
      <c r="AK380" t="s">
        <v>81</v>
      </c>
      <c r="AL380" t="s">
        <v>339</v>
      </c>
      <c r="AO380" t="s">
        <v>262</v>
      </c>
      <c r="AP380" t="s">
        <v>262</v>
      </c>
      <c r="AQ380" t="s">
        <v>344</v>
      </c>
      <c r="AR380" t="s">
        <v>82</v>
      </c>
      <c r="AS380" t="s">
        <v>345</v>
      </c>
    </row>
    <row r="381" spans="1:45">
      <c r="A381" t="s">
        <v>213</v>
      </c>
      <c r="B381">
        <v>68008922025</v>
      </c>
      <c r="C381">
        <v>901711556</v>
      </c>
      <c r="D381" t="s">
        <v>215</v>
      </c>
      <c r="E381" t="s">
        <v>129</v>
      </c>
      <c r="F381" t="s">
        <v>127</v>
      </c>
      <c r="G381" t="s">
        <v>77</v>
      </c>
      <c r="H381" t="s">
        <v>334</v>
      </c>
      <c r="I381" t="s">
        <v>218</v>
      </c>
      <c r="J381">
        <v>68296</v>
      </c>
      <c r="K381" t="s">
        <v>89</v>
      </c>
      <c r="L381">
        <v>6808</v>
      </c>
      <c r="M381">
        <v>682961133449</v>
      </c>
      <c r="N381" t="s">
        <v>1153</v>
      </c>
      <c r="O381" t="s">
        <v>336</v>
      </c>
      <c r="P381" t="s">
        <v>1154</v>
      </c>
      <c r="Q381" t="s">
        <v>338</v>
      </c>
      <c r="R381">
        <v>2026</v>
      </c>
      <c r="S381">
        <v>13</v>
      </c>
      <c r="T381" t="s">
        <v>81</v>
      </c>
      <c r="U381" t="s">
        <v>262</v>
      </c>
      <c r="W381" t="s">
        <v>127</v>
      </c>
      <c r="X381" t="s">
        <v>129</v>
      </c>
      <c r="Y381" t="s">
        <v>339</v>
      </c>
      <c r="Z381" t="s">
        <v>339</v>
      </c>
      <c r="AA381">
        <v>13</v>
      </c>
      <c r="AB381" t="s">
        <v>339</v>
      </c>
      <c r="AC381" t="s">
        <v>339</v>
      </c>
      <c r="AE381" t="s">
        <v>340</v>
      </c>
      <c r="AF381" t="s">
        <v>341</v>
      </c>
      <c r="AG381">
        <v>0</v>
      </c>
      <c r="AH381">
        <v>0</v>
      </c>
      <c r="AI381" t="s">
        <v>342</v>
      </c>
      <c r="AJ381" t="s">
        <v>592</v>
      </c>
      <c r="AK381" t="s">
        <v>81</v>
      </c>
      <c r="AL381" t="s">
        <v>339</v>
      </c>
      <c r="AO381" t="s">
        <v>262</v>
      </c>
      <c r="AP381" t="s">
        <v>262</v>
      </c>
      <c r="AQ381" t="s">
        <v>344</v>
      </c>
      <c r="AR381" t="s">
        <v>82</v>
      </c>
      <c r="AS381" t="s">
        <v>345</v>
      </c>
    </row>
    <row r="382" spans="1:45">
      <c r="A382" t="s">
        <v>213</v>
      </c>
      <c r="B382">
        <v>68008922025</v>
      </c>
      <c r="C382">
        <v>901711556</v>
      </c>
      <c r="D382" t="s">
        <v>215</v>
      </c>
      <c r="E382" t="s">
        <v>157</v>
      </c>
      <c r="F382" t="s">
        <v>183</v>
      </c>
      <c r="G382" t="s">
        <v>77</v>
      </c>
      <c r="H382" t="s">
        <v>334</v>
      </c>
      <c r="I382" t="s">
        <v>219</v>
      </c>
      <c r="J382">
        <v>68298</v>
      </c>
      <c r="K382" t="s">
        <v>89</v>
      </c>
      <c r="L382">
        <v>6808</v>
      </c>
      <c r="M382">
        <v>6829800134430</v>
      </c>
      <c r="N382" t="s">
        <v>1155</v>
      </c>
      <c r="O382" t="s">
        <v>336</v>
      </c>
      <c r="P382" t="s">
        <v>1156</v>
      </c>
      <c r="Q382" t="s">
        <v>338</v>
      </c>
      <c r="R382">
        <v>2026</v>
      </c>
      <c r="S382">
        <v>19</v>
      </c>
      <c r="T382" t="s">
        <v>81</v>
      </c>
      <c r="U382" t="s">
        <v>262</v>
      </c>
      <c r="W382" t="s">
        <v>183</v>
      </c>
      <c r="X382" t="s">
        <v>157</v>
      </c>
      <c r="Y382" t="s">
        <v>339</v>
      </c>
      <c r="Z382" t="s">
        <v>339</v>
      </c>
      <c r="AA382">
        <v>19</v>
      </c>
      <c r="AB382" t="s">
        <v>339</v>
      </c>
      <c r="AC382" t="s">
        <v>339</v>
      </c>
      <c r="AE382" t="s">
        <v>340</v>
      </c>
      <c r="AF382" t="s">
        <v>341</v>
      </c>
      <c r="AG382">
        <v>0</v>
      </c>
      <c r="AH382">
        <v>0</v>
      </c>
      <c r="AI382" t="s">
        <v>342</v>
      </c>
      <c r="AJ382" t="s">
        <v>592</v>
      </c>
      <c r="AK382" t="s">
        <v>81</v>
      </c>
      <c r="AL382" t="s">
        <v>339</v>
      </c>
      <c r="AO382" t="s">
        <v>262</v>
      </c>
      <c r="AP382" t="s">
        <v>262</v>
      </c>
      <c r="AQ382" t="s">
        <v>344</v>
      </c>
      <c r="AR382" t="s">
        <v>82</v>
      </c>
      <c r="AS382" t="s">
        <v>345</v>
      </c>
    </row>
    <row r="383" spans="1:45">
      <c r="A383" t="s">
        <v>213</v>
      </c>
      <c r="B383">
        <v>68008922025</v>
      </c>
      <c r="C383">
        <v>901711556</v>
      </c>
      <c r="D383" t="s">
        <v>215</v>
      </c>
      <c r="E383" t="s">
        <v>157</v>
      </c>
      <c r="F383" t="s">
        <v>156</v>
      </c>
      <c r="G383" t="s">
        <v>77</v>
      </c>
      <c r="H383" t="s">
        <v>334</v>
      </c>
      <c r="I383" t="s">
        <v>219</v>
      </c>
      <c r="J383">
        <v>68298</v>
      </c>
      <c r="K383" t="s">
        <v>89</v>
      </c>
      <c r="L383">
        <v>6808</v>
      </c>
      <c r="M383">
        <v>6829800134436</v>
      </c>
      <c r="N383" t="s">
        <v>1157</v>
      </c>
      <c r="O383" t="s">
        <v>336</v>
      </c>
      <c r="P383" t="s">
        <v>1158</v>
      </c>
      <c r="Q383" t="s">
        <v>338</v>
      </c>
      <c r="R383">
        <v>2026</v>
      </c>
      <c r="S383">
        <v>10</v>
      </c>
      <c r="T383" t="s">
        <v>81</v>
      </c>
      <c r="U383" t="s">
        <v>262</v>
      </c>
      <c r="W383" t="s">
        <v>156</v>
      </c>
      <c r="X383" t="s">
        <v>157</v>
      </c>
      <c r="Y383" t="s">
        <v>339</v>
      </c>
      <c r="Z383" t="s">
        <v>339</v>
      </c>
      <c r="AA383">
        <v>10</v>
      </c>
      <c r="AB383" t="s">
        <v>339</v>
      </c>
      <c r="AC383" t="s">
        <v>339</v>
      </c>
      <c r="AE383" t="s">
        <v>340</v>
      </c>
      <c r="AF383" t="s">
        <v>341</v>
      </c>
      <c r="AG383">
        <v>0</v>
      </c>
      <c r="AH383">
        <v>0</v>
      </c>
      <c r="AI383" t="s">
        <v>342</v>
      </c>
      <c r="AJ383" t="s">
        <v>592</v>
      </c>
      <c r="AK383" t="s">
        <v>81</v>
      </c>
      <c r="AL383" t="s">
        <v>339</v>
      </c>
      <c r="AO383" t="s">
        <v>262</v>
      </c>
      <c r="AP383" t="s">
        <v>262</v>
      </c>
      <c r="AQ383" t="s">
        <v>344</v>
      </c>
      <c r="AR383" t="s">
        <v>82</v>
      </c>
      <c r="AS383" t="s">
        <v>345</v>
      </c>
    </row>
    <row r="384" spans="1:45">
      <c r="A384">
        <v>1835</v>
      </c>
      <c r="B384">
        <v>68008832025</v>
      </c>
      <c r="C384">
        <v>890204066</v>
      </c>
      <c r="D384" t="s">
        <v>103</v>
      </c>
      <c r="E384" t="s">
        <v>84</v>
      </c>
      <c r="F384" t="s">
        <v>98</v>
      </c>
      <c r="G384" t="s">
        <v>77</v>
      </c>
      <c r="H384" t="s">
        <v>334</v>
      </c>
      <c r="I384" t="s">
        <v>102</v>
      </c>
      <c r="J384">
        <v>68895</v>
      </c>
      <c r="K384" t="s">
        <v>101</v>
      </c>
      <c r="L384">
        <v>6802</v>
      </c>
      <c r="M384">
        <v>6889500135783</v>
      </c>
      <c r="N384" t="s">
        <v>1159</v>
      </c>
      <c r="O384" t="s">
        <v>336</v>
      </c>
      <c r="P384" t="s">
        <v>1160</v>
      </c>
      <c r="Q384" t="s">
        <v>338</v>
      </c>
      <c r="R384">
        <v>2026</v>
      </c>
      <c r="S384">
        <v>101</v>
      </c>
      <c r="T384" t="s">
        <v>81</v>
      </c>
      <c r="U384" t="s">
        <v>262</v>
      </c>
      <c r="W384" t="s">
        <v>98</v>
      </c>
      <c r="X384" t="s">
        <v>84</v>
      </c>
      <c r="Y384" t="s">
        <v>339</v>
      </c>
      <c r="Z384" t="s">
        <v>339</v>
      </c>
      <c r="AA384">
        <v>101</v>
      </c>
      <c r="AB384" t="s">
        <v>339</v>
      </c>
      <c r="AC384" t="s">
        <v>339</v>
      </c>
      <c r="AE384" t="s">
        <v>424</v>
      </c>
      <c r="AF384" t="s">
        <v>341</v>
      </c>
      <c r="AG384">
        <v>0</v>
      </c>
      <c r="AH384">
        <v>1</v>
      </c>
      <c r="AI384" t="s">
        <v>342</v>
      </c>
      <c r="AJ384" t="s">
        <v>342</v>
      </c>
      <c r="AK384" t="s">
        <v>81</v>
      </c>
      <c r="AL384" t="s">
        <v>339</v>
      </c>
      <c r="AO384" t="s">
        <v>262</v>
      </c>
      <c r="AP384" t="s">
        <v>262</v>
      </c>
      <c r="AQ384" t="s">
        <v>344</v>
      </c>
      <c r="AR384" t="s">
        <v>82</v>
      </c>
      <c r="AS384" t="s">
        <v>345</v>
      </c>
    </row>
    <row r="385" spans="1:45">
      <c r="A385" t="s">
        <v>207</v>
      </c>
      <c r="B385">
        <v>68008742025</v>
      </c>
      <c r="C385">
        <v>900845972</v>
      </c>
      <c r="D385" t="s">
        <v>209</v>
      </c>
      <c r="E385" t="s">
        <v>129</v>
      </c>
      <c r="F385" t="s">
        <v>127</v>
      </c>
      <c r="G385" t="s">
        <v>77</v>
      </c>
      <c r="H385" t="s">
        <v>334</v>
      </c>
      <c r="I385" t="s">
        <v>208</v>
      </c>
      <c r="J385">
        <v>68162</v>
      </c>
      <c r="K385" t="s">
        <v>107</v>
      </c>
      <c r="L385">
        <v>6810</v>
      </c>
      <c r="M385">
        <v>6816200133562</v>
      </c>
      <c r="N385" t="s">
        <v>1161</v>
      </c>
      <c r="O385" t="s">
        <v>348</v>
      </c>
      <c r="P385" t="s">
        <v>1162</v>
      </c>
      <c r="Q385" t="s">
        <v>338</v>
      </c>
      <c r="R385">
        <v>2026</v>
      </c>
      <c r="S385">
        <v>19</v>
      </c>
      <c r="T385" t="s">
        <v>81</v>
      </c>
      <c r="U385" t="s">
        <v>262</v>
      </c>
      <c r="W385" t="s">
        <v>127</v>
      </c>
      <c r="X385" t="s">
        <v>129</v>
      </c>
      <c r="Y385" t="s">
        <v>339</v>
      </c>
      <c r="Z385" t="s">
        <v>339</v>
      </c>
      <c r="AA385">
        <v>19</v>
      </c>
      <c r="AB385" t="s">
        <v>339</v>
      </c>
      <c r="AC385" t="s">
        <v>339</v>
      </c>
      <c r="AE385" t="s">
        <v>419</v>
      </c>
      <c r="AF385" t="s">
        <v>341</v>
      </c>
      <c r="AG385">
        <v>0</v>
      </c>
      <c r="AH385">
        <v>0</v>
      </c>
      <c r="AI385" t="s">
        <v>342</v>
      </c>
      <c r="AJ385" t="s">
        <v>1163</v>
      </c>
      <c r="AK385" t="s">
        <v>81</v>
      </c>
      <c r="AL385" t="s">
        <v>339</v>
      </c>
      <c r="AO385" t="s">
        <v>262</v>
      </c>
      <c r="AP385" t="s">
        <v>262</v>
      </c>
      <c r="AQ385" t="s">
        <v>344</v>
      </c>
      <c r="AR385" t="s">
        <v>82</v>
      </c>
      <c r="AS385" t="s">
        <v>345</v>
      </c>
    </row>
    <row r="386" spans="1:45">
      <c r="A386" t="s">
        <v>207</v>
      </c>
      <c r="B386">
        <v>68008742025</v>
      </c>
      <c r="C386">
        <v>900845972</v>
      </c>
      <c r="D386" t="s">
        <v>209</v>
      </c>
      <c r="E386" t="s">
        <v>157</v>
      </c>
      <c r="F386" t="s">
        <v>156</v>
      </c>
      <c r="G386" t="s">
        <v>77</v>
      </c>
      <c r="H386" t="s">
        <v>334</v>
      </c>
      <c r="I386" t="s">
        <v>208</v>
      </c>
      <c r="J386">
        <v>68162</v>
      </c>
      <c r="K386" t="s">
        <v>107</v>
      </c>
      <c r="L386">
        <v>6810</v>
      </c>
      <c r="M386">
        <v>6816200133568</v>
      </c>
      <c r="N386" t="s">
        <v>1164</v>
      </c>
      <c r="O386" t="s">
        <v>336</v>
      </c>
      <c r="P386" t="s">
        <v>1165</v>
      </c>
      <c r="Q386" t="s">
        <v>338</v>
      </c>
      <c r="R386">
        <v>2026</v>
      </c>
      <c r="S386">
        <v>18</v>
      </c>
      <c r="T386" t="s">
        <v>81</v>
      </c>
      <c r="U386" t="s">
        <v>262</v>
      </c>
      <c r="W386" t="s">
        <v>156</v>
      </c>
      <c r="X386" t="s">
        <v>157</v>
      </c>
      <c r="Y386" t="s">
        <v>339</v>
      </c>
      <c r="Z386" t="s">
        <v>339</v>
      </c>
      <c r="AA386">
        <v>20</v>
      </c>
      <c r="AB386" t="s">
        <v>479</v>
      </c>
      <c r="AC386" t="s">
        <v>480</v>
      </c>
      <c r="AD386" t="s">
        <v>320</v>
      </c>
      <c r="AE386" t="s">
        <v>340</v>
      </c>
      <c r="AF386" t="s">
        <v>341</v>
      </c>
      <c r="AG386">
        <v>0</v>
      </c>
      <c r="AH386">
        <v>0</v>
      </c>
      <c r="AI386" t="s">
        <v>342</v>
      </c>
      <c r="AJ386" t="s">
        <v>1163</v>
      </c>
      <c r="AK386" t="s">
        <v>81</v>
      </c>
      <c r="AL386" t="s">
        <v>339</v>
      </c>
      <c r="AO386" t="s">
        <v>262</v>
      </c>
      <c r="AP386" t="s">
        <v>262</v>
      </c>
      <c r="AQ386" t="s">
        <v>344</v>
      </c>
      <c r="AR386" t="s">
        <v>82</v>
      </c>
      <c r="AS386" t="s">
        <v>345</v>
      </c>
    </row>
    <row r="387" spans="1:45">
      <c r="A387" t="s">
        <v>207</v>
      </c>
      <c r="B387">
        <v>68008742025</v>
      </c>
      <c r="C387">
        <v>900845972</v>
      </c>
      <c r="D387" t="s">
        <v>209</v>
      </c>
      <c r="E387" t="s">
        <v>157</v>
      </c>
      <c r="F387" t="s">
        <v>156</v>
      </c>
      <c r="G387" t="s">
        <v>77</v>
      </c>
      <c r="H387" t="s">
        <v>334</v>
      </c>
      <c r="I387" t="s">
        <v>208</v>
      </c>
      <c r="J387">
        <v>68162</v>
      </c>
      <c r="K387" t="s">
        <v>107</v>
      </c>
      <c r="L387">
        <v>6810</v>
      </c>
      <c r="M387">
        <v>6816200133574</v>
      </c>
      <c r="N387" t="s">
        <v>1166</v>
      </c>
      <c r="O387" t="s">
        <v>336</v>
      </c>
      <c r="P387" t="s">
        <v>1167</v>
      </c>
      <c r="Q387" t="s">
        <v>338</v>
      </c>
      <c r="R387">
        <v>2026</v>
      </c>
      <c r="S387">
        <v>14</v>
      </c>
      <c r="T387" t="s">
        <v>81</v>
      </c>
      <c r="U387" t="s">
        <v>262</v>
      </c>
      <c r="W387" t="s">
        <v>156</v>
      </c>
      <c r="X387" t="s">
        <v>157</v>
      </c>
      <c r="Y387" t="s">
        <v>339</v>
      </c>
      <c r="Z387" t="s">
        <v>339</v>
      </c>
      <c r="AA387">
        <v>10</v>
      </c>
      <c r="AB387" t="s">
        <v>479</v>
      </c>
      <c r="AC387" t="s">
        <v>480</v>
      </c>
      <c r="AD387" t="s">
        <v>320</v>
      </c>
      <c r="AE387" t="s">
        <v>340</v>
      </c>
      <c r="AF387" t="s">
        <v>341</v>
      </c>
      <c r="AG387">
        <v>0</v>
      </c>
      <c r="AH387">
        <v>0</v>
      </c>
      <c r="AI387" t="s">
        <v>342</v>
      </c>
      <c r="AJ387" t="s">
        <v>1163</v>
      </c>
      <c r="AK387" t="s">
        <v>81</v>
      </c>
      <c r="AL387" t="s">
        <v>339</v>
      </c>
      <c r="AO387" t="s">
        <v>262</v>
      </c>
      <c r="AP387" t="s">
        <v>262</v>
      </c>
      <c r="AQ387" t="s">
        <v>344</v>
      </c>
      <c r="AR387" t="s">
        <v>82</v>
      </c>
      <c r="AS387" t="s">
        <v>345</v>
      </c>
    </row>
    <row r="388" spans="1:45">
      <c r="A388" t="s">
        <v>207</v>
      </c>
      <c r="B388">
        <v>68008742025</v>
      </c>
      <c r="C388">
        <v>900845972</v>
      </c>
      <c r="D388" t="s">
        <v>209</v>
      </c>
      <c r="E388" t="s">
        <v>157</v>
      </c>
      <c r="F388" t="s">
        <v>156</v>
      </c>
      <c r="G388" t="s">
        <v>77</v>
      </c>
      <c r="H388" t="s">
        <v>334</v>
      </c>
      <c r="I388" t="s">
        <v>208</v>
      </c>
      <c r="J388">
        <v>68162</v>
      </c>
      <c r="K388" t="s">
        <v>107</v>
      </c>
      <c r="L388">
        <v>6810</v>
      </c>
      <c r="M388">
        <v>681621129016</v>
      </c>
      <c r="N388" t="s">
        <v>1168</v>
      </c>
      <c r="O388" t="s">
        <v>336</v>
      </c>
      <c r="P388" t="s">
        <v>1169</v>
      </c>
      <c r="Q388" t="s">
        <v>338</v>
      </c>
      <c r="R388">
        <v>2026</v>
      </c>
      <c r="S388">
        <v>16</v>
      </c>
      <c r="T388" t="s">
        <v>81</v>
      </c>
      <c r="U388" t="s">
        <v>262</v>
      </c>
      <c r="W388" t="s">
        <v>156</v>
      </c>
      <c r="X388" t="s">
        <v>157</v>
      </c>
      <c r="Y388" t="s">
        <v>339</v>
      </c>
      <c r="Z388" t="s">
        <v>339</v>
      </c>
      <c r="AA388">
        <v>21</v>
      </c>
      <c r="AB388" t="s">
        <v>479</v>
      </c>
      <c r="AC388" t="s">
        <v>480</v>
      </c>
      <c r="AD388" t="s">
        <v>320</v>
      </c>
      <c r="AE388" t="s">
        <v>340</v>
      </c>
      <c r="AF388" t="s">
        <v>341</v>
      </c>
      <c r="AG388">
        <v>0</v>
      </c>
      <c r="AH388">
        <v>0</v>
      </c>
      <c r="AI388" t="s">
        <v>342</v>
      </c>
      <c r="AJ388" t="s">
        <v>1163</v>
      </c>
      <c r="AK388" t="s">
        <v>81</v>
      </c>
      <c r="AL388" t="s">
        <v>339</v>
      </c>
      <c r="AO388" t="s">
        <v>262</v>
      </c>
      <c r="AP388" t="s">
        <v>262</v>
      </c>
      <c r="AQ388" t="s">
        <v>344</v>
      </c>
      <c r="AR388" t="s">
        <v>82</v>
      </c>
      <c r="AS388" t="s">
        <v>345</v>
      </c>
    </row>
    <row r="389" spans="1:45">
      <c r="A389" t="s">
        <v>207</v>
      </c>
      <c r="B389">
        <v>68008742025</v>
      </c>
      <c r="C389">
        <v>900845972</v>
      </c>
      <c r="D389" t="s">
        <v>209</v>
      </c>
      <c r="E389" t="s">
        <v>157</v>
      </c>
      <c r="F389" t="s">
        <v>156</v>
      </c>
      <c r="G389" t="s">
        <v>77</v>
      </c>
      <c r="H389" t="s">
        <v>334</v>
      </c>
      <c r="I389" t="s">
        <v>208</v>
      </c>
      <c r="J389">
        <v>68162</v>
      </c>
      <c r="K389" t="s">
        <v>107</v>
      </c>
      <c r="L389">
        <v>6810</v>
      </c>
      <c r="M389">
        <v>681621129021</v>
      </c>
      <c r="N389" t="s">
        <v>1170</v>
      </c>
      <c r="O389" t="s">
        <v>336</v>
      </c>
      <c r="P389" t="s">
        <v>1167</v>
      </c>
      <c r="Q389" t="s">
        <v>338</v>
      </c>
      <c r="R389">
        <v>2026</v>
      </c>
      <c r="S389">
        <v>14</v>
      </c>
      <c r="T389" t="s">
        <v>81</v>
      </c>
      <c r="U389" t="s">
        <v>262</v>
      </c>
      <c r="W389" t="s">
        <v>156</v>
      </c>
      <c r="X389" t="s">
        <v>157</v>
      </c>
      <c r="Y389" t="s">
        <v>339</v>
      </c>
      <c r="Z389" t="s">
        <v>339</v>
      </c>
      <c r="AA389">
        <v>11</v>
      </c>
      <c r="AB389" t="s">
        <v>479</v>
      </c>
      <c r="AC389" t="s">
        <v>480</v>
      </c>
      <c r="AD389" t="s">
        <v>320</v>
      </c>
      <c r="AE389" t="s">
        <v>340</v>
      </c>
      <c r="AF389" t="s">
        <v>341</v>
      </c>
      <c r="AG389">
        <v>0</v>
      </c>
      <c r="AH389">
        <v>0</v>
      </c>
      <c r="AI389" t="s">
        <v>342</v>
      </c>
      <c r="AJ389" t="s">
        <v>1163</v>
      </c>
      <c r="AK389" t="s">
        <v>81</v>
      </c>
      <c r="AL389" t="s">
        <v>339</v>
      </c>
      <c r="AO389" t="s">
        <v>262</v>
      </c>
      <c r="AP389" t="s">
        <v>262</v>
      </c>
      <c r="AQ389" t="s">
        <v>344</v>
      </c>
      <c r="AR389" t="s">
        <v>82</v>
      </c>
      <c r="AS389" t="s">
        <v>345</v>
      </c>
    </row>
    <row r="390" spans="1:45">
      <c r="A390" t="s">
        <v>207</v>
      </c>
      <c r="B390">
        <v>68008742025</v>
      </c>
      <c r="C390">
        <v>900845972</v>
      </c>
      <c r="D390" t="s">
        <v>209</v>
      </c>
      <c r="E390" t="s">
        <v>129</v>
      </c>
      <c r="F390" t="s">
        <v>127</v>
      </c>
      <c r="G390" t="s">
        <v>77</v>
      </c>
      <c r="H390" t="s">
        <v>334</v>
      </c>
      <c r="I390" t="s">
        <v>208</v>
      </c>
      <c r="J390">
        <v>68162</v>
      </c>
      <c r="K390" t="s">
        <v>107</v>
      </c>
      <c r="L390">
        <v>6810</v>
      </c>
      <c r="M390">
        <v>681621129022</v>
      </c>
      <c r="N390" t="s">
        <v>1171</v>
      </c>
      <c r="O390" t="s">
        <v>348</v>
      </c>
      <c r="P390" t="s">
        <v>1162</v>
      </c>
      <c r="Q390" t="s">
        <v>338</v>
      </c>
      <c r="R390">
        <v>2026</v>
      </c>
      <c r="S390">
        <v>20</v>
      </c>
      <c r="T390" t="s">
        <v>81</v>
      </c>
      <c r="U390" t="s">
        <v>262</v>
      </c>
      <c r="W390" t="s">
        <v>127</v>
      </c>
      <c r="X390" t="s">
        <v>129</v>
      </c>
      <c r="Y390" t="s">
        <v>339</v>
      </c>
      <c r="Z390" t="s">
        <v>339</v>
      </c>
      <c r="AA390">
        <v>20</v>
      </c>
      <c r="AB390" t="s">
        <v>339</v>
      </c>
      <c r="AC390" t="s">
        <v>339</v>
      </c>
      <c r="AE390" t="s">
        <v>419</v>
      </c>
      <c r="AF390" t="s">
        <v>341</v>
      </c>
      <c r="AG390">
        <v>0</v>
      </c>
      <c r="AH390">
        <v>0</v>
      </c>
      <c r="AI390" t="s">
        <v>342</v>
      </c>
      <c r="AJ390" t="s">
        <v>1163</v>
      </c>
      <c r="AK390" t="s">
        <v>81</v>
      </c>
      <c r="AL390" t="s">
        <v>339</v>
      </c>
      <c r="AO390" t="s">
        <v>262</v>
      </c>
      <c r="AP390" t="s">
        <v>262</v>
      </c>
      <c r="AQ390" t="s">
        <v>344</v>
      </c>
      <c r="AR390" t="s">
        <v>82</v>
      </c>
      <c r="AS390" t="s">
        <v>345</v>
      </c>
    </row>
    <row r="391" spans="1:45">
      <c r="A391" t="s">
        <v>207</v>
      </c>
      <c r="B391">
        <v>68008742025</v>
      </c>
      <c r="C391">
        <v>900845972</v>
      </c>
      <c r="D391" t="s">
        <v>209</v>
      </c>
      <c r="E391" t="s">
        <v>129</v>
      </c>
      <c r="F391" t="s">
        <v>127</v>
      </c>
      <c r="G391" t="s">
        <v>77</v>
      </c>
      <c r="H391" t="s">
        <v>334</v>
      </c>
      <c r="I391" t="s">
        <v>210</v>
      </c>
      <c r="J391">
        <v>68207</v>
      </c>
      <c r="K391" t="s">
        <v>107</v>
      </c>
      <c r="L391">
        <v>6810</v>
      </c>
      <c r="M391">
        <v>6820700133581</v>
      </c>
      <c r="N391" t="s">
        <v>1172</v>
      </c>
      <c r="O391" t="s">
        <v>336</v>
      </c>
      <c r="P391" t="s">
        <v>1173</v>
      </c>
      <c r="Q391" t="s">
        <v>338</v>
      </c>
      <c r="R391">
        <v>2026</v>
      </c>
      <c r="S391">
        <v>22</v>
      </c>
      <c r="T391" t="s">
        <v>81</v>
      </c>
      <c r="U391" t="s">
        <v>262</v>
      </c>
      <c r="W391" t="s">
        <v>127</v>
      </c>
      <c r="X391" t="s">
        <v>129</v>
      </c>
      <c r="Y391" t="s">
        <v>339</v>
      </c>
      <c r="Z391" t="s">
        <v>339</v>
      </c>
      <c r="AA391">
        <v>20</v>
      </c>
      <c r="AB391" t="s">
        <v>479</v>
      </c>
      <c r="AC391" t="s">
        <v>480</v>
      </c>
      <c r="AD391" t="s">
        <v>320</v>
      </c>
      <c r="AE391" t="s">
        <v>419</v>
      </c>
      <c r="AF391" t="s">
        <v>341</v>
      </c>
      <c r="AG391">
        <v>0</v>
      </c>
      <c r="AH391">
        <v>0</v>
      </c>
      <c r="AI391" t="s">
        <v>342</v>
      </c>
      <c r="AJ391" t="s">
        <v>1163</v>
      </c>
      <c r="AK391" t="s">
        <v>81</v>
      </c>
      <c r="AL391" t="s">
        <v>339</v>
      </c>
      <c r="AO391" t="s">
        <v>262</v>
      </c>
      <c r="AP391" t="s">
        <v>262</v>
      </c>
      <c r="AQ391" t="s">
        <v>344</v>
      </c>
      <c r="AR391" t="s">
        <v>82</v>
      </c>
      <c r="AS391" t="s">
        <v>345</v>
      </c>
    </row>
    <row r="392" spans="1:45">
      <c r="A392" t="s">
        <v>207</v>
      </c>
      <c r="B392">
        <v>68008742025</v>
      </c>
      <c r="C392">
        <v>900845972</v>
      </c>
      <c r="D392" t="s">
        <v>209</v>
      </c>
      <c r="E392" t="s">
        <v>129</v>
      </c>
      <c r="F392" t="s">
        <v>127</v>
      </c>
      <c r="G392" t="s">
        <v>77</v>
      </c>
      <c r="H392" t="s">
        <v>334</v>
      </c>
      <c r="I392" t="s">
        <v>210</v>
      </c>
      <c r="J392">
        <v>68207</v>
      </c>
      <c r="K392" t="s">
        <v>107</v>
      </c>
      <c r="L392">
        <v>6810</v>
      </c>
      <c r="M392">
        <v>6820700133587</v>
      </c>
      <c r="N392" t="s">
        <v>1174</v>
      </c>
      <c r="O392" t="s">
        <v>336</v>
      </c>
      <c r="P392" t="s">
        <v>1175</v>
      </c>
      <c r="Q392" t="s">
        <v>338</v>
      </c>
      <c r="R392">
        <v>2026</v>
      </c>
      <c r="S392">
        <v>29</v>
      </c>
      <c r="T392" t="s">
        <v>81</v>
      </c>
      <c r="U392" t="s">
        <v>262</v>
      </c>
      <c r="W392" t="s">
        <v>127</v>
      </c>
      <c r="X392" t="s">
        <v>129</v>
      </c>
      <c r="Y392" t="s">
        <v>339</v>
      </c>
      <c r="Z392" t="s">
        <v>339</v>
      </c>
      <c r="AA392">
        <v>30</v>
      </c>
      <c r="AB392" t="s">
        <v>479</v>
      </c>
      <c r="AC392" t="s">
        <v>480</v>
      </c>
      <c r="AD392" t="s">
        <v>320</v>
      </c>
      <c r="AE392" t="s">
        <v>419</v>
      </c>
      <c r="AF392" t="s">
        <v>341</v>
      </c>
      <c r="AG392">
        <v>0</v>
      </c>
      <c r="AH392">
        <v>0</v>
      </c>
      <c r="AI392" t="s">
        <v>342</v>
      </c>
      <c r="AJ392" t="s">
        <v>1163</v>
      </c>
      <c r="AK392" t="s">
        <v>81</v>
      </c>
      <c r="AL392" t="s">
        <v>339</v>
      </c>
      <c r="AO392" t="s">
        <v>262</v>
      </c>
      <c r="AP392" t="s">
        <v>262</v>
      </c>
      <c r="AQ392" t="s">
        <v>344</v>
      </c>
      <c r="AR392" t="s">
        <v>82</v>
      </c>
      <c r="AS392" t="s">
        <v>345</v>
      </c>
    </row>
    <row r="393" spans="1:45">
      <c r="A393" t="s">
        <v>207</v>
      </c>
      <c r="B393">
        <v>68008742025</v>
      </c>
      <c r="C393">
        <v>900845972</v>
      </c>
      <c r="D393" t="s">
        <v>209</v>
      </c>
      <c r="E393" t="s">
        <v>129</v>
      </c>
      <c r="F393" t="s">
        <v>127</v>
      </c>
      <c r="G393" t="s">
        <v>77</v>
      </c>
      <c r="H393" t="s">
        <v>334</v>
      </c>
      <c r="I393" t="s">
        <v>210</v>
      </c>
      <c r="J393">
        <v>68207</v>
      </c>
      <c r="K393" t="s">
        <v>107</v>
      </c>
      <c r="L393">
        <v>6810</v>
      </c>
      <c r="M393">
        <v>682071129115</v>
      </c>
      <c r="N393" t="s">
        <v>1176</v>
      </c>
      <c r="O393" t="s">
        <v>336</v>
      </c>
      <c r="P393" t="s">
        <v>1177</v>
      </c>
      <c r="Q393" t="s">
        <v>338</v>
      </c>
      <c r="R393">
        <v>2026</v>
      </c>
      <c r="S393">
        <v>8</v>
      </c>
      <c r="T393" t="s">
        <v>81</v>
      </c>
      <c r="U393" t="s">
        <v>262</v>
      </c>
      <c r="W393" t="s">
        <v>127</v>
      </c>
      <c r="X393" t="s">
        <v>129</v>
      </c>
      <c r="Y393" t="s">
        <v>339</v>
      </c>
      <c r="Z393" t="s">
        <v>339</v>
      </c>
      <c r="AA393">
        <v>9</v>
      </c>
      <c r="AB393" t="s">
        <v>479</v>
      </c>
      <c r="AC393" t="s">
        <v>480</v>
      </c>
      <c r="AD393" t="s">
        <v>320</v>
      </c>
      <c r="AE393" t="s">
        <v>419</v>
      </c>
      <c r="AF393" t="s">
        <v>341</v>
      </c>
      <c r="AG393">
        <v>0</v>
      </c>
      <c r="AH393">
        <v>0</v>
      </c>
      <c r="AI393" t="s">
        <v>342</v>
      </c>
      <c r="AJ393" t="s">
        <v>1163</v>
      </c>
      <c r="AK393" t="s">
        <v>81</v>
      </c>
      <c r="AL393" t="s">
        <v>339</v>
      </c>
      <c r="AO393" t="s">
        <v>262</v>
      </c>
      <c r="AP393" t="s">
        <v>262</v>
      </c>
      <c r="AQ393" t="s">
        <v>344</v>
      </c>
      <c r="AR393" t="s">
        <v>82</v>
      </c>
      <c r="AS393" t="s">
        <v>345</v>
      </c>
    </row>
    <row r="394" spans="1:45">
      <c r="A394" t="s">
        <v>207</v>
      </c>
      <c r="B394">
        <v>68008742025</v>
      </c>
      <c r="C394">
        <v>900845972</v>
      </c>
      <c r="D394" t="s">
        <v>209</v>
      </c>
      <c r="E394" t="s">
        <v>129</v>
      </c>
      <c r="F394" t="s">
        <v>127</v>
      </c>
      <c r="G394" t="s">
        <v>77</v>
      </c>
      <c r="H394" t="s">
        <v>334</v>
      </c>
      <c r="I394" t="s">
        <v>211</v>
      </c>
      <c r="J394">
        <v>68468</v>
      </c>
      <c r="K394" t="s">
        <v>107</v>
      </c>
      <c r="L394">
        <v>6810</v>
      </c>
      <c r="M394">
        <v>6846800138476</v>
      </c>
      <c r="N394" t="s">
        <v>1178</v>
      </c>
      <c r="O394" t="s">
        <v>336</v>
      </c>
      <c r="P394" t="s">
        <v>1179</v>
      </c>
      <c r="Q394" t="s">
        <v>338</v>
      </c>
      <c r="R394">
        <v>2026</v>
      </c>
      <c r="S394">
        <v>8</v>
      </c>
      <c r="T394" t="s">
        <v>81</v>
      </c>
      <c r="U394" t="s">
        <v>262</v>
      </c>
      <c r="W394" t="s">
        <v>127</v>
      </c>
      <c r="X394" t="s">
        <v>129</v>
      </c>
      <c r="Y394" t="s">
        <v>339</v>
      </c>
      <c r="Z394" t="s">
        <v>339</v>
      </c>
      <c r="AA394">
        <v>10</v>
      </c>
      <c r="AB394" t="s">
        <v>479</v>
      </c>
      <c r="AC394" t="s">
        <v>480</v>
      </c>
      <c r="AD394" t="s">
        <v>320</v>
      </c>
      <c r="AE394" t="s">
        <v>419</v>
      </c>
      <c r="AF394" t="s">
        <v>341</v>
      </c>
      <c r="AG394">
        <v>0</v>
      </c>
      <c r="AH394">
        <v>0</v>
      </c>
      <c r="AI394" t="s">
        <v>342</v>
      </c>
      <c r="AJ394" t="s">
        <v>1163</v>
      </c>
      <c r="AK394" t="s">
        <v>81</v>
      </c>
      <c r="AL394" t="s">
        <v>339</v>
      </c>
      <c r="AO394" t="s">
        <v>262</v>
      </c>
      <c r="AP394" t="s">
        <v>262</v>
      </c>
      <c r="AQ394" t="s">
        <v>344</v>
      </c>
      <c r="AR394" t="s">
        <v>82</v>
      </c>
      <c r="AS394" t="s">
        <v>345</v>
      </c>
    </row>
    <row r="395" spans="1:45">
      <c r="A395" t="s">
        <v>207</v>
      </c>
      <c r="B395">
        <v>68008742025</v>
      </c>
      <c r="C395">
        <v>900845972</v>
      </c>
      <c r="D395" t="s">
        <v>209</v>
      </c>
      <c r="E395" t="s">
        <v>129</v>
      </c>
      <c r="F395" t="s">
        <v>127</v>
      </c>
      <c r="G395" t="s">
        <v>77</v>
      </c>
      <c r="H395" t="s">
        <v>334</v>
      </c>
      <c r="I395" t="s">
        <v>211</v>
      </c>
      <c r="J395">
        <v>68468</v>
      </c>
      <c r="K395" t="s">
        <v>107</v>
      </c>
      <c r="L395">
        <v>6810</v>
      </c>
      <c r="M395">
        <v>6846800138481</v>
      </c>
      <c r="N395" t="s">
        <v>1180</v>
      </c>
      <c r="O395" t="s">
        <v>336</v>
      </c>
      <c r="P395" t="s">
        <v>1181</v>
      </c>
      <c r="Q395" t="s">
        <v>338</v>
      </c>
      <c r="R395">
        <v>2026</v>
      </c>
      <c r="S395">
        <v>10</v>
      </c>
      <c r="T395" t="s">
        <v>81</v>
      </c>
      <c r="U395" t="s">
        <v>262</v>
      </c>
      <c r="W395" t="s">
        <v>127</v>
      </c>
      <c r="X395" t="s">
        <v>129</v>
      </c>
      <c r="Y395" t="s">
        <v>339</v>
      </c>
      <c r="Z395" t="s">
        <v>339</v>
      </c>
      <c r="AA395">
        <v>13</v>
      </c>
      <c r="AB395" t="s">
        <v>479</v>
      </c>
      <c r="AC395" t="s">
        <v>480</v>
      </c>
      <c r="AD395" t="s">
        <v>320</v>
      </c>
      <c r="AE395" t="s">
        <v>419</v>
      </c>
      <c r="AF395" t="s">
        <v>341</v>
      </c>
      <c r="AG395">
        <v>0</v>
      </c>
      <c r="AH395">
        <v>1</v>
      </c>
      <c r="AI395" t="s">
        <v>342</v>
      </c>
      <c r="AJ395" t="s">
        <v>1163</v>
      </c>
      <c r="AK395" t="s">
        <v>81</v>
      </c>
      <c r="AL395" t="s">
        <v>339</v>
      </c>
      <c r="AO395" t="s">
        <v>262</v>
      </c>
      <c r="AP395" t="s">
        <v>262</v>
      </c>
      <c r="AQ395" t="s">
        <v>344</v>
      </c>
      <c r="AR395" t="s">
        <v>82</v>
      </c>
      <c r="AS395" t="s">
        <v>345</v>
      </c>
    </row>
    <row r="396" spans="1:45">
      <c r="A396" t="s">
        <v>207</v>
      </c>
      <c r="B396">
        <v>68008742025</v>
      </c>
      <c r="C396">
        <v>900845972</v>
      </c>
      <c r="D396" t="s">
        <v>209</v>
      </c>
      <c r="E396" t="s">
        <v>129</v>
      </c>
      <c r="F396" t="s">
        <v>127</v>
      </c>
      <c r="G396" t="s">
        <v>77</v>
      </c>
      <c r="H396" t="s">
        <v>334</v>
      </c>
      <c r="I396" t="s">
        <v>211</v>
      </c>
      <c r="J396">
        <v>68468</v>
      </c>
      <c r="K396" t="s">
        <v>107</v>
      </c>
      <c r="L396">
        <v>6810</v>
      </c>
      <c r="M396">
        <v>684681128501</v>
      </c>
      <c r="N396" t="s">
        <v>1182</v>
      </c>
      <c r="O396" t="s">
        <v>336</v>
      </c>
      <c r="P396" t="s">
        <v>1183</v>
      </c>
      <c r="Q396" t="s">
        <v>338</v>
      </c>
      <c r="R396">
        <v>2026</v>
      </c>
      <c r="S396">
        <v>12</v>
      </c>
      <c r="T396" t="s">
        <v>81</v>
      </c>
      <c r="U396" t="s">
        <v>262</v>
      </c>
      <c r="W396" t="s">
        <v>127</v>
      </c>
      <c r="X396" t="s">
        <v>129</v>
      </c>
      <c r="Y396" t="s">
        <v>339</v>
      </c>
      <c r="Z396" t="s">
        <v>339</v>
      </c>
      <c r="AA396">
        <v>9</v>
      </c>
      <c r="AB396" t="s">
        <v>479</v>
      </c>
      <c r="AC396" t="s">
        <v>480</v>
      </c>
      <c r="AD396" t="s">
        <v>320</v>
      </c>
      <c r="AE396" t="s">
        <v>419</v>
      </c>
      <c r="AF396" t="s">
        <v>341</v>
      </c>
      <c r="AG396">
        <v>0</v>
      </c>
      <c r="AH396">
        <v>0</v>
      </c>
      <c r="AI396" t="s">
        <v>342</v>
      </c>
      <c r="AJ396" t="s">
        <v>1163</v>
      </c>
      <c r="AK396" t="s">
        <v>81</v>
      </c>
      <c r="AL396" t="s">
        <v>339</v>
      </c>
      <c r="AO396" t="s">
        <v>262</v>
      </c>
      <c r="AP396" t="s">
        <v>262</v>
      </c>
      <c r="AQ396" t="s">
        <v>344</v>
      </c>
      <c r="AR396" t="s">
        <v>82</v>
      </c>
      <c r="AS396" t="s">
        <v>345</v>
      </c>
    </row>
    <row r="397" spans="1:45">
      <c r="A397" t="s">
        <v>207</v>
      </c>
      <c r="B397">
        <v>68008742025</v>
      </c>
      <c r="C397">
        <v>900845972</v>
      </c>
      <c r="D397" t="s">
        <v>209</v>
      </c>
      <c r="E397" t="s">
        <v>129</v>
      </c>
      <c r="F397" t="s">
        <v>127</v>
      </c>
      <c r="G397" t="s">
        <v>77</v>
      </c>
      <c r="H397" t="s">
        <v>334</v>
      </c>
      <c r="I397" t="s">
        <v>211</v>
      </c>
      <c r="J397">
        <v>68468</v>
      </c>
      <c r="K397" t="s">
        <v>107</v>
      </c>
      <c r="L397">
        <v>6810</v>
      </c>
      <c r="M397">
        <v>684681128504</v>
      </c>
      <c r="N397" t="s">
        <v>1184</v>
      </c>
      <c r="O397" t="s">
        <v>336</v>
      </c>
      <c r="P397" t="s">
        <v>1185</v>
      </c>
      <c r="Q397" t="s">
        <v>338</v>
      </c>
      <c r="R397">
        <v>2026</v>
      </c>
      <c r="S397">
        <v>9</v>
      </c>
      <c r="T397" t="s">
        <v>81</v>
      </c>
      <c r="U397" t="s">
        <v>262</v>
      </c>
      <c r="W397" t="s">
        <v>127</v>
      </c>
      <c r="X397" t="s">
        <v>129</v>
      </c>
      <c r="Y397" t="s">
        <v>339</v>
      </c>
      <c r="Z397" t="s">
        <v>339</v>
      </c>
      <c r="AA397">
        <v>11</v>
      </c>
      <c r="AB397" t="s">
        <v>479</v>
      </c>
      <c r="AC397" t="s">
        <v>480</v>
      </c>
      <c r="AD397" t="s">
        <v>320</v>
      </c>
      <c r="AE397" t="s">
        <v>419</v>
      </c>
      <c r="AF397" t="s">
        <v>341</v>
      </c>
      <c r="AG397">
        <v>0</v>
      </c>
      <c r="AH397">
        <v>0</v>
      </c>
      <c r="AI397" t="s">
        <v>342</v>
      </c>
      <c r="AJ397" t="s">
        <v>1163</v>
      </c>
      <c r="AK397" t="s">
        <v>81</v>
      </c>
      <c r="AL397" t="s">
        <v>339</v>
      </c>
      <c r="AO397" t="s">
        <v>262</v>
      </c>
      <c r="AP397" t="s">
        <v>262</v>
      </c>
      <c r="AQ397" t="s">
        <v>344</v>
      </c>
      <c r="AR397" t="s">
        <v>82</v>
      </c>
      <c r="AS397" t="s">
        <v>345</v>
      </c>
    </row>
    <row r="398" spans="1:45">
      <c r="A398" t="s">
        <v>207</v>
      </c>
      <c r="B398">
        <v>68008742025</v>
      </c>
      <c r="C398">
        <v>900845972</v>
      </c>
      <c r="D398" t="s">
        <v>209</v>
      </c>
      <c r="E398" t="s">
        <v>129</v>
      </c>
      <c r="F398" t="s">
        <v>127</v>
      </c>
      <c r="G398" t="s">
        <v>77</v>
      </c>
      <c r="H398" t="s">
        <v>334</v>
      </c>
      <c r="I398" t="s">
        <v>211</v>
      </c>
      <c r="J398">
        <v>68468</v>
      </c>
      <c r="K398" t="s">
        <v>107</v>
      </c>
      <c r="L398">
        <v>6810</v>
      </c>
      <c r="M398">
        <v>684681128505</v>
      </c>
      <c r="N398" t="s">
        <v>1186</v>
      </c>
      <c r="O398" t="s">
        <v>336</v>
      </c>
      <c r="P398" t="s">
        <v>1187</v>
      </c>
      <c r="Q398" t="s">
        <v>338</v>
      </c>
      <c r="R398">
        <v>2026</v>
      </c>
      <c r="S398">
        <v>11</v>
      </c>
      <c r="T398" t="s">
        <v>81</v>
      </c>
      <c r="U398" t="s">
        <v>262</v>
      </c>
      <c r="W398" t="s">
        <v>127</v>
      </c>
      <c r="X398" t="s">
        <v>129</v>
      </c>
      <c r="Y398" t="s">
        <v>339</v>
      </c>
      <c r="Z398" t="s">
        <v>339</v>
      </c>
      <c r="AA398">
        <v>13</v>
      </c>
      <c r="AB398" t="s">
        <v>479</v>
      </c>
      <c r="AC398" t="s">
        <v>480</v>
      </c>
      <c r="AD398" t="s">
        <v>320</v>
      </c>
      <c r="AE398" t="s">
        <v>419</v>
      </c>
      <c r="AF398" t="s">
        <v>341</v>
      </c>
      <c r="AG398">
        <v>0</v>
      </c>
      <c r="AH398">
        <v>0</v>
      </c>
      <c r="AI398" t="s">
        <v>342</v>
      </c>
      <c r="AJ398" t="s">
        <v>1163</v>
      </c>
      <c r="AK398" t="s">
        <v>81</v>
      </c>
      <c r="AL398" t="s">
        <v>339</v>
      </c>
      <c r="AO398" t="s">
        <v>262</v>
      </c>
      <c r="AP398" t="s">
        <v>262</v>
      </c>
      <c r="AQ398" t="s">
        <v>344</v>
      </c>
      <c r="AR398" t="s">
        <v>82</v>
      </c>
      <c r="AS398" t="s">
        <v>345</v>
      </c>
    </row>
    <row r="399" spans="1:45">
      <c r="A399" t="s">
        <v>207</v>
      </c>
      <c r="B399">
        <v>68008742025</v>
      </c>
      <c r="C399">
        <v>900845972</v>
      </c>
      <c r="D399" t="s">
        <v>209</v>
      </c>
      <c r="E399" t="s">
        <v>129</v>
      </c>
      <c r="F399" t="s">
        <v>127</v>
      </c>
      <c r="G399" t="s">
        <v>77</v>
      </c>
      <c r="H399" t="s">
        <v>334</v>
      </c>
      <c r="I399" t="s">
        <v>211</v>
      </c>
      <c r="J399">
        <v>68468</v>
      </c>
      <c r="K399" t="s">
        <v>107</v>
      </c>
      <c r="L399">
        <v>6810</v>
      </c>
      <c r="M399">
        <v>684681128508</v>
      </c>
      <c r="N399" t="s">
        <v>1188</v>
      </c>
      <c r="O399" t="s">
        <v>336</v>
      </c>
      <c r="P399" t="s">
        <v>1189</v>
      </c>
      <c r="Q399" t="s">
        <v>338</v>
      </c>
      <c r="R399">
        <v>2026</v>
      </c>
      <c r="S399">
        <v>8</v>
      </c>
      <c r="T399" t="s">
        <v>81</v>
      </c>
      <c r="U399" t="s">
        <v>262</v>
      </c>
      <c r="W399" t="s">
        <v>127</v>
      </c>
      <c r="X399" t="s">
        <v>129</v>
      </c>
      <c r="Y399" t="s">
        <v>339</v>
      </c>
      <c r="Z399" t="s">
        <v>339</v>
      </c>
      <c r="AA399">
        <v>8</v>
      </c>
      <c r="AB399" t="s">
        <v>339</v>
      </c>
      <c r="AC399" t="s">
        <v>339</v>
      </c>
      <c r="AE399" t="s">
        <v>419</v>
      </c>
      <c r="AF399" t="s">
        <v>341</v>
      </c>
      <c r="AG399">
        <v>0</v>
      </c>
      <c r="AH399">
        <v>0</v>
      </c>
      <c r="AI399" t="s">
        <v>342</v>
      </c>
      <c r="AJ399" t="s">
        <v>1163</v>
      </c>
      <c r="AK399" t="s">
        <v>81</v>
      </c>
      <c r="AL399" t="s">
        <v>339</v>
      </c>
      <c r="AO399" t="s">
        <v>262</v>
      </c>
      <c r="AP399" t="s">
        <v>262</v>
      </c>
      <c r="AQ399" t="s">
        <v>344</v>
      </c>
      <c r="AR399" t="s">
        <v>82</v>
      </c>
      <c r="AS399" t="s">
        <v>345</v>
      </c>
    </row>
    <row r="400" spans="1:45">
      <c r="A400" t="s">
        <v>207</v>
      </c>
      <c r="B400">
        <v>68008742025</v>
      </c>
      <c r="C400">
        <v>900845972</v>
      </c>
      <c r="D400" t="s">
        <v>209</v>
      </c>
      <c r="E400" t="s">
        <v>129</v>
      </c>
      <c r="F400" t="s">
        <v>127</v>
      </c>
      <c r="G400" t="s">
        <v>77</v>
      </c>
      <c r="H400" t="s">
        <v>334</v>
      </c>
      <c r="I400" t="s">
        <v>211</v>
      </c>
      <c r="J400">
        <v>68468</v>
      </c>
      <c r="K400" t="s">
        <v>107</v>
      </c>
      <c r="L400">
        <v>6810</v>
      </c>
      <c r="M400">
        <v>684681134640</v>
      </c>
      <c r="N400" t="s">
        <v>1190</v>
      </c>
      <c r="O400" t="s">
        <v>336</v>
      </c>
      <c r="P400" t="s">
        <v>1189</v>
      </c>
      <c r="Q400" t="s">
        <v>338</v>
      </c>
      <c r="R400">
        <v>2026</v>
      </c>
      <c r="S400">
        <v>20</v>
      </c>
      <c r="T400" t="s">
        <v>81</v>
      </c>
      <c r="U400" t="s">
        <v>262</v>
      </c>
      <c r="W400" t="s">
        <v>127</v>
      </c>
      <c r="X400" t="s">
        <v>129</v>
      </c>
      <c r="Y400" t="s">
        <v>339</v>
      </c>
      <c r="Z400" t="s">
        <v>339</v>
      </c>
      <c r="AA400">
        <v>13</v>
      </c>
      <c r="AB400" t="s">
        <v>479</v>
      </c>
      <c r="AC400" t="s">
        <v>480</v>
      </c>
      <c r="AD400" t="s">
        <v>320</v>
      </c>
      <c r="AE400" t="s">
        <v>419</v>
      </c>
      <c r="AF400" t="s">
        <v>341</v>
      </c>
      <c r="AG400">
        <v>0</v>
      </c>
      <c r="AH400">
        <v>1</v>
      </c>
      <c r="AI400" t="s">
        <v>342</v>
      </c>
      <c r="AJ400" t="s">
        <v>1163</v>
      </c>
      <c r="AK400" t="s">
        <v>81</v>
      </c>
      <c r="AL400" t="s">
        <v>339</v>
      </c>
      <c r="AO400" t="s">
        <v>262</v>
      </c>
      <c r="AP400" t="s">
        <v>262</v>
      </c>
      <c r="AQ400" t="s">
        <v>344</v>
      </c>
      <c r="AR400" t="s">
        <v>82</v>
      </c>
      <c r="AS400" t="s">
        <v>345</v>
      </c>
    </row>
    <row r="401" spans="1:46">
      <c r="A401" t="s">
        <v>207</v>
      </c>
      <c r="B401">
        <v>68008742025</v>
      </c>
      <c r="C401">
        <v>900845972</v>
      </c>
      <c r="D401" t="s">
        <v>209</v>
      </c>
      <c r="E401" t="s">
        <v>129</v>
      </c>
      <c r="F401" t="s">
        <v>127</v>
      </c>
      <c r="G401" t="s">
        <v>77</v>
      </c>
      <c r="H401" t="s">
        <v>334</v>
      </c>
      <c r="I401" t="s">
        <v>211</v>
      </c>
      <c r="J401">
        <v>68468</v>
      </c>
      <c r="K401" t="s">
        <v>107</v>
      </c>
      <c r="L401">
        <v>6810</v>
      </c>
      <c r="M401">
        <v>684681134643</v>
      </c>
      <c r="N401" t="s">
        <v>1191</v>
      </c>
      <c r="O401" t="s">
        <v>336</v>
      </c>
      <c r="P401" t="s">
        <v>1192</v>
      </c>
      <c r="Q401" t="s">
        <v>338</v>
      </c>
      <c r="R401">
        <v>2026</v>
      </c>
      <c r="S401">
        <v>8</v>
      </c>
      <c r="T401" t="s">
        <v>81</v>
      </c>
      <c r="U401" t="s">
        <v>262</v>
      </c>
      <c r="W401" t="s">
        <v>127</v>
      </c>
      <c r="X401" t="s">
        <v>129</v>
      </c>
      <c r="Y401" t="s">
        <v>339</v>
      </c>
      <c r="Z401" t="s">
        <v>339</v>
      </c>
      <c r="AA401">
        <v>8</v>
      </c>
      <c r="AB401" t="s">
        <v>339</v>
      </c>
      <c r="AC401" t="s">
        <v>339</v>
      </c>
      <c r="AE401" t="s">
        <v>419</v>
      </c>
      <c r="AF401" t="s">
        <v>341</v>
      </c>
      <c r="AG401">
        <v>0</v>
      </c>
      <c r="AH401">
        <v>1</v>
      </c>
      <c r="AI401" t="s">
        <v>342</v>
      </c>
      <c r="AJ401" t="s">
        <v>1163</v>
      </c>
      <c r="AK401" t="s">
        <v>81</v>
      </c>
      <c r="AL401" t="s">
        <v>339</v>
      </c>
      <c r="AO401" t="s">
        <v>262</v>
      </c>
      <c r="AP401" t="s">
        <v>262</v>
      </c>
      <c r="AQ401" t="s">
        <v>344</v>
      </c>
      <c r="AR401" t="s">
        <v>82</v>
      </c>
      <c r="AS401" t="s">
        <v>345</v>
      </c>
    </row>
    <row r="402" spans="1:46">
      <c r="A402" t="s">
        <v>207</v>
      </c>
      <c r="B402">
        <v>68008742025</v>
      </c>
      <c r="C402">
        <v>900845972</v>
      </c>
      <c r="D402" t="s">
        <v>209</v>
      </c>
      <c r="E402" t="s">
        <v>129</v>
      </c>
      <c r="F402" t="s">
        <v>127</v>
      </c>
      <c r="G402" t="s">
        <v>77</v>
      </c>
      <c r="H402" t="s">
        <v>334</v>
      </c>
      <c r="I402" t="s">
        <v>211</v>
      </c>
      <c r="J402">
        <v>68468</v>
      </c>
      <c r="K402" t="s">
        <v>107</v>
      </c>
      <c r="L402">
        <v>6810</v>
      </c>
      <c r="M402">
        <v>684681134644</v>
      </c>
      <c r="N402" t="s">
        <v>1193</v>
      </c>
      <c r="O402" t="s">
        <v>336</v>
      </c>
      <c r="P402" t="s">
        <v>1194</v>
      </c>
      <c r="Q402" t="s">
        <v>338</v>
      </c>
      <c r="R402">
        <v>2026</v>
      </c>
      <c r="S402">
        <v>8</v>
      </c>
      <c r="T402" t="s">
        <v>81</v>
      </c>
      <c r="U402" t="s">
        <v>262</v>
      </c>
      <c r="W402" t="s">
        <v>127</v>
      </c>
      <c r="X402" t="s">
        <v>129</v>
      </c>
      <c r="Y402" t="s">
        <v>339</v>
      </c>
      <c r="Z402" t="s">
        <v>339</v>
      </c>
      <c r="AA402">
        <v>9</v>
      </c>
      <c r="AB402" t="s">
        <v>479</v>
      </c>
      <c r="AC402" t="s">
        <v>480</v>
      </c>
      <c r="AD402" t="s">
        <v>320</v>
      </c>
      <c r="AE402" t="s">
        <v>419</v>
      </c>
      <c r="AF402" t="s">
        <v>341</v>
      </c>
      <c r="AG402">
        <v>0</v>
      </c>
      <c r="AH402">
        <v>0</v>
      </c>
      <c r="AI402" t="s">
        <v>342</v>
      </c>
      <c r="AJ402" t="s">
        <v>1163</v>
      </c>
      <c r="AK402" t="s">
        <v>81</v>
      </c>
      <c r="AL402" t="s">
        <v>339</v>
      </c>
      <c r="AO402" t="s">
        <v>262</v>
      </c>
      <c r="AP402" t="s">
        <v>262</v>
      </c>
      <c r="AQ402" t="s">
        <v>344</v>
      </c>
      <c r="AR402" t="s">
        <v>82</v>
      </c>
      <c r="AS402" t="s">
        <v>345</v>
      </c>
    </row>
    <row r="403" spans="1:46">
      <c r="A403" t="s">
        <v>207</v>
      </c>
      <c r="B403">
        <v>68008742025</v>
      </c>
      <c r="C403">
        <v>900845972</v>
      </c>
      <c r="D403" t="s">
        <v>209</v>
      </c>
      <c r="E403" t="s">
        <v>129</v>
      </c>
      <c r="F403" t="s">
        <v>127</v>
      </c>
      <c r="G403" t="s">
        <v>77</v>
      </c>
      <c r="H403" t="s">
        <v>334</v>
      </c>
      <c r="I403" t="s">
        <v>212</v>
      </c>
      <c r="J403">
        <v>68669</v>
      </c>
      <c r="K403" t="s">
        <v>107</v>
      </c>
      <c r="L403">
        <v>6810</v>
      </c>
      <c r="M403">
        <v>686691112760</v>
      </c>
      <c r="N403" t="s">
        <v>1195</v>
      </c>
      <c r="O403" t="s">
        <v>336</v>
      </c>
      <c r="P403" t="s">
        <v>336</v>
      </c>
      <c r="Q403" t="s">
        <v>338</v>
      </c>
      <c r="R403">
        <v>2026</v>
      </c>
      <c r="S403">
        <v>11</v>
      </c>
      <c r="T403" t="s">
        <v>81</v>
      </c>
      <c r="U403" t="s">
        <v>262</v>
      </c>
      <c r="W403" t="s">
        <v>127</v>
      </c>
      <c r="X403" t="s">
        <v>129</v>
      </c>
      <c r="Y403" t="s">
        <v>339</v>
      </c>
      <c r="Z403" t="s">
        <v>339</v>
      </c>
      <c r="AA403">
        <v>11</v>
      </c>
      <c r="AB403" t="s">
        <v>339</v>
      </c>
      <c r="AC403" t="s">
        <v>339</v>
      </c>
      <c r="AE403" t="s">
        <v>419</v>
      </c>
      <c r="AF403" t="s">
        <v>341</v>
      </c>
      <c r="AG403">
        <v>0</v>
      </c>
      <c r="AH403">
        <v>0</v>
      </c>
      <c r="AI403" t="s">
        <v>342</v>
      </c>
      <c r="AJ403" t="s">
        <v>1163</v>
      </c>
      <c r="AK403" t="s">
        <v>81</v>
      </c>
      <c r="AL403" t="s">
        <v>339</v>
      </c>
      <c r="AO403" t="s">
        <v>262</v>
      </c>
      <c r="AP403" t="s">
        <v>262</v>
      </c>
      <c r="AQ403" t="s">
        <v>344</v>
      </c>
      <c r="AR403" t="s">
        <v>82</v>
      </c>
      <c r="AS403" t="s">
        <v>345</v>
      </c>
    </row>
    <row r="404" spans="1:46">
      <c r="A404" t="s">
        <v>207</v>
      </c>
      <c r="B404">
        <v>68008742025</v>
      </c>
      <c r="C404">
        <v>900845972</v>
      </c>
      <c r="D404" t="s">
        <v>209</v>
      </c>
      <c r="E404" t="s">
        <v>129</v>
      </c>
      <c r="F404" t="s">
        <v>127</v>
      </c>
      <c r="G404" t="s">
        <v>77</v>
      </c>
      <c r="H404" t="s">
        <v>334</v>
      </c>
      <c r="I404" t="s">
        <v>212</v>
      </c>
      <c r="J404">
        <v>68669</v>
      </c>
      <c r="K404" t="s">
        <v>107</v>
      </c>
      <c r="L404">
        <v>6810</v>
      </c>
      <c r="M404">
        <v>686691112762</v>
      </c>
      <c r="N404" t="s">
        <v>1196</v>
      </c>
      <c r="O404" t="s">
        <v>336</v>
      </c>
      <c r="P404" t="s">
        <v>1197</v>
      </c>
      <c r="Q404" t="s">
        <v>338</v>
      </c>
      <c r="R404">
        <v>2026</v>
      </c>
      <c r="S404">
        <v>8</v>
      </c>
      <c r="T404" t="s">
        <v>81</v>
      </c>
      <c r="U404" t="s">
        <v>262</v>
      </c>
      <c r="W404" t="s">
        <v>127</v>
      </c>
      <c r="X404" t="s">
        <v>129</v>
      </c>
      <c r="Y404" t="s">
        <v>339</v>
      </c>
      <c r="Z404" t="s">
        <v>339</v>
      </c>
      <c r="AA404">
        <v>8</v>
      </c>
      <c r="AB404" t="s">
        <v>339</v>
      </c>
      <c r="AC404" t="s">
        <v>339</v>
      </c>
      <c r="AE404" t="s">
        <v>419</v>
      </c>
      <c r="AF404" t="s">
        <v>341</v>
      </c>
      <c r="AG404">
        <v>0</v>
      </c>
      <c r="AH404">
        <v>0</v>
      </c>
      <c r="AI404" t="s">
        <v>342</v>
      </c>
      <c r="AJ404" t="s">
        <v>1163</v>
      </c>
      <c r="AK404" t="s">
        <v>81</v>
      </c>
      <c r="AL404" t="s">
        <v>339</v>
      </c>
      <c r="AO404" t="s">
        <v>262</v>
      </c>
      <c r="AP404" t="s">
        <v>262</v>
      </c>
      <c r="AQ404" t="s">
        <v>344</v>
      </c>
      <c r="AR404" t="s">
        <v>82</v>
      </c>
      <c r="AS404" t="s">
        <v>345</v>
      </c>
    </row>
    <row r="405" spans="1:46">
      <c r="A405" t="s">
        <v>207</v>
      </c>
      <c r="B405">
        <v>68008742025</v>
      </c>
      <c r="C405">
        <v>900845972</v>
      </c>
      <c r="D405" t="s">
        <v>209</v>
      </c>
      <c r="E405" t="s">
        <v>129</v>
      </c>
      <c r="F405" t="s">
        <v>127</v>
      </c>
      <c r="G405" t="s">
        <v>77</v>
      </c>
      <c r="H405" t="s">
        <v>334</v>
      </c>
      <c r="I405" t="s">
        <v>212</v>
      </c>
      <c r="J405">
        <v>68669</v>
      </c>
      <c r="K405" t="s">
        <v>107</v>
      </c>
      <c r="L405">
        <v>6810</v>
      </c>
      <c r="M405">
        <v>686691128855</v>
      </c>
      <c r="N405" t="s">
        <v>1198</v>
      </c>
      <c r="O405" t="s">
        <v>336</v>
      </c>
      <c r="P405" t="s">
        <v>1197</v>
      </c>
      <c r="Q405" t="s">
        <v>338</v>
      </c>
      <c r="R405">
        <v>2026</v>
      </c>
      <c r="S405">
        <v>6</v>
      </c>
      <c r="T405" t="s">
        <v>81</v>
      </c>
      <c r="U405" t="s">
        <v>262</v>
      </c>
      <c r="W405" t="s">
        <v>127</v>
      </c>
      <c r="X405" t="s">
        <v>129</v>
      </c>
      <c r="Y405" t="s">
        <v>339</v>
      </c>
      <c r="Z405" t="s">
        <v>339</v>
      </c>
      <c r="AA405">
        <v>3</v>
      </c>
      <c r="AB405" t="s">
        <v>479</v>
      </c>
      <c r="AC405" t="s">
        <v>480</v>
      </c>
      <c r="AD405" t="s">
        <v>320</v>
      </c>
      <c r="AE405" t="s">
        <v>419</v>
      </c>
      <c r="AF405" t="s">
        <v>341</v>
      </c>
      <c r="AG405">
        <v>0</v>
      </c>
      <c r="AH405">
        <v>0</v>
      </c>
      <c r="AI405" t="s">
        <v>342</v>
      </c>
      <c r="AJ405" t="s">
        <v>1163</v>
      </c>
      <c r="AK405" t="s">
        <v>81</v>
      </c>
      <c r="AL405" t="s">
        <v>339</v>
      </c>
      <c r="AO405" t="s">
        <v>262</v>
      </c>
      <c r="AP405" t="s">
        <v>262</v>
      </c>
      <c r="AQ405" t="s">
        <v>344</v>
      </c>
      <c r="AR405" t="s">
        <v>82</v>
      </c>
      <c r="AS405" t="s">
        <v>345</v>
      </c>
    </row>
    <row r="406" spans="1:46">
      <c r="A406" t="s">
        <v>207</v>
      </c>
      <c r="B406">
        <v>68008742025</v>
      </c>
      <c r="C406">
        <v>900845972</v>
      </c>
      <c r="D406" t="s">
        <v>209</v>
      </c>
      <c r="E406" t="s">
        <v>129</v>
      </c>
      <c r="F406" t="s">
        <v>127</v>
      </c>
      <c r="G406" t="s">
        <v>77</v>
      </c>
      <c r="H406" t="s">
        <v>334</v>
      </c>
      <c r="I406" t="s">
        <v>212</v>
      </c>
      <c r="J406">
        <v>68669</v>
      </c>
      <c r="K406" t="s">
        <v>107</v>
      </c>
      <c r="L406">
        <v>6810</v>
      </c>
      <c r="M406">
        <v>686691128856</v>
      </c>
      <c r="N406" t="s">
        <v>1199</v>
      </c>
      <c r="O406" t="s">
        <v>336</v>
      </c>
      <c r="P406" t="s">
        <v>1197</v>
      </c>
      <c r="Q406" t="s">
        <v>338</v>
      </c>
      <c r="R406">
        <v>2026</v>
      </c>
      <c r="S406">
        <v>21</v>
      </c>
      <c r="T406" t="s">
        <v>81</v>
      </c>
      <c r="U406" t="s">
        <v>262</v>
      </c>
      <c r="W406" t="s">
        <v>127</v>
      </c>
      <c r="X406" t="s">
        <v>129</v>
      </c>
      <c r="Y406" t="s">
        <v>339</v>
      </c>
      <c r="Z406" t="s">
        <v>339</v>
      </c>
      <c r="AA406">
        <v>21</v>
      </c>
      <c r="AB406" t="s">
        <v>339</v>
      </c>
      <c r="AC406" t="s">
        <v>339</v>
      </c>
      <c r="AE406" t="s">
        <v>419</v>
      </c>
      <c r="AF406" t="s">
        <v>341</v>
      </c>
      <c r="AG406">
        <v>0</v>
      </c>
      <c r="AH406">
        <v>0</v>
      </c>
      <c r="AI406" t="s">
        <v>342</v>
      </c>
      <c r="AJ406" t="s">
        <v>1163</v>
      </c>
      <c r="AK406" t="s">
        <v>81</v>
      </c>
      <c r="AL406" t="s">
        <v>339</v>
      </c>
      <c r="AO406" t="s">
        <v>262</v>
      </c>
      <c r="AP406" t="s">
        <v>262</v>
      </c>
      <c r="AQ406" t="s">
        <v>344</v>
      </c>
      <c r="AR406" t="s">
        <v>82</v>
      </c>
      <c r="AS406" t="s">
        <v>345</v>
      </c>
    </row>
    <row r="407" spans="1:46">
      <c r="A407" t="s">
        <v>207</v>
      </c>
      <c r="B407">
        <v>68008742025</v>
      </c>
      <c r="C407">
        <v>900845972</v>
      </c>
      <c r="D407" t="s">
        <v>209</v>
      </c>
      <c r="E407" t="s">
        <v>129</v>
      </c>
      <c r="F407" t="s">
        <v>127</v>
      </c>
      <c r="G407" t="s">
        <v>77</v>
      </c>
      <c r="H407" t="s">
        <v>334</v>
      </c>
      <c r="I407" t="s">
        <v>212</v>
      </c>
      <c r="J407">
        <v>68669</v>
      </c>
      <c r="K407" t="s">
        <v>107</v>
      </c>
      <c r="L407">
        <v>6810</v>
      </c>
      <c r="M407">
        <v>686691128859</v>
      </c>
      <c r="N407" t="s">
        <v>1200</v>
      </c>
      <c r="O407" t="s">
        <v>336</v>
      </c>
      <c r="P407" t="s">
        <v>1201</v>
      </c>
      <c r="Q407" t="s">
        <v>338</v>
      </c>
      <c r="R407">
        <v>2026</v>
      </c>
      <c r="S407">
        <v>8</v>
      </c>
      <c r="T407" t="s">
        <v>81</v>
      </c>
      <c r="U407" t="s">
        <v>262</v>
      </c>
      <c r="W407" t="s">
        <v>127</v>
      </c>
      <c r="X407" t="s">
        <v>129</v>
      </c>
      <c r="Y407" t="s">
        <v>339</v>
      </c>
      <c r="Z407" t="s">
        <v>339</v>
      </c>
      <c r="AA407">
        <v>8</v>
      </c>
      <c r="AB407" t="s">
        <v>339</v>
      </c>
      <c r="AC407" t="s">
        <v>339</v>
      </c>
      <c r="AE407" t="s">
        <v>419</v>
      </c>
      <c r="AF407" t="s">
        <v>341</v>
      </c>
      <c r="AG407">
        <v>0</v>
      </c>
      <c r="AH407">
        <v>0</v>
      </c>
      <c r="AI407" t="s">
        <v>342</v>
      </c>
      <c r="AJ407" t="s">
        <v>1163</v>
      </c>
      <c r="AK407" t="s">
        <v>81</v>
      </c>
      <c r="AL407" t="s">
        <v>339</v>
      </c>
      <c r="AO407" t="s">
        <v>262</v>
      </c>
      <c r="AP407" t="s">
        <v>262</v>
      </c>
      <c r="AQ407" t="s">
        <v>344</v>
      </c>
      <c r="AR407" t="s">
        <v>82</v>
      </c>
      <c r="AS407" t="s">
        <v>345</v>
      </c>
    </row>
    <row r="408" spans="1:46">
      <c r="A408" t="s">
        <v>207</v>
      </c>
      <c r="B408">
        <v>68008742025</v>
      </c>
      <c r="C408">
        <v>900845972</v>
      </c>
      <c r="D408" t="s">
        <v>209</v>
      </c>
      <c r="E408" t="s">
        <v>129</v>
      </c>
      <c r="F408" t="s">
        <v>127</v>
      </c>
      <c r="G408" t="s">
        <v>77</v>
      </c>
      <c r="H408" t="s">
        <v>334</v>
      </c>
      <c r="I408" t="s">
        <v>212</v>
      </c>
      <c r="J408">
        <v>68669</v>
      </c>
      <c r="K408" t="s">
        <v>107</v>
      </c>
      <c r="L408">
        <v>6810</v>
      </c>
      <c r="M408">
        <v>686691128865</v>
      </c>
      <c r="N408" t="s">
        <v>1202</v>
      </c>
      <c r="O408" t="s">
        <v>336</v>
      </c>
      <c r="P408" t="s">
        <v>1203</v>
      </c>
      <c r="Q408" t="s">
        <v>338</v>
      </c>
      <c r="R408">
        <v>2026</v>
      </c>
      <c r="S408">
        <v>7</v>
      </c>
      <c r="T408" t="s">
        <v>81</v>
      </c>
      <c r="U408" t="s">
        <v>262</v>
      </c>
      <c r="W408" t="s">
        <v>127</v>
      </c>
      <c r="X408" t="s">
        <v>129</v>
      </c>
      <c r="Y408" t="s">
        <v>339</v>
      </c>
      <c r="Z408" t="s">
        <v>339</v>
      </c>
      <c r="AA408">
        <v>10</v>
      </c>
      <c r="AB408" t="s">
        <v>479</v>
      </c>
      <c r="AC408" t="s">
        <v>480</v>
      </c>
      <c r="AD408" t="s">
        <v>320</v>
      </c>
      <c r="AE408" t="s">
        <v>419</v>
      </c>
      <c r="AF408" t="s">
        <v>341</v>
      </c>
      <c r="AG408">
        <v>0</v>
      </c>
      <c r="AH408">
        <v>0</v>
      </c>
      <c r="AI408" t="s">
        <v>342</v>
      </c>
      <c r="AJ408" t="s">
        <v>1163</v>
      </c>
      <c r="AK408" t="s">
        <v>81</v>
      </c>
      <c r="AL408" t="s">
        <v>339</v>
      </c>
      <c r="AO408" t="s">
        <v>262</v>
      </c>
      <c r="AP408" t="s">
        <v>262</v>
      </c>
      <c r="AQ408" t="s">
        <v>344</v>
      </c>
      <c r="AR408" t="s">
        <v>82</v>
      </c>
      <c r="AS408" t="s">
        <v>345</v>
      </c>
    </row>
    <row r="409" spans="1:46">
      <c r="A409">
        <v>1863</v>
      </c>
      <c r="B409">
        <v>68008762025</v>
      </c>
      <c r="C409">
        <v>900748884</v>
      </c>
      <c r="D409" t="s">
        <v>144</v>
      </c>
      <c r="E409" t="s">
        <v>84</v>
      </c>
      <c r="F409" t="s">
        <v>98</v>
      </c>
      <c r="G409" t="s">
        <v>77</v>
      </c>
      <c r="H409" t="s">
        <v>334</v>
      </c>
      <c r="I409" t="s">
        <v>79</v>
      </c>
      <c r="J409">
        <v>68001</v>
      </c>
      <c r="K409" t="s">
        <v>78</v>
      </c>
      <c r="L409">
        <v>6803</v>
      </c>
      <c r="M409">
        <v>6800100022533</v>
      </c>
      <c r="N409" t="s">
        <v>1204</v>
      </c>
      <c r="O409" t="s">
        <v>1205</v>
      </c>
      <c r="P409" t="s">
        <v>1206</v>
      </c>
      <c r="Q409" t="s">
        <v>338</v>
      </c>
      <c r="R409">
        <v>2026</v>
      </c>
      <c r="S409">
        <v>156</v>
      </c>
      <c r="T409" t="s">
        <v>81</v>
      </c>
      <c r="U409" t="s">
        <v>262</v>
      </c>
      <c r="W409" t="s">
        <v>98</v>
      </c>
      <c r="X409" t="s">
        <v>84</v>
      </c>
      <c r="Y409" t="s">
        <v>339</v>
      </c>
      <c r="Z409" t="s">
        <v>339</v>
      </c>
      <c r="AA409">
        <v>156</v>
      </c>
      <c r="AB409" t="s">
        <v>339</v>
      </c>
      <c r="AC409" t="s">
        <v>339</v>
      </c>
      <c r="AE409" t="s">
        <v>419</v>
      </c>
      <c r="AF409" t="s">
        <v>341</v>
      </c>
      <c r="AG409">
        <v>0</v>
      </c>
      <c r="AH409">
        <v>1</v>
      </c>
      <c r="AI409" t="s">
        <v>342</v>
      </c>
      <c r="AJ409" t="s">
        <v>1029</v>
      </c>
      <c r="AK409" t="s">
        <v>81</v>
      </c>
      <c r="AL409" t="s">
        <v>339</v>
      </c>
      <c r="AO409" t="s">
        <v>262</v>
      </c>
      <c r="AP409" t="s">
        <v>262</v>
      </c>
      <c r="AQ409" t="s">
        <v>344</v>
      </c>
      <c r="AR409" t="s">
        <v>82</v>
      </c>
      <c r="AS409" t="s">
        <v>345</v>
      </c>
    </row>
    <row r="410" spans="1:46">
      <c r="A410">
        <v>1863</v>
      </c>
      <c r="B410">
        <v>68008762025</v>
      </c>
      <c r="C410">
        <v>900748884</v>
      </c>
      <c r="D410" t="s">
        <v>144</v>
      </c>
      <c r="E410" t="s">
        <v>84</v>
      </c>
      <c r="F410" t="s">
        <v>138</v>
      </c>
      <c r="G410" t="s">
        <v>77</v>
      </c>
      <c r="H410" t="s">
        <v>334</v>
      </c>
      <c r="I410" t="s">
        <v>79</v>
      </c>
      <c r="J410">
        <v>68001</v>
      </c>
      <c r="K410" t="s">
        <v>78</v>
      </c>
      <c r="L410">
        <v>6803</v>
      </c>
      <c r="M410">
        <v>6800100102077</v>
      </c>
      <c r="N410" t="s">
        <v>1207</v>
      </c>
      <c r="O410" t="s">
        <v>1208</v>
      </c>
      <c r="P410" t="s">
        <v>1209</v>
      </c>
      <c r="Q410" t="s">
        <v>338</v>
      </c>
      <c r="R410">
        <v>2026</v>
      </c>
      <c r="S410">
        <v>119</v>
      </c>
      <c r="T410" t="s">
        <v>81</v>
      </c>
      <c r="U410" t="s">
        <v>262</v>
      </c>
      <c r="W410" t="s">
        <v>138</v>
      </c>
      <c r="X410" t="s">
        <v>84</v>
      </c>
      <c r="Y410" t="s">
        <v>339</v>
      </c>
      <c r="Z410" t="s">
        <v>339</v>
      </c>
      <c r="AA410">
        <v>119</v>
      </c>
      <c r="AB410" t="s">
        <v>339</v>
      </c>
      <c r="AC410" t="s">
        <v>339</v>
      </c>
      <c r="AE410" t="s">
        <v>588</v>
      </c>
      <c r="AF410" t="s">
        <v>341</v>
      </c>
      <c r="AG410">
        <v>0</v>
      </c>
      <c r="AH410">
        <v>0</v>
      </c>
      <c r="AI410" t="s">
        <v>342</v>
      </c>
      <c r="AJ410" t="s">
        <v>1029</v>
      </c>
      <c r="AK410" t="s">
        <v>81</v>
      </c>
      <c r="AL410" t="s">
        <v>339</v>
      </c>
      <c r="AO410" t="s">
        <v>262</v>
      </c>
      <c r="AP410" t="s">
        <v>262</v>
      </c>
      <c r="AQ410" t="s">
        <v>344</v>
      </c>
      <c r="AR410" t="s">
        <v>82</v>
      </c>
      <c r="AS410" t="s">
        <v>345</v>
      </c>
    </row>
    <row r="411" spans="1:46">
      <c r="A411">
        <v>1863</v>
      </c>
      <c r="B411">
        <v>68008762025</v>
      </c>
      <c r="C411">
        <v>900748884</v>
      </c>
      <c r="D411" t="s">
        <v>144</v>
      </c>
      <c r="E411" t="s">
        <v>84</v>
      </c>
      <c r="F411" t="s">
        <v>138</v>
      </c>
      <c r="G411" t="s">
        <v>77</v>
      </c>
      <c r="H411" t="s">
        <v>334</v>
      </c>
      <c r="I411" t="s">
        <v>79</v>
      </c>
      <c r="J411">
        <v>68001</v>
      </c>
      <c r="K411" t="s">
        <v>78</v>
      </c>
      <c r="L411">
        <v>6803</v>
      </c>
      <c r="M411">
        <v>680011119595</v>
      </c>
      <c r="N411" t="s">
        <v>1210</v>
      </c>
      <c r="O411" t="s">
        <v>1211</v>
      </c>
      <c r="P411" t="s">
        <v>1212</v>
      </c>
      <c r="Q411" t="s">
        <v>338</v>
      </c>
      <c r="R411">
        <v>2026</v>
      </c>
      <c r="S411">
        <v>72</v>
      </c>
      <c r="T411" t="s">
        <v>81</v>
      </c>
      <c r="U411" t="s">
        <v>262</v>
      </c>
      <c r="W411" t="s">
        <v>138</v>
      </c>
      <c r="X411" t="s">
        <v>84</v>
      </c>
      <c r="Y411" t="s">
        <v>339</v>
      </c>
      <c r="Z411" t="s">
        <v>339</v>
      </c>
      <c r="AA411">
        <v>72</v>
      </c>
      <c r="AB411" t="s">
        <v>339</v>
      </c>
      <c r="AC411" t="s">
        <v>339</v>
      </c>
      <c r="AE411" t="s">
        <v>588</v>
      </c>
      <c r="AF411" t="s">
        <v>341</v>
      </c>
      <c r="AG411">
        <v>0</v>
      </c>
      <c r="AH411">
        <v>0</v>
      </c>
      <c r="AI411" t="s">
        <v>342</v>
      </c>
      <c r="AJ411" t="s">
        <v>1029</v>
      </c>
      <c r="AK411" t="s">
        <v>81</v>
      </c>
      <c r="AL411" t="s">
        <v>339</v>
      </c>
      <c r="AO411" t="s">
        <v>262</v>
      </c>
      <c r="AP411" t="s">
        <v>262</v>
      </c>
      <c r="AQ411" t="s">
        <v>344</v>
      </c>
      <c r="AR411" t="s">
        <v>82</v>
      </c>
      <c r="AS411" t="s">
        <v>345</v>
      </c>
    </row>
    <row r="412" spans="1:46">
      <c r="A412">
        <v>1863</v>
      </c>
      <c r="B412">
        <v>68008762025</v>
      </c>
      <c r="C412">
        <v>900748884</v>
      </c>
      <c r="D412" t="s">
        <v>144</v>
      </c>
      <c r="E412" t="s">
        <v>84</v>
      </c>
      <c r="F412" t="s">
        <v>138</v>
      </c>
      <c r="G412" t="s">
        <v>77</v>
      </c>
      <c r="H412" t="s">
        <v>334</v>
      </c>
      <c r="I412" t="s">
        <v>79</v>
      </c>
      <c r="J412">
        <v>68001</v>
      </c>
      <c r="K412" t="s">
        <v>78</v>
      </c>
      <c r="L412">
        <v>6803</v>
      </c>
      <c r="M412">
        <v>680011127038</v>
      </c>
      <c r="N412" t="s">
        <v>1213</v>
      </c>
      <c r="O412" t="s">
        <v>348</v>
      </c>
      <c r="P412" t="s">
        <v>1214</v>
      </c>
      <c r="Q412" t="s">
        <v>338</v>
      </c>
      <c r="R412">
        <v>2026</v>
      </c>
      <c r="S412">
        <v>115</v>
      </c>
      <c r="T412" t="s">
        <v>81</v>
      </c>
      <c r="U412" t="s">
        <v>262</v>
      </c>
      <c r="W412" t="s">
        <v>138</v>
      </c>
      <c r="X412" t="s">
        <v>84</v>
      </c>
      <c r="Y412" t="s">
        <v>339</v>
      </c>
      <c r="Z412" t="s">
        <v>339</v>
      </c>
      <c r="AA412">
        <v>115</v>
      </c>
      <c r="AB412" t="s">
        <v>339</v>
      </c>
      <c r="AC412" t="s">
        <v>339</v>
      </c>
      <c r="AE412" t="s">
        <v>588</v>
      </c>
      <c r="AF412" t="s">
        <v>341</v>
      </c>
      <c r="AG412">
        <v>0</v>
      </c>
      <c r="AH412">
        <v>2</v>
      </c>
      <c r="AI412" t="s">
        <v>342</v>
      </c>
      <c r="AJ412" t="s">
        <v>1029</v>
      </c>
      <c r="AK412" t="s">
        <v>81</v>
      </c>
      <c r="AL412" t="s">
        <v>339</v>
      </c>
      <c r="AO412" t="s">
        <v>262</v>
      </c>
      <c r="AP412" t="s">
        <v>262</v>
      </c>
      <c r="AQ412" t="s">
        <v>344</v>
      </c>
      <c r="AR412" t="s">
        <v>82</v>
      </c>
      <c r="AS412" t="s">
        <v>345</v>
      </c>
    </row>
    <row r="413" spans="1:46">
      <c r="A413">
        <v>1863</v>
      </c>
      <c r="B413">
        <v>68008762025</v>
      </c>
      <c r="C413">
        <v>900748884</v>
      </c>
      <c r="D413" t="s">
        <v>144</v>
      </c>
      <c r="E413" t="s">
        <v>84</v>
      </c>
      <c r="F413" t="s">
        <v>138</v>
      </c>
      <c r="G413" t="s">
        <v>77</v>
      </c>
      <c r="H413" t="s">
        <v>334</v>
      </c>
      <c r="I413" t="s">
        <v>79</v>
      </c>
      <c r="J413">
        <v>68001</v>
      </c>
      <c r="K413" t="s">
        <v>78</v>
      </c>
      <c r="L413">
        <v>6803</v>
      </c>
      <c r="M413">
        <v>680011132948</v>
      </c>
      <c r="N413" t="s">
        <v>1215</v>
      </c>
      <c r="O413" t="s">
        <v>1216</v>
      </c>
      <c r="P413" t="s">
        <v>1217</v>
      </c>
      <c r="Q413" t="s">
        <v>338</v>
      </c>
      <c r="R413">
        <v>2026</v>
      </c>
      <c r="S413">
        <v>80</v>
      </c>
      <c r="T413" t="s">
        <v>81</v>
      </c>
      <c r="U413" t="s">
        <v>262</v>
      </c>
      <c r="W413" t="s">
        <v>138</v>
      </c>
      <c r="X413" t="s">
        <v>84</v>
      </c>
      <c r="Y413" t="s">
        <v>339</v>
      </c>
      <c r="Z413" t="s">
        <v>339</v>
      </c>
      <c r="AA413">
        <v>80</v>
      </c>
      <c r="AB413" t="s">
        <v>339</v>
      </c>
      <c r="AC413" t="s">
        <v>339</v>
      </c>
      <c r="AE413" t="s">
        <v>588</v>
      </c>
      <c r="AF413" t="s">
        <v>341</v>
      </c>
      <c r="AG413">
        <v>0</v>
      </c>
      <c r="AH413">
        <v>0</v>
      </c>
      <c r="AI413" t="s">
        <v>342</v>
      </c>
      <c r="AJ413" t="s">
        <v>1029</v>
      </c>
      <c r="AK413" t="s">
        <v>81</v>
      </c>
      <c r="AL413" t="s">
        <v>339</v>
      </c>
      <c r="AO413" t="s">
        <v>262</v>
      </c>
      <c r="AP413" t="s">
        <v>262</v>
      </c>
      <c r="AQ413" t="s">
        <v>344</v>
      </c>
      <c r="AR413" t="s">
        <v>82</v>
      </c>
      <c r="AS413" t="s">
        <v>345</v>
      </c>
    </row>
    <row r="414" spans="1:46">
      <c r="A414">
        <v>1863</v>
      </c>
      <c r="B414">
        <v>68008762025</v>
      </c>
      <c r="C414">
        <v>900748884</v>
      </c>
      <c r="D414" t="s">
        <v>144</v>
      </c>
      <c r="E414" t="s">
        <v>84</v>
      </c>
      <c r="F414" t="s">
        <v>138</v>
      </c>
      <c r="G414" t="s">
        <v>77</v>
      </c>
      <c r="H414" t="s">
        <v>334</v>
      </c>
      <c r="I414" t="s">
        <v>79</v>
      </c>
      <c r="J414">
        <v>68001</v>
      </c>
      <c r="K414" t="s">
        <v>78</v>
      </c>
      <c r="L414">
        <v>6803</v>
      </c>
      <c r="M414">
        <v>680011140192</v>
      </c>
      <c r="N414" t="s">
        <v>1218</v>
      </c>
      <c r="O414" t="s">
        <v>1219</v>
      </c>
      <c r="P414" t="s">
        <v>1220</v>
      </c>
      <c r="Q414" t="s">
        <v>338</v>
      </c>
      <c r="R414">
        <v>2026</v>
      </c>
      <c r="S414">
        <v>59</v>
      </c>
      <c r="T414" t="s">
        <v>81</v>
      </c>
      <c r="U414" t="s">
        <v>262</v>
      </c>
      <c r="W414" t="s">
        <v>138</v>
      </c>
      <c r="X414" t="s">
        <v>84</v>
      </c>
      <c r="Y414" t="s">
        <v>339</v>
      </c>
      <c r="Z414" t="s">
        <v>339</v>
      </c>
      <c r="AA414">
        <v>59</v>
      </c>
      <c r="AB414" t="s">
        <v>339</v>
      </c>
      <c r="AC414" t="s">
        <v>339</v>
      </c>
      <c r="AE414" t="s">
        <v>588</v>
      </c>
      <c r="AF414" t="s">
        <v>341</v>
      </c>
      <c r="AG414">
        <v>0</v>
      </c>
      <c r="AH414">
        <v>2</v>
      </c>
      <c r="AI414" t="s">
        <v>342</v>
      </c>
      <c r="AJ414" t="s">
        <v>1029</v>
      </c>
      <c r="AK414" t="s">
        <v>81</v>
      </c>
      <c r="AL414" t="s">
        <v>339</v>
      </c>
      <c r="AO414" t="s">
        <v>262</v>
      </c>
      <c r="AP414" t="s">
        <v>262</v>
      </c>
      <c r="AQ414" t="s">
        <v>344</v>
      </c>
      <c r="AR414" t="s">
        <v>82</v>
      </c>
      <c r="AS414" t="s">
        <v>345</v>
      </c>
    </row>
    <row r="415" spans="1:46">
      <c r="A415">
        <v>1863</v>
      </c>
      <c r="B415">
        <v>68008762025</v>
      </c>
      <c r="C415">
        <v>900748884</v>
      </c>
      <c r="D415" t="s">
        <v>144</v>
      </c>
      <c r="E415" t="s">
        <v>84</v>
      </c>
      <c r="F415" t="s">
        <v>98</v>
      </c>
      <c r="G415" t="s">
        <v>77</v>
      </c>
      <c r="H415" t="s">
        <v>334</v>
      </c>
      <c r="I415" t="s">
        <v>79</v>
      </c>
      <c r="J415">
        <v>68001</v>
      </c>
      <c r="K415" t="s">
        <v>78</v>
      </c>
      <c r="L415">
        <v>6803</v>
      </c>
      <c r="M415">
        <v>680011143207</v>
      </c>
      <c r="N415" t="s">
        <v>1221</v>
      </c>
      <c r="O415" t="s">
        <v>1222</v>
      </c>
      <c r="P415" t="s">
        <v>1223</v>
      </c>
      <c r="Q415" t="s">
        <v>338</v>
      </c>
      <c r="R415">
        <v>2026</v>
      </c>
      <c r="S415">
        <v>232</v>
      </c>
      <c r="T415" t="s">
        <v>81</v>
      </c>
      <c r="U415" t="s">
        <v>262</v>
      </c>
      <c r="W415" t="s">
        <v>98</v>
      </c>
      <c r="X415" t="s">
        <v>84</v>
      </c>
      <c r="Y415" t="s">
        <v>339</v>
      </c>
      <c r="Z415" t="s">
        <v>1028</v>
      </c>
      <c r="AA415">
        <v>232</v>
      </c>
      <c r="AB415" t="s">
        <v>339</v>
      </c>
      <c r="AE415" t="s">
        <v>588</v>
      </c>
      <c r="AF415" t="s">
        <v>341</v>
      </c>
      <c r="AG415">
        <v>0</v>
      </c>
      <c r="AH415">
        <v>1</v>
      </c>
      <c r="AI415" t="s">
        <v>342</v>
      </c>
      <c r="AJ415" t="s">
        <v>1029</v>
      </c>
      <c r="AK415" t="s">
        <v>81</v>
      </c>
      <c r="AL415" t="s">
        <v>339</v>
      </c>
      <c r="AO415" t="s">
        <v>262</v>
      </c>
      <c r="AP415" t="s">
        <v>262</v>
      </c>
      <c r="AQ415" t="s">
        <v>344</v>
      </c>
      <c r="AR415" t="s">
        <v>82</v>
      </c>
      <c r="AS415" t="s">
        <v>345</v>
      </c>
    </row>
    <row r="416" spans="1:46">
      <c r="A416">
        <v>1858</v>
      </c>
      <c r="B416">
        <v>68008412025</v>
      </c>
      <c r="C416">
        <v>830507841</v>
      </c>
      <c r="D416" t="s">
        <v>139</v>
      </c>
      <c r="E416" t="s">
        <v>129</v>
      </c>
      <c r="F416" t="s">
        <v>127</v>
      </c>
      <c r="G416" t="s">
        <v>77</v>
      </c>
      <c r="H416" t="s">
        <v>334</v>
      </c>
      <c r="I416" t="s">
        <v>110</v>
      </c>
      <c r="J416">
        <v>68276</v>
      </c>
      <c r="K416" t="s">
        <v>101</v>
      </c>
      <c r="L416">
        <v>6802</v>
      </c>
      <c r="M416">
        <v>6827600132312</v>
      </c>
      <c r="N416" t="s">
        <v>1224</v>
      </c>
      <c r="O416" t="s">
        <v>336</v>
      </c>
      <c r="P416" t="s">
        <v>1225</v>
      </c>
      <c r="Q416" t="s">
        <v>338</v>
      </c>
      <c r="R416">
        <v>2026</v>
      </c>
      <c r="S416">
        <v>40</v>
      </c>
      <c r="T416" t="s">
        <v>81</v>
      </c>
      <c r="U416" t="s">
        <v>262</v>
      </c>
      <c r="W416" t="s">
        <v>127</v>
      </c>
      <c r="X416" t="s">
        <v>129</v>
      </c>
      <c r="Y416" t="s">
        <v>339</v>
      </c>
      <c r="Z416" t="s">
        <v>339</v>
      </c>
      <c r="AA416">
        <v>40</v>
      </c>
      <c r="AB416" t="s">
        <v>339</v>
      </c>
      <c r="AC416" t="s">
        <v>339</v>
      </c>
      <c r="AE416" t="s">
        <v>340</v>
      </c>
      <c r="AF416" t="s">
        <v>341</v>
      </c>
      <c r="AG416">
        <v>0</v>
      </c>
      <c r="AH416">
        <v>0</v>
      </c>
      <c r="AI416" t="s">
        <v>342</v>
      </c>
      <c r="AJ416" t="s">
        <v>1226</v>
      </c>
      <c r="AK416" t="s">
        <v>81</v>
      </c>
      <c r="AL416" t="s">
        <v>339</v>
      </c>
      <c r="AO416" t="s">
        <v>262</v>
      </c>
      <c r="AP416" t="s">
        <v>262</v>
      </c>
      <c r="AQ416" t="s">
        <v>344</v>
      </c>
      <c r="AR416" t="s">
        <v>82</v>
      </c>
      <c r="AS416" t="s">
        <v>345</v>
      </c>
      <c r="AT416" t="s">
        <v>1227</v>
      </c>
    </row>
    <row r="417" spans="1:46">
      <c r="A417">
        <v>1858</v>
      </c>
      <c r="B417">
        <v>68008412025</v>
      </c>
      <c r="C417">
        <v>830507841</v>
      </c>
      <c r="D417" t="s">
        <v>139</v>
      </c>
      <c r="E417" t="s">
        <v>129</v>
      </c>
      <c r="F417" t="s">
        <v>127</v>
      </c>
      <c r="G417" t="s">
        <v>77</v>
      </c>
      <c r="H417" t="s">
        <v>334</v>
      </c>
      <c r="I417" t="s">
        <v>110</v>
      </c>
      <c r="J417">
        <v>68276</v>
      </c>
      <c r="K417" t="s">
        <v>101</v>
      </c>
      <c r="L417">
        <v>6802</v>
      </c>
      <c r="M417">
        <v>6827600132350</v>
      </c>
      <c r="N417" t="s">
        <v>1228</v>
      </c>
      <c r="O417" t="s">
        <v>336</v>
      </c>
      <c r="P417" t="s">
        <v>1225</v>
      </c>
      <c r="Q417" t="s">
        <v>338</v>
      </c>
      <c r="R417">
        <v>2026</v>
      </c>
      <c r="S417">
        <v>40</v>
      </c>
      <c r="T417" t="s">
        <v>81</v>
      </c>
      <c r="U417" t="s">
        <v>262</v>
      </c>
      <c r="W417" t="s">
        <v>127</v>
      </c>
      <c r="X417" t="s">
        <v>129</v>
      </c>
      <c r="Y417" t="s">
        <v>339</v>
      </c>
      <c r="Z417" t="s">
        <v>339</v>
      </c>
      <c r="AA417">
        <v>40</v>
      </c>
      <c r="AB417" t="s">
        <v>339</v>
      </c>
      <c r="AC417" t="s">
        <v>339</v>
      </c>
      <c r="AE417" t="s">
        <v>340</v>
      </c>
      <c r="AF417" t="s">
        <v>341</v>
      </c>
      <c r="AG417">
        <v>0</v>
      </c>
      <c r="AH417">
        <v>0</v>
      </c>
      <c r="AI417" t="s">
        <v>342</v>
      </c>
      <c r="AJ417" t="s">
        <v>1226</v>
      </c>
      <c r="AK417" t="s">
        <v>81</v>
      </c>
      <c r="AL417" t="s">
        <v>339</v>
      </c>
      <c r="AO417" t="s">
        <v>262</v>
      </c>
      <c r="AP417" t="s">
        <v>262</v>
      </c>
      <c r="AQ417" t="s">
        <v>344</v>
      </c>
      <c r="AR417" t="s">
        <v>82</v>
      </c>
      <c r="AS417" t="s">
        <v>345</v>
      </c>
      <c r="AT417" t="s">
        <v>1227</v>
      </c>
    </row>
    <row r="418" spans="1:46">
      <c r="A418">
        <v>1858</v>
      </c>
      <c r="B418">
        <v>68008412025</v>
      </c>
      <c r="C418">
        <v>830507841</v>
      </c>
      <c r="D418" t="s">
        <v>139</v>
      </c>
      <c r="E418" t="s">
        <v>129</v>
      </c>
      <c r="F418" t="s">
        <v>127</v>
      </c>
      <c r="G418" t="s">
        <v>77</v>
      </c>
      <c r="H418" t="s">
        <v>334</v>
      </c>
      <c r="I418" t="s">
        <v>110</v>
      </c>
      <c r="J418">
        <v>68276</v>
      </c>
      <c r="K418" t="s">
        <v>101</v>
      </c>
      <c r="L418">
        <v>6802</v>
      </c>
      <c r="M418">
        <v>6827600132772</v>
      </c>
      <c r="N418" t="s">
        <v>1229</v>
      </c>
      <c r="O418" t="s">
        <v>336</v>
      </c>
      <c r="P418" t="s">
        <v>1230</v>
      </c>
      <c r="Q418" t="s">
        <v>338</v>
      </c>
      <c r="R418">
        <v>2026</v>
      </c>
      <c r="S418">
        <v>40</v>
      </c>
      <c r="T418" t="s">
        <v>81</v>
      </c>
      <c r="U418" t="s">
        <v>262</v>
      </c>
      <c r="W418" t="s">
        <v>127</v>
      </c>
      <c r="X418" t="s">
        <v>129</v>
      </c>
      <c r="Y418" t="s">
        <v>339</v>
      </c>
      <c r="Z418" t="s">
        <v>339</v>
      </c>
      <c r="AA418">
        <v>40</v>
      </c>
      <c r="AB418" t="s">
        <v>339</v>
      </c>
      <c r="AC418" t="s">
        <v>339</v>
      </c>
      <c r="AE418" t="s">
        <v>340</v>
      </c>
      <c r="AF418" t="s">
        <v>341</v>
      </c>
      <c r="AG418">
        <v>0</v>
      </c>
      <c r="AH418">
        <v>1</v>
      </c>
      <c r="AI418" t="s">
        <v>342</v>
      </c>
      <c r="AJ418" t="s">
        <v>1226</v>
      </c>
      <c r="AK418" t="s">
        <v>81</v>
      </c>
      <c r="AL418" t="s">
        <v>339</v>
      </c>
      <c r="AO418" t="s">
        <v>262</v>
      </c>
      <c r="AP418" t="s">
        <v>262</v>
      </c>
      <c r="AQ418" t="s">
        <v>344</v>
      </c>
      <c r="AR418" t="s">
        <v>82</v>
      </c>
      <c r="AS418" t="s">
        <v>345</v>
      </c>
    </row>
    <row r="419" spans="1:46">
      <c r="A419">
        <v>1858</v>
      </c>
      <c r="B419">
        <v>68008412025</v>
      </c>
      <c r="C419">
        <v>830507841</v>
      </c>
      <c r="D419" t="s">
        <v>139</v>
      </c>
      <c r="E419" t="s">
        <v>129</v>
      </c>
      <c r="F419" t="s">
        <v>127</v>
      </c>
      <c r="G419" t="s">
        <v>77</v>
      </c>
      <c r="H419" t="s">
        <v>334</v>
      </c>
      <c r="I419" t="s">
        <v>110</v>
      </c>
      <c r="J419">
        <v>68276</v>
      </c>
      <c r="K419" t="s">
        <v>101</v>
      </c>
      <c r="L419">
        <v>6802</v>
      </c>
      <c r="M419">
        <v>6827600132796</v>
      </c>
      <c r="N419" t="s">
        <v>1231</v>
      </c>
      <c r="O419" t="s">
        <v>336</v>
      </c>
      <c r="P419" t="s">
        <v>1232</v>
      </c>
      <c r="Q419" t="s">
        <v>338</v>
      </c>
      <c r="R419">
        <v>2026</v>
      </c>
      <c r="S419">
        <v>40</v>
      </c>
      <c r="T419" t="s">
        <v>81</v>
      </c>
      <c r="U419" t="s">
        <v>262</v>
      </c>
      <c r="W419" t="s">
        <v>127</v>
      </c>
      <c r="X419" t="s">
        <v>129</v>
      </c>
      <c r="Y419" t="s">
        <v>339</v>
      </c>
      <c r="Z419" t="s">
        <v>339</v>
      </c>
      <c r="AA419">
        <v>40</v>
      </c>
      <c r="AB419" t="s">
        <v>339</v>
      </c>
      <c r="AC419" t="s">
        <v>339</v>
      </c>
      <c r="AE419" t="s">
        <v>340</v>
      </c>
      <c r="AF419" t="s">
        <v>341</v>
      </c>
      <c r="AG419">
        <v>0</v>
      </c>
      <c r="AH419">
        <v>1</v>
      </c>
      <c r="AI419" t="s">
        <v>342</v>
      </c>
      <c r="AJ419" t="s">
        <v>1226</v>
      </c>
      <c r="AK419" t="s">
        <v>81</v>
      </c>
      <c r="AL419" t="s">
        <v>339</v>
      </c>
      <c r="AO419" t="s">
        <v>262</v>
      </c>
      <c r="AP419" t="s">
        <v>262</v>
      </c>
      <c r="AQ419" t="s">
        <v>344</v>
      </c>
      <c r="AR419" t="s">
        <v>82</v>
      </c>
      <c r="AS419" t="s">
        <v>345</v>
      </c>
      <c r="AT419" t="s">
        <v>1227</v>
      </c>
    </row>
    <row r="420" spans="1:46">
      <c r="A420">
        <v>1858</v>
      </c>
      <c r="B420">
        <v>68008412025</v>
      </c>
      <c r="C420">
        <v>830507841</v>
      </c>
      <c r="D420" t="s">
        <v>139</v>
      </c>
      <c r="E420" t="s">
        <v>129</v>
      </c>
      <c r="F420" t="s">
        <v>127</v>
      </c>
      <c r="G420" t="s">
        <v>77</v>
      </c>
      <c r="H420" t="s">
        <v>334</v>
      </c>
      <c r="I420" t="s">
        <v>110</v>
      </c>
      <c r="J420">
        <v>68276</v>
      </c>
      <c r="K420" t="s">
        <v>101</v>
      </c>
      <c r="L420">
        <v>6802</v>
      </c>
      <c r="M420">
        <v>6827600132811</v>
      </c>
      <c r="N420" t="s">
        <v>1233</v>
      </c>
      <c r="O420" t="s">
        <v>336</v>
      </c>
      <c r="P420" t="s">
        <v>1230</v>
      </c>
      <c r="Q420" t="s">
        <v>338</v>
      </c>
      <c r="R420">
        <v>2026</v>
      </c>
      <c r="S420">
        <v>40</v>
      </c>
      <c r="T420" t="s">
        <v>81</v>
      </c>
      <c r="U420" t="s">
        <v>262</v>
      </c>
      <c r="W420" t="s">
        <v>127</v>
      </c>
      <c r="X420" t="s">
        <v>129</v>
      </c>
      <c r="Y420" t="s">
        <v>339</v>
      </c>
      <c r="Z420" t="s">
        <v>339</v>
      </c>
      <c r="AA420">
        <v>40</v>
      </c>
      <c r="AB420" t="s">
        <v>339</v>
      </c>
      <c r="AC420" t="s">
        <v>339</v>
      </c>
      <c r="AE420" t="s">
        <v>340</v>
      </c>
      <c r="AF420" t="s">
        <v>341</v>
      </c>
      <c r="AG420">
        <v>0</v>
      </c>
      <c r="AH420">
        <v>0</v>
      </c>
      <c r="AI420" t="s">
        <v>342</v>
      </c>
      <c r="AJ420" t="s">
        <v>1226</v>
      </c>
      <c r="AK420" t="s">
        <v>81</v>
      </c>
      <c r="AL420" t="s">
        <v>339</v>
      </c>
      <c r="AO420" t="s">
        <v>262</v>
      </c>
      <c r="AP420" t="s">
        <v>262</v>
      </c>
      <c r="AQ420" t="s">
        <v>344</v>
      </c>
      <c r="AR420" t="s">
        <v>82</v>
      </c>
      <c r="AS420" t="s">
        <v>345</v>
      </c>
    </row>
    <row r="421" spans="1:46">
      <c r="A421">
        <v>1858</v>
      </c>
      <c r="B421">
        <v>68008412025</v>
      </c>
      <c r="C421">
        <v>830507841</v>
      </c>
      <c r="D421" t="s">
        <v>139</v>
      </c>
      <c r="E421" t="s">
        <v>129</v>
      </c>
      <c r="F421" t="s">
        <v>127</v>
      </c>
      <c r="G421" t="s">
        <v>77</v>
      </c>
      <c r="H421" t="s">
        <v>334</v>
      </c>
      <c r="I421" t="s">
        <v>110</v>
      </c>
      <c r="J421">
        <v>68276</v>
      </c>
      <c r="K421" t="s">
        <v>101</v>
      </c>
      <c r="L421">
        <v>6802</v>
      </c>
      <c r="M421">
        <v>6827600135567</v>
      </c>
      <c r="N421" t="s">
        <v>1234</v>
      </c>
      <c r="O421" t="s">
        <v>336</v>
      </c>
      <c r="P421" t="s">
        <v>1235</v>
      </c>
      <c r="Q421" t="s">
        <v>338</v>
      </c>
      <c r="R421">
        <v>2026</v>
      </c>
      <c r="S421">
        <v>40</v>
      </c>
      <c r="T421" t="s">
        <v>81</v>
      </c>
      <c r="U421" t="s">
        <v>262</v>
      </c>
      <c r="W421" t="s">
        <v>127</v>
      </c>
      <c r="X421" t="s">
        <v>129</v>
      </c>
      <c r="Y421" t="s">
        <v>339</v>
      </c>
      <c r="Z421" t="s">
        <v>339</v>
      </c>
      <c r="AA421">
        <v>40</v>
      </c>
      <c r="AB421" t="s">
        <v>339</v>
      </c>
      <c r="AC421" t="s">
        <v>339</v>
      </c>
      <c r="AE421" t="s">
        <v>340</v>
      </c>
      <c r="AF421" t="s">
        <v>341</v>
      </c>
      <c r="AG421">
        <v>0</v>
      </c>
      <c r="AH421">
        <v>1</v>
      </c>
      <c r="AI421" t="s">
        <v>342</v>
      </c>
      <c r="AJ421" t="s">
        <v>1226</v>
      </c>
      <c r="AK421" t="s">
        <v>81</v>
      </c>
      <c r="AL421" t="s">
        <v>339</v>
      </c>
      <c r="AO421" t="s">
        <v>262</v>
      </c>
      <c r="AP421" t="s">
        <v>262</v>
      </c>
      <c r="AQ421" t="s">
        <v>344</v>
      </c>
      <c r="AR421" t="s">
        <v>82</v>
      </c>
      <c r="AS421" t="s">
        <v>345</v>
      </c>
      <c r="AT421" t="s">
        <v>1227</v>
      </c>
    </row>
    <row r="422" spans="1:46">
      <c r="A422">
        <v>1858</v>
      </c>
      <c r="B422">
        <v>68008412025</v>
      </c>
      <c r="C422">
        <v>830507841</v>
      </c>
      <c r="D422" t="s">
        <v>139</v>
      </c>
      <c r="E422" t="s">
        <v>129</v>
      </c>
      <c r="F422" t="s">
        <v>127</v>
      </c>
      <c r="G422" t="s">
        <v>77</v>
      </c>
      <c r="H422" t="s">
        <v>334</v>
      </c>
      <c r="I422" t="s">
        <v>110</v>
      </c>
      <c r="J422">
        <v>68276</v>
      </c>
      <c r="K422" t="s">
        <v>101</v>
      </c>
      <c r="L422">
        <v>6802</v>
      </c>
      <c r="M422">
        <v>6827600135777</v>
      </c>
      <c r="N422" t="s">
        <v>1236</v>
      </c>
      <c r="O422" t="s">
        <v>336</v>
      </c>
      <c r="P422" t="s">
        <v>1235</v>
      </c>
      <c r="Q422" t="s">
        <v>338</v>
      </c>
      <c r="R422">
        <v>2026</v>
      </c>
      <c r="S422">
        <v>42</v>
      </c>
      <c r="T422" t="s">
        <v>81</v>
      </c>
      <c r="U422" t="s">
        <v>262</v>
      </c>
      <c r="W422" t="s">
        <v>127</v>
      </c>
      <c r="X422" t="s">
        <v>129</v>
      </c>
      <c r="Y422" t="s">
        <v>339</v>
      </c>
      <c r="Z422" t="s">
        <v>339</v>
      </c>
      <c r="AA422">
        <v>42</v>
      </c>
      <c r="AB422" t="s">
        <v>339</v>
      </c>
      <c r="AC422" t="s">
        <v>339</v>
      </c>
      <c r="AE422" t="s">
        <v>340</v>
      </c>
      <c r="AF422" t="s">
        <v>341</v>
      </c>
      <c r="AG422">
        <v>0</v>
      </c>
      <c r="AH422">
        <v>1</v>
      </c>
      <c r="AI422" t="s">
        <v>342</v>
      </c>
      <c r="AJ422" t="s">
        <v>1226</v>
      </c>
      <c r="AK422" t="s">
        <v>81</v>
      </c>
      <c r="AL422" t="s">
        <v>339</v>
      </c>
      <c r="AO422" t="s">
        <v>262</v>
      </c>
      <c r="AP422" t="s">
        <v>262</v>
      </c>
      <c r="AQ422" t="s">
        <v>344</v>
      </c>
      <c r="AR422" t="s">
        <v>82</v>
      </c>
      <c r="AS422" t="s">
        <v>345</v>
      </c>
      <c r="AT422" t="s">
        <v>1227</v>
      </c>
    </row>
    <row r="423" spans="1:46">
      <c r="A423">
        <v>1858</v>
      </c>
      <c r="B423">
        <v>68008412025</v>
      </c>
      <c r="C423">
        <v>830507841</v>
      </c>
      <c r="D423" t="s">
        <v>139</v>
      </c>
      <c r="E423" t="s">
        <v>129</v>
      </c>
      <c r="F423" t="s">
        <v>127</v>
      </c>
      <c r="G423" t="s">
        <v>77</v>
      </c>
      <c r="H423" t="s">
        <v>334</v>
      </c>
      <c r="I423" t="s">
        <v>110</v>
      </c>
      <c r="J423">
        <v>68276</v>
      </c>
      <c r="K423" t="s">
        <v>101</v>
      </c>
      <c r="L423">
        <v>6802</v>
      </c>
      <c r="M423">
        <v>6827600135784</v>
      </c>
      <c r="N423" t="s">
        <v>1237</v>
      </c>
      <c r="O423" t="s">
        <v>336</v>
      </c>
      <c r="P423" t="s">
        <v>1238</v>
      </c>
      <c r="Q423" t="s">
        <v>338</v>
      </c>
      <c r="R423">
        <v>2026</v>
      </c>
      <c r="S423">
        <v>41</v>
      </c>
      <c r="T423" t="s">
        <v>81</v>
      </c>
      <c r="U423" t="s">
        <v>262</v>
      </c>
      <c r="W423" t="s">
        <v>127</v>
      </c>
      <c r="X423" t="s">
        <v>129</v>
      </c>
      <c r="Y423" t="s">
        <v>339</v>
      </c>
      <c r="Z423" t="s">
        <v>339</v>
      </c>
      <c r="AA423">
        <v>41</v>
      </c>
      <c r="AB423" t="s">
        <v>339</v>
      </c>
      <c r="AC423" t="s">
        <v>339</v>
      </c>
      <c r="AE423" t="s">
        <v>340</v>
      </c>
      <c r="AF423" t="s">
        <v>341</v>
      </c>
      <c r="AG423">
        <v>0</v>
      </c>
      <c r="AH423">
        <v>1</v>
      </c>
      <c r="AI423" t="s">
        <v>342</v>
      </c>
      <c r="AJ423" t="s">
        <v>1226</v>
      </c>
      <c r="AK423" t="s">
        <v>81</v>
      </c>
      <c r="AL423" t="s">
        <v>339</v>
      </c>
      <c r="AO423" t="s">
        <v>262</v>
      </c>
      <c r="AP423" t="s">
        <v>262</v>
      </c>
      <c r="AQ423" t="s">
        <v>344</v>
      </c>
      <c r="AR423" t="s">
        <v>82</v>
      </c>
      <c r="AS423" t="s">
        <v>345</v>
      </c>
    </row>
    <row r="424" spans="1:46">
      <c r="A424">
        <v>1858</v>
      </c>
      <c r="B424">
        <v>68008412025</v>
      </c>
      <c r="C424">
        <v>830507841</v>
      </c>
      <c r="D424" t="s">
        <v>139</v>
      </c>
      <c r="E424" t="s">
        <v>129</v>
      </c>
      <c r="F424" t="s">
        <v>127</v>
      </c>
      <c r="G424" t="s">
        <v>77</v>
      </c>
      <c r="H424" t="s">
        <v>334</v>
      </c>
      <c r="I424" t="s">
        <v>110</v>
      </c>
      <c r="J424">
        <v>68276</v>
      </c>
      <c r="K424" t="s">
        <v>101</v>
      </c>
      <c r="L424">
        <v>6802</v>
      </c>
      <c r="M424">
        <v>6827600135793</v>
      </c>
      <c r="N424" t="s">
        <v>1239</v>
      </c>
      <c r="O424" t="s">
        <v>336</v>
      </c>
      <c r="P424" t="s">
        <v>1240</v>
      </c>
      <c r="Q424" t="s">
        <v>338</v>
      </c>
      <c r="R424">
        <v>2026</v>
      </c>
      <c r="S424">
        <v>42</v>
      </c>
      <c r="T424" t="s">
        <v>81</v>
      </c>
      <c r="U424" t="s">
        <v>262</v>
      </c>
      <c r="W424" t="s">
        <v>127</v>
      </c>
      <c r="X424" t="s">
        <v>129</v>
      </c>
      <c r="Y424" t="s">
        <v>339</v>
      </c>
      <c r="Z424" t="s">
        <v>339</v>
      </c>
      <c r="AA424">
        <v>42</v>
      </c>
      <c r="AB424" t="s">
        <v>339</v>
      </c>
      <c r="AC424" t="s">
        <v>339</v>
      </c>
      <c r="AE424" t="s">
        <v>340</v>
      </c>
      <c r="AF424" t="s">
        <v>341</v>
      </c>
      <c r="AG424">
        <v>0</v>
      </c>
      <c r="AH424">
        <v>1</v>
      </c>
      <c r="AI424" t="s">
        <v>342</v>
      </c>
      <c r="AJ424" t="s">
        <v>1226</v>
      </c>
      <c r="AK424" t="s">
        <v>81</v>
      </c>
      <c r="AL424" t="s">
        <v>339</v>
      </c>
      <c r="AO424" t="s">
        <v>262</v>
      </c>
      <c r="AP424" t="s">
        <v>262</v>
      </c>
      <c r="AQ424" t="s">
        <v>344</v>
      </c>
      <c r="AR424" t="s">
        <v>82</v>
      </c>
      <c r="AS424" t="s">
        <v>345</v>
      </c>
    </row>
    <row r="425" spans="1:46">
      <c r="A425">
        <v>1858</v>
      </c>
      <c r="B425">
        <v>68008412025</v>
      </c>
      <c r="C425">
        <v>830507841</v>
      </c>
      <c r="D425" t="s">
        <v>139</v>
      </c>
      <c r="E425" t="s">
        <v>129</v>
      </c>
      <c r="F425" t="s">
        <v>127</v>
      </c>
      <c r="G425" t="s">
        <v>77</v>
      </c>
      <c r="H425" t="s">
        <v>334</v>
      </c>
      <c r="I425" t="s">
        <v>110</v>
      </c>
      <c r="J425">
        <v>68276</v>
      </c>
      <c r="K425" t="s">
        <v>101</v>
      </c>
      <c r="L425">
        <v>6802</v>
      </c>
      <c r="M425">
        <v>6827600135797</v>
      </c>
      <c r="N425" t="s">
        <v>1241</v>
      </c>
      <c r="O425" t="s">
        <v>336</v>
      </c>
      <c r="P425" t="s">
        <v>1235</v>
      </c>
      <c r="Q425" t="s">
        <v>338</v>
      </c>
      <c r="R425">
        <v>2026</v>
      </c>
      <c r="S425">
        <v>42</v>
      </c>
      <c r="T425" t="s">
        <v>81</v>
      </c>
      <c r="U425" t="s">
        <v>262</v>
      </c>
      <c r="W425" t="s">
        <v>127</v>
      </c>
      <c r="X425" t="s">
        <v>129</v>
      </c>
      <c r="Y425" t="s">
        <v>339</v>
      </c>
      <c r="Z425" t="s">
        <v>339</v>
      </c>
      <c r="AA425">
        <v>42</v>
      </c>
      <c r="AB425" t="s">
        <v>339</v>
      </c>
      <c r="AC425" t="s">
        <v>339</v>
      </c>
      <c r="AE425" t="s">
        <v>340</v>
      </c>
      <c r="AF425" t="s">
        <v>341</v>
      </c>
      <c r="AG425">
        <v>0</v>
      </c>
      <c r="AH425">
        <v>1</v>
      </c>
      <c r="AI425" t="s">
        <v>342</v>
      </c>
      <c r="AJ425" t="s">
        <v>1226</v>
      </c>
      <c r="AK425" t="s">
        <v>81</v>
      </c>
      <c r="AL425" t="s">
        <v>339</v>
      </c>
      <c r="AO425" t="s">
        <v>262</v>
      </c>
      <c r="AP425" t="s">
        <v>262</v>
      </c>
      <c r="AQ425" t="s">
        <v>344</v>
      </c>
      <c r="AR425" t="s">
        <v>82</v>
      </c>
      <c r="AS425" t="s">
        <v>345</v>
      </c>
      <c r="AT425" t="s">
        <v>1227</v>
      </c>
    </row>
    <row r="426" spans="1:46">
      <c r="A426">
        <v>1858</v>
      </c>
      <c r="B426">
        <v>68008412025</v>
      </c>
      <c r="C426">
        <v>830507841</v>
      </c>
      <c r="D426" t="s">
        <v>139</v>
      </c>
      <c r="E426" t="s">
        <v>129</v>
      </c>
      <c r="F426" t="s">
        <v>127</v>
      </c>
      <c r="G426" t="s">
        <v>77</v>
      </c>
      <c r="H426" t="s">
        <v>334</v>
      </c>
      <c r="I426" t="s">
        <v>110</v>
      </c>
      <c r="J426">
        <v>68276</v>
      </c>
      <c r="K426" t="s">
        <v>101</v>
      </c>
      <c r="L426">
        <v>6802</v>
      </c>
      <c r="M426">
        <v>6827600135801</v>
      </c>
      <c r="N426" t="s">
        <v>1242</v>
      </c>
      <c r="O426" t="s">
        <v>336</v>
      </c>
      <c r="P426" t="s">
        <v>1243</v>
      </c>
      <c r="Q426" t="s">
        <v>338</v>
      </c>
      <c r="R426">
        <v>2026</v>
      </c>
      <c r="S426">
        <v>40</v>
      </c>
      <c r="T426" t="s">
        <v>81</v>
      </c>
      <c r="U426" t="s">
        <v>262</v>
      </c>
      <c r="W426" t="s">
        <v>127</v>
      </c>
      <c r="X426" t="s">
        <v>129</v>
      </c>
      <c r="Y426" t="s">
        <v>339</v>
      </c>
      <c r="Z426" t="s">
        <v>339</v>
      </c>
      <c r="AA426">
        <v>40</v>
      </c>
      <c r="AB426" t="s">
        <v>339</v>
      </c>
      <c r="AC426" t="s">
        <v>339</v>
      </c>
      <c r="AE426" t="s">
        <v>340</v>
      </c>
      <c r="AF426" t="s">
        <v>341</v>
      </c>
      <c r="AG426">
        <v>0</v>
      </c>
      <c r="AH426">
        <v>1</v>
      </c>
      <c r="AI426" t="s">
        <v>342</v>
      </c>
      <c r="AJ426" t="s">
        <v>1226</v>
      </c>
      <c r="AK426" t="s">
        <v>81</v>
      </c>
      <c r="AL426" t="s">
        <v>339</v>
      </c>
      <c r="AO426" t="s">
        <v>262</v>
      </c>
      <c r="AP426" t="s">
        <v>262</v>
      </c>
      <c r="AQ426" t="s">
        <v>344</v>
      </c>
      <c r="AR426" t="s">
        <v>82</v>
      </c>
      <c r="AS426" t="s">
        <v>345</v>
      </c>
    </row>
    <row r="427" spans="1:46">
      <c r="A427">
        <v>1858</v>
      </c>
      <c r="B427">
        <v>68008412025</v>
      </c>
      <c r="C427">
        <v>830507841</v>
      </c>
      <c r="D427" t="s">
        <v>139</v>
      </c>
      <c r="E427" t="s">
        <v>129</v>
      </c>
      <c r="F427" t="s">
        <v>127</v>
      </c>
      <c r="G427" t="s">
        <v>77</v>
      </c>
      <c r="H427" t="s">
        <v>334</v>
      </c>
      <c r="I427" t="s">
        <v>110</v>
      </c>
      <c r="J427">
        <v>68276</v>
      </c>
      <c r="K427" t="s">
        <v>101</v>
      </c>
      <c r="L427">
        <v>6802</v>
      </c>
      <c r="M427">
        <v>6827600135804</v>
      </c>
      <c r="N427" t="s">
        <v>1244</v>
      </c>
      <c r="O427" t="s">
        <v>336</v>
      </c>
      <c r="P427" t="s">
        <v>1238</v>
      </c>
      <c r="Q427" t="s">
        <v>338</v>
      </c>
      <c r="R427">
        <v>2026</v>
      </c>
      <c r="S427">
        <v>42</v>
      </c>
      <c r="T427" t="s">
        <v>81</v>
      </c>
      <c r="U427" t="s">
        <v>262</v>
      </c>
      <c r="W427" t="s">
        <v>127</v>
      </c>
      <c r="X427" t="s">
        <v>129</v>
      </c>
      <c r="Y427" t="s">
        <v>339</v>
      </c>
      <c r="Z427" t="s">
        <v>339</v>
      </c>
      <c r="AA427">
        <v>42</v>
      </c>
      <c r="AB427" t="s">
        <v>339</v>
      </c>
      <c r="AC427" t="s">
        <v>339</v>
      </c>
      <c r="AE427" t="s">
        <v>340</v>
      </c>
      <c r="AF427" t="s">
        <v>341</v>
      </c>
      <c r="AG427">
        <v>0</v>
      </c>
      <c r="AH427">
        <v>1</v>
      </c>
      <c r="AI427" t="s">
        <v>342</v>
      </c>
      <c r="AJ427" t="s">
        <v>1226</v>
      </c>
      <c r="AK427" t="s">
        <v>81</v>
      </c>
      <c r="AL427" t="s">
        <v>339</v>
      </c>
      <c r="AO427" t="s">
        <v>262</v>
      </c>
      <c r="AP427" t="s">
        <v>262</v>
      </c>
      <c r="AQ427" t="s">
        <v>344</v>
      </c>
      <c r="AR427" t="s">
        <v>82</v>
      </c>
      <c r="AS427" t="s">
        <v>345</v>
      </c>
    </row>
    <row r="428" spans="1:46">
      <c r="A428">
        <v>1858</v>
      </c>
      <c r="B428">
        <v>68008412025</v>
      </c>
      <c r="C428">
        <v>830507841</v>
      </c>
      <c r="D428" t="s">
        <v>139</v>
      </c>
      <c r="E428" t="s">
        <v>129</v>
      </c>
      <c r="F428" t="s">
        <v>127</v>
      </c>
      <c r="G428" t="s">
        <v>77</v>
      </c>
      <c r="H428" t="s">
        <v>334</v>
      </c>
      <c r="I428" t="s">
        <v>110</v>
      </c>
      <c r="J428">
        <v>68276</v>
      </c>
      <c r="K428" t="s">
        <v>101</v>
      </c>
      <c r="L428">
        <v>6802</v>
      </c>
      <c r="M428">
        <v>6827600136356</v>
      </c>
      <c r="N428" t="s">
        <v>1245</v>
      </c>
      <c r="O428" t="s">
        <v>336</v>
      </c>
      <c r="P428" t="s">
        <v>1246</v>
      </c>
      <c r="Q428" t="s">
        <v>338</v>
      </c>
      <c r="R428">
        <v>2026</v>
      </c>
      <c r="S428">
        <v>42</v>
      </c>
      <c r="T428" t="s">
        <v>81</v>
      </c>
      <c r="U428" t="s">
        <v>262</v>
      </c>
      <c r="W428" t="s">
        <v>127</v>
      </c>
      <c r="X428" t="s">
        <v>129</v>
      </c>
      <c r="Y428" t="s">
        <v>339</v>
      </c>
      <c r="Z428" t="s">
        <v>339</v>
      </c>
      <c r="AA428">
        <v>42</v>
      </c>
      <c r="AB428" t="s">
        <v>339</v>
      </c>
      <c r="AC428" t="s">
        <v>339</v>
      </c>
      <c r="AE428" t="s">
        <v>340</v>
      </c>
      <c r="AF428" t="s">
        <v>341</v>
      </c>
      <c r="AG428">
        <v>0</v>
      </c>
      <c r="AH428">
        <v>1</v>
      </c>
      <c r="AI428" t="s">
        <v>342</v>
      </c>
      <c r="AJ428" t="s">
        <v>1226</v>
      </c>
      <c r="AK428" t="s">
        <v>81</v>
      </c>
      <c r="AL428" t="s">
        <v>339</v>
      </c>
      <c r="AO428" t="s">
        <v>262</v>
      </c>
      <c r="AP428" t="s">
        <v>262</v>
      </c>
      <c r="AQ428" t="s">
        <v>344</v>
      </c>
      <c r="AR428" t="s">
        <v>82</v>
      </c>
      <c r="AS428" t="s">
        <v>345</v>
      </c>
    </row>
    <row r="429" spans="1:46">
      <c r="A429">
        <v>1858</v>
      </c>
      <c r="B429">
        <v>68008412025</v>
      </c>
      <c r="C429">
        <v>830507841</v>
      </c>
      <c r="D429" t="s">
        <v>139</v>
      </c>
      <c r="E429" t="s">
        <v>129</v>
      </c>
      <c r="F429" t="s">
        <v>127</v>
      </c>
      <c r="G429" t="s">
        <v>77</v>
      </c>
      <c r="H429" t="s">
        <v>334</v>
      </c>
      <c r="I429" t="s">
        <v>110</v>
      </c>
      <c r="J429">
        <v>68276</v>
      </c>
      <c r="K429" t="s">
        <v>101</v>
      </c>
      <c r="L429">
        <v>6802</v>
      </c>
      <c r="M429">
        <v>6827600136368</v>
      </c>
      <c r="N429" t="s">
        <v>1247</v>
      </c>
      <c r="O429" t="s">
        <v>336</v>
      </c>
      <c r="P429" t="s">
        <v>1248</v>
      </c>
      <c r="Q429" t="s">
        <v>338</v>
      </c>
      <c r="R429">
        <v>2026</v>
      </c>
      <c r="S429">
        <v>40</v>
      </c>
      <c r="T429" t="s">
        <v>81</v>
      </c>
      <c r="U429" t="s">
        <v>262</v>
      </c>
      <c r="W429" t="s">
        <v>127</v>
      </c>
      <c r="X429" t="s">
        <v>129</v>
      </c>
      <c r="Y429" t="s">
        <v>339</v>
      </c>
      <c r="Z429" t="s">
        <v>339</v>
      </c>
      <c r="AA429">
        <v>40</v>
      </c>
      <c r="AB429" t="s">
        <v>339</v>
      </c>
      <c r="AC429" t="s">
        <v>339</v>
      </c>
      <c r="AE429" t="s">
        <v>340</v>
      </c>
      <c r="AF429" t="s">
        <v>341</v>
      </c>
      <c r="AG429">
        <v>0</v>
      </c>
      <c r="AH429">
        <v>0</v>
      </c>
      <c r="AI429" t="s">
        <v>342</v>
      </c>
      <c r="AJ429" t="s">
        <v>1226</v>
      </c>
      <c r="AK429" t="s">
        <v>81</v>
      </c>
      <c r="AL429" t="s">
        <v>339</v>
      </c>
      <c r="AO429" t="s">
        <v>262</v>
      </c>
      <c r="AP429" t="s">
        <v>262</v>
      </c>
      <c r="AQ429" t="s">
        <v>344</v>
      </c>
      <c r="AR429" t="s">
        <v>82</v>
      </c>
      <c r="AS429" t="s">
        <v>345</v>
      </c>
      <c r="AT429" t="s">
        <v>1227</v>
      </c>
    </row>
    <row r="430" spans="1:46">
      <c r="A430">
        <v>1858</v>
      </c>
      <c r="B430">
        <v>68008412025</v>
      </c>
      <c r="C430">
        <v>830507841</v>
      </c>
      <c r="D430" t="s">
        <v>139</v>
      </c>
      <c r="E430" t="s">
        <v>129</v>
      </c>
      <c r="F430" t="s">
        <v>127</v>
      </c>
      <c r="G430" t="s">
        <v>77</v>
      </c>
      <c r="H430" t="s">
        <v>334</v>
      </c>
      <c r="I430" t="s">
        <v>110</v>
      </c>
      <c r="J430">
        <v>68276</v>
      </c>
      <c r="K430" t="s">
        <v>101</v>
      </c>
      <c r="L430">
        <v>6802</v>
      </c>
      <c r="M430">
        <v>6827600137114</v>
      </c>
      <c r="N430" t="s">
        <v>1249</v>
      </c>
      <c r="O430" t="s">
        <v>336</v>
      </c>
      <c r="P430" t="s">
        <v>1225</v>
      </c>
      <c r="Q430" t="s">
        <v>338</v>
      </c>
      <c r="R430">
        <v>2026</v>
      </c>
      <c r="S430">
        <v>40</v>
      </c>
      <c r="T430" t="s">
        <v>81</v>
      </c>
      <c r="U430" t="s">
        <v>262</v>
      </c>
      <c r="W430" t="s">
        <v>127</v>
      </c>
      <c r="X430" t="s">
        <v>129</v>
      </c>
      <c r="Y430" t="s">
        <v>339</v>
      </c>
      <c r="Z430" t="s">
        <v>339</v>
      </c>
      <c r="AA430">
        <v>40</v>
      </c>
      <c r="AB430" t="s">
        <v>339</v>
      </c>
      <c r="AC430" t="s">
        <v>339</v>
      </c>
      <c r="AE430" t="s">
        <v>340</v>
      </c>
      <c r="AF430" t="s">
        <v>341</v>
      </c>
      <c r="AG430">
        <v>0</v>
      </c>
      <c r="AH430">
        <v>0</v>
      </c>
      <c r="AI430" t="s">
        <v>342</v>
      </c>
      <c r="AJ430" t="s">
        <v>1226</v>
      </c>
      <c r="AK430" t="s">
        <v>81</v>
      </c>
      <c r="AL430" t="s">
        <v>339</v>
      </c>
      <c r="AO430" t="s">
        <v>262</v>
      </c>
      <c r="AP430" t="s">
        <v>262</v>
      </c>
      <c r="AQ430" t="s">
        <v>344</v>
      </c>
      <c r="AR430" t="s">
        <v>82</v>
      </c>
      <c r="AS430" t="s">
        <v>345</v>
      </c>
      <c r="AT430" t="s">
        <v>1227</v>
      </c>
    </row>
    <row r="431" spans="1:46">
      <c r="A431">
        <v>1858</v>
      </c>
      <c r="B431">
        <v>68008412025</v>
      </c>
      <c r="C431">
        <v>830507841</v>
      </c>
      <c r="D431" t="s">
        <v>139</v>
      </c>
      <c r="E431" t="s">
        <v>129</v>
      </c>
      <c r="F431" t="s">
        <v>127</v>
      </c>
      <c r="G431" t="s">
        <v>77</v>
      </c>
      <c r="H431" t="s">
        <v>334</v>
      </c>
      <c r="I431" t="s">
        <v>110</v>
      </c>
      <c r="J431">
        <v>68276</v>
      </c>
      <c r="K431" t="s">
        <v>101</v>
      </c>
      <c r="L431">
        <v>6802</v>
      </c>
      <c r="M431">
        <v>6827600137145</v>
      </c>
      <c r="N431" t="s">
        <v>1250</v>
      </c>
      <c r="O431" t="s">
        <v>336</v>
      </c>
      <c r="P431" t="s">
        <v>1251</v>
      </c>
      <c r="Q431" t="s">
        <v>338</v>
      </c>
      <c r="R431">
        <v>2026</v>
      </c>
      <c r="S431">
        <v>40</v>
      </c>
      <c r="T431" t="s">
        <v>81</v>
      </c>
      <c r="U431" t="s">
        <v>262</v>
      </c>
      <c r="W431" t="s">
        <v>127</v>
      </c>
      <c r="X431" t="s">
        <v>129</v>
      </c>
      <c r="Y431" t="s">
        <v>339</v>
      </c>
      <c r="Z431" t="s">
        <v>339</v>
      </c>
      <c r="AA431">
        <v>40</v>
      </c>
      <c r="AB431" t="s">
        <v>339</v>
      </c>
      <c r="AC431" t="s">
        <v>339</v>
      </c>
      <c r="AE431" t="s">
        <v>340</v>
      </c>
      <c r="AF431" t="s">
        <v>341</v>
      </c>
      <c r="AG431">
        <v>0</v>
      </c>
      <c r="AH431">
        <v>0</v>
      </c>
      <c r="AI431" t="s">
        <v>342</v>
      </c>
      <c r="AJ431" t="s">
        <v>1226</v>
      </c>
      <c r="AK431" t="s">
        <v>81</v>
      </c>
      <c r="AL431" t="s">
        <v>339</v>
      </c>
      <c r="AO431" t="s">
        <v>262</v>
      </c>
      <c r="AP431" t="s">
        <v>262</v>
      </c>
      <c r="AQ431" t="s">
        <v>344</v>
      </c>
      <c r="AR431" t="s">
        <v>82</v>
      </c>
      <c r="AS431" t="s">
        <v>345</v>
      </c>
    </row>
    <row r="432" spans="1:46">
      <c r="A432">
        <v>1858</v>
      </c>
      <c r="B432">
        <v>68008412025</v>
      </c>
      <c r="C432">
        <v>830507841</v>
      </c>
      <c r="D432" t="s">
        <v>139</v>
      </c>
      <c r="E432" t="s">
        <v>129</v>
      </c>
      <c r="F432" t="s">
        <v>127</v>
      </c>
      <c r="G432" t="s">
        <v>77</v>
      </c>
      <c r="H432" t="s">
        <v>334</v>
      </c>
      <c r="I432" t="s">
        <v>110</v>
      </c>
      <c r="J432">
        <v>68276</v>
      </c>
      <c r="K432" t="s">
        <v>101</v>
      </c>
      <c r="L432">
        <v>6802</v>
      </c>
      <c r="M432">
        <v>6827600137187</v>
      </c>
      <c r="N432" t="s">
        <v>1252</v>
      </c>
      <c r="O432" t="s">
        <v>336</v>
      </c>
      <c r="P432" t="s">
        <v>1253</v>
      </c>
      <c r="Q432" t="s">
        <v>338</v>
      </c>
      <c r="R432">
        <v>2026</v>
      </c>
      <c r="S432">
        <v>40</v>
      </c>
      <c r="T432" t="s">
        <v>81</v>
      </c>
      <c r="U432" t="s">
        <v>262</v>
      </c>
      <c r="W432" t="s">
        <v>127</v>
      </c>
      <c r="X432" t="s">
        <v>129</v>
      </c>
      <c r="Y432" t="s">
        <v>339</v>
      </c>
      <c r="Z432" t="s">
        <v>339</v>
      </c>
      <c r="AA432">
        <v>40</v>
      </c>
      <c r="AB432" t="s">
        <v>339</v>
      </c>
      <c r="AC432" t="s">
        <v>339</v>
      </c>
      <c r="AE432" t="s">
        <v>340</v>
      </c>
      <c r="AF432" t="s">
        <v>341</v>
      </c>
      <c r="AG432">
        <v>0</v>
      </c>
      <c r="AH432">
        <v>0</v>
      </c>
      <c r="AI432" t="s">
        <v>342</v>
      </c>
      <c r="AJ432" t="s">
        <v>1226</v>
      </c>
      <c r="AK432" t="s">
        <v>81</v>
      </c>
      <c r="AL432" t="s">
        <v>339</v>
      </c>
      <c r="AO432" t="s">
        <v>262</v>
      </c>
      <c r="AP432" t="s">
        <v>262</v>
      </c>
      <c r="AQ432" t="s">
        <v>344</v>
      </c>
      <c r="AR432" t="s">
        <v>82</v>
      </c>
      <c r="AS432" t="s">
        <v>345</v>
      </c>
      <c r="AT432" t="s">
        <v>1227</v>
      </c>
    </row>
    <row r="433" spans="1:46">
      <c r="A433">
        <v>1858</v>
      </c>
      <c r="B433">
        <v>68008412025</v>
      </c>
      <c r="C433">
        <v>830507841</v>
      </c>
      <c r="D433" t="s">
        <v>139</v>
      </c>
      <c r="E433" t="s">
        <v>129</v>
      </c>
      <c r="F433" t="s">
        <v>127</v>
      </c>
      <c r="G433" t="s">
        <v>77</v>
      </c>
      <c r="H433" t="s">
        <v>334</v>
      </c>
      <c r="I433" t="s">
        <v>110</v>
      </c>
      <c r="J433">
        <v>68276</v>
      </c>
      <c r="K433" t="s">
        <v>101</v>
      </c>
      <c r="L433">
        <v>6802</v>
      </c>
      <c r="M433">
        <v>6827600137220</v>
      </c>
      <c r="N433" t="s">
        <v>1254</v>
      </c>
      <c r="O433" t="s">
        <v>336</v>
      </c>
      <c r="P433" t="s">
        <v>1251</v>
      </c>
      <c r="Q433" t="s">
        <v>338</v>
      </c>
      <c r="R433">
        <v>2026</v>
      </c>
      <c r="S433">
        <v>40</v>
      </c>
      <c r="T433" t="s">
        <v>81</v>
      </c>
      <c r="U433" t="s">
        <v>262</v>
      </c>
      <c r="W433" t="s">
        <v>127</v>
      </c>
      <c r="X433" t="s">
        <v>129</v>
      </c>
      <c r="Y433" t="s">
        <v>339</v>
      </c>
      <c r="Z433" t="s">
        <v>339</v>
      </c>
      <c r="AA433">
        <v>40</v>
      </c>
      <c r="AB433" t="s">
        <v>339</v>
      </c>
      <c r="AC433" t="s">
        <v>339</v>
      </c>
      <c r="AE433" t="s">
        <v>340</v>
      </c>
      <c r="AF433" t="s">
        <v>341</v>
      </c>
      <c r="AG433">
        <v>0</v>
      </c>
      <c r="AH433">
        <v>0</v>
      </c>
      <c r="AI433" t="s">
        <v>342</v>
      </c>
      <c r="AJ433" t="s">
        <v>1226</v>
      </c>
      <c r="AK433" t="s">
        <v>81</v>
      </c>
      <c r="AL433" t="s">
        <v>339</v>
      </c>
      <c r="AO433" t="s">
        <v>262</v>
      </c>
      <c r="AP433" t="s">
        <v>262</v>
      </c>
      <c r="AQ433" t="s">
        <v>344</v>
      </c>
      <c r="AR433" t="s">
        <v>82</v>
      </c>
      <c r="AS433" t="s">
        <v>345</v>
      </c>
    </row>
    <row r="434" spans="1:46">
      <c r="A434">
        <v>1858</v>
      </c>
      <c r="B434">
        <v>68008412025</v>
      </c>
      <c r="C434">
        <v>830507841</v>
      </c>
      <c r="D434" t="s">
        <v>139</v>
      </c>
      <c r="E434" t="s">
        <v>129</v>
      </c>
      <c r="F434" t="s">
        <v>127</v>
      </c>
      <c r="G434" t="s">
        <v>77</v>
      </c>
      <c r="H434" t="s">
        <v>334</v>
      </c>
      <c r="I434" t="s">
        <v>110</v>
      </c>
      <c r="J434">
        <v>68276</v>
      </c>
      <c r="K434" t="s">
        <v>101</v>
      </c>
      <c r="L434">
        <v>6802</v>
      </c>
      <c r="M434">
        <v>6827600137250</v>
      </c>
      <c r="N434" t="s">
        <v>1255</v>
      </c>
      <c r="O434" t="s">
        <v>336</v>
      </c>
      <c r="P434" t="s">
        <v>1256</v>
      </c>
      <c r="Q434" t="s">
        <v>338</v>
      </c>
      <c r="R434">
        <v>2026</v>
      </c>
      <c r="S434">
        <v>40</v>
      </c>
      <c r="T434" t="s">
        <v>81</v>
      </c>
      <c r="U434" t="s">
        <v>262</v>
      </c>
      <c r="W434" t="s">
        <v>127</v>
      </c>
      <c r="X434" t="s">
        <v>129</v>
      </c>
      <c r="Y434" t="s">
        <v>339</v>
      </c>
      <c r="Z434" t="s">
        <v>339</v>
      </c>
      <c r="AA434">
        <v>40</v>
      </c>
      <c r="AB434" t="s">
        <v>339</v>
      </c>
      <c r="AC434" t="s">
        <v>339</v>
      </c>
      <c r="AE434" t="s">
        <v>340</v>
      </c>
      <c r="AF434" t="s">
        <v>341</v>
      </c>
      <c r="AG434">
        <v>0</v>
      </c>
      <c r="AH434">
        <v>1</v>
      </c>
      <c r="AI434" t="s">
        <v>342</v>
      </c>
      <c r="AJ434" t="s">
        <v>1226</v>
      </c>
      <c r="AK434" t="s">
        <v>81</v>
      </c>
      <c r="AL434" t="s">
        <v>339</v>
      </c>
      <c r="AO434" t="s">
        <v>262</v>
      </c>
      <c r="AP434" t="s">
        <v>262</v>
      </c>
      <c r="AQ434" t="s">
        <v>344</v>
      </c>
      <c r="AR434" t="s">
        <v>82</v>
      </c>
      <c r="AS434" t="s">
        <v>345</v>
      </c>
      <c r="AT434" t="s">
        <v>1227</v>
      </c>
    </row>
    <row r="435" spans="1:46">
      <c r="A435">
        <v>1858</v>
      </c>
      <c r="B435">
        <v>68008412025</v>
      </c>
      <c r="C435">
        <v>830507841</v>
      </c>
      <c r="D435" t="s">
        <v>139</v>
      </c>
      <c r="E435" t="s">
        <v>129</v>
      </c>
      <c r="F435" t="s">
        <v>127</v>
      </c>
      <c r="G435" t="s">
        <v>77</v>
      </c>
      <c r="H435" t="s">
        <v>334</v>
      </c>
      <c r="I435" t="s">
        <v>110</v>
      </c>
      <c r="J435">
        <v>68276</v>
      </c>
      <c r="K435" t="s">
        <v>101</v>
      </c>
      <c r="L435">
        <v>6802</v>
      </c>
      <c r="M435">
        <v>6827600137284</v>
      </c>
      <c r="N435" t="s">
        <v>1257</v>
      </c>
      <c r="O435" t="s">
        <v>336</v>
      </c>
      <c r="P435" t="s">
        <v>1256</v>
      </c>
      <c r="Q435" t="s">
        <v>338</v>
      </c>
      <c r="R435">
        <v>2026</v>
      </c>
      <c r="S435">
        <v>40</v>
      </c>
      <c r="T435" t="s">
        <v>81</v>
      </c>
      <c r="U435" t="s">
        <v>262</v>
      </c>
      <c r="W435" t="s">
        <v>127</v>
      </c>
      <c r="X435" t="s">
        <v>129</v>
      </c>
      <c r="Y435" t="s">
        <v>339</v>
      </c>
      <c r="Z435" t="s">
        <v>339</v>
      </c>
      <c r="AA435">
        <v>40</v>
      </c>
      <c r="AB435" t="s">
        <v>339</v>
      </c>
      <c r="AC435" t="s">
        <v>339</v>
      </c>
      <c r="AE435" t="s">
        <v>340</v>
      </c>
      <c r="AF435" t="s">
        <v>341</v>
      </c>
      <c r="AG435">
        <v>0</v>
      </c>
      <c r="AH435">
        <v>0</v>
      </c>
      <c r="AI435" t="s">
        <v>342</v>
      </c>
      <c r="AJ435" t="s">
        <v>1226</v>
      </c>
      <c r="AK435" t="s">
        <v>81</v>
      </c>
      <c r="AL435" t="s">
        <v>339</v>
      </c>
      <c r="AO435" t="s">
        <v>262</v>
      </c>
      <c r="AP435" t="s">
        <v>262</v>
      </c>
      <c r="AQ435" t="s">
        <v>344</v>
      </c>
      <c r="AR435" t="s">
        <v>82</v>
      </c>
      <c r="AS435" t="s">
        <v>345</v>
      </c>
      <c r="AT435" t="s">
        <v>1227</v>
      </c>
    </row>
    <row r="436" spans="1:46">
      <c r="A436">
        <v>1858</v>
      </c>
      <c r="B436">
        <v>68008412025</v>
      </c>
      <c r="C436">
        <v>830507841</v>
      </c>
      <c r="D436" t="s">
        <v>139</v>
      </c>
      <c r="E436" t="s">
        <v>129</v>
      </c>
      <c r="F436" t="s">
        <v>127</v>
      </c>
      <c r="G436" t="s">
        <v>77</v>
      </c>
      <c r="H436" t="s">
        <v>334</v>
      </c>
      <c r="I436" t="s">
        <v>110</v>
      </c>
      <c r="J436">
        <v>68276</v>
      </c>
      <c r="K436" t="s">
        <v>101</v>
      </c>
      <c r="L436">
        <v>6802</v>
      </c>
      <c r="M436">
        <v>6827600137288</v>
      </c>
      <c r="N436" t="s">
        <v>1258</v>
      </c>
      <c r="O436" t="s">
        <v>336</v>
      </c>
      <c r="P436" t="s">
        <v>1259</v>
      </c>
      <c r="Q436" t="s">
        <v>338</v>
      </c>
      <c r="R436">
        <v>2026</v>
      </c>
      <c r="S436">
        <v>40</v>
      </c>
      <c r="T436" t="s">
        <v>81</v>
      </c>
      <c r="U436" t="s">
        <v>262</v>
      </c>
      <c r="W436" t="s">
        <v>127</v>
      </c>
      <c r="X436" t="s">
        <v>129</v>
      </c>
      <c r="Y436" t="s">
        <v>339</v>
      </c>
      <c r="Z436" t="s">
        <v>339</v>
      </c>
      <c r="AA436">
        <v>40</v>
      </c>
      <c r="AB436" t="s">
        <v>339</v>
      </c>
      <c r="AC436" t="s">
        <v>339</v>
      </c>
      <c r="AE436" t="s">
        <v>340</v>
      </c>
      <c r="AF436" t="s">
        <v>341</v>
      </c>
      <c r="AG436">
        <v>0</v>
      </c>
      <c r="AH436">
        <v>1</v>
      </c>
      <c r="AI436" t="s">
        <v>342</v>
      </c>
      <c r="AJ436" t="s">
        <v>1226</v>
      </c>
      <c r="AK436" t="s">
        <v>81</v>
      </c>
      <c r="AL436" t="s">
        <v>339</v>
      </c>
      <c r="AO436" t="s">
        <v>262</v>
      </c>
      <c r="AP436" t="s">
        <v>262</v>
      </c>
      <c r="AQ436" t="s">
        <v>344</v>
      </c>
      <c r="AR436" t="s">
        <v>82</v>
      </c>
      <c r="AS436" t="s">
        <v>345</v>
      </c>
    </row>
    <row r="437" spans="1:46">
      <c r="A437">
        <v>1858</v>
      </c>
      <c r="B437">
        <v>68008412025</v>
      </c>
      <c r="C437">
        <v>830507841</v>
      </c>
      <c r="D437" t="s">
        <v>139</v>
      </c>
      <c r="E437" t="s">
        <v>84</v>
      </c>
      <c r="F437" t="s">
        <v>98</v>
      </c>
      <c r="G437" t="s">
        <v>77</v>
      </c>
      <c r="H437" t="s">
        <v>334</v>
      </c>
      <c r="I437" t="s">
        <v>110</v>
      </c>
      <c r="J437">
        <v>68276</v>
      </c>
      <c r="K437" t="s">
        <v>101</v>
      </c>
      <c r="L437">
        <v>6802</v>
      </c>
      <c r="M437">
        <v>682761114063</v>
      </c>
      <c r="N437" t="s">
        <v>1260</v>
      </c>
      <c r="O437" t="s">
        <v>336</v>
      </c>
      <c r="P437" t="s">
        <v>1261</v>
      </c>
      <c r="Q437" t="s">
        <v>338</v>
      </c>
      <c r="R437">
        <v>2026</v>
      </c>
      <c r="S437">
        <v>80</v>
      </c>
      <c r="T437" t="s">
        <v>81</v>
      </c>
      <c r="U437" t="s">
        <v>262</v>
      </c>
      <c r="W437" t="s">
        <v>98</v>
      </c>
      <c r="X437" t="s">
        <v>84</v>
      </c>
      <c r="Y437" t="s">
        <v>339</v>
      </c>
      <c r="Z437" t="s">
        <v>339</v>
      </c>
      <c r="AA437">
        <v>80</v>
      </c>
      <c r="AB437" t="s">
        <v>339</v>
      </c>
      <c r="AC437" t="s">
        <v>339</v>
      </c>
      <c r="AE437" t="s">
        <v>419</v>
      </c>
      <c r="AF437" t="s">
        <v>341</v>
      </c>
      <c r="AG437">
        <v>0</v>
      </c>
      <c r="AH437">
        <v>0</v>
      </c>
      <c r="AI437" t="s">
        <v>1262</v>
      </c>
      <c r="AJ437" t="s">
        <v>1263</v>
      </c>
      <c r="AK437" t="s">
        <v>81</v>
      </c>
      <c r="AL437" t="s">
        <v>339</v>
      </c>
      <c r="AO437" t="s">
        <v>262</v>
      </c>
      <c r="AP437" t="s">
        <v>262</v>
      </c>
      <c r="AQ437" t="s">
        <v>344</v>
      </c>
      <c r="AR437" t="s">
        <v>82</v>
      </c>
      <c r="AS437" t="s">
        <v>345</v>
      </c>
    </row>
    <row r="438" spans="1:46">
      <c r="A438">
        <v>1858</v>
      </c>
      <c r="B438">
        <v>68008412025</v>
      </c>
      <c r="C438">
        <v>830507841</v>
      </c>
      <c r="D438" t="s">
        <v>139</v>
      </c>
      <c r="E438" t="s">
        <v>129</v>
      </c>
      <c r="F438" t="s">
        <v>127</v>
      </c>
      <c r="G438" t="s">
        <v>77</v>
      </c>
      <c r="H438" t="s">
        <v>334</v>
      </c>
      <c r="I438" t="s">
        <v>110</v>
      </c>
      <c r="J438">
        <v>68276</v>
      </c>
      <c r="K438" t="s">
        <v>101</v>
      </c>
      <c r="L438">
        <v>6802</v>
      </c>
      <c r="M438">
        <v>682761151708</v>
      </c>
      <c r="N438" t="s">
        <v>1264</v>
      </c>
      <c r="O438" t="s">
        <v>336</v>
      </c>
      <c r="P438" t="s">
        <v>1265</v>
      </c>
      <c r="Q438" t="s">
        <v>338</v>
      </c>
      <c r="R438">
        <v>2026</v>
      </c>
      <c r="S438">
        <v>40</v>
      </c>
      <c r="T438" t="s">
        <v>81</v>
      </c>
      <c r="U438" t="s">
        <v>262</v>
      </c>
      <c r="W438" t="s">
        <v>127</v>
      </c>
      <c r="X438" t="s">
        <v>129</v>
      </c>
      <c r="Y438" t="s">
        <v>339</v>
      </c>
      <c r="Z438" t="s">
        <v>339</v>
      </c>
      <c r="AA438">
        <v>40</v>
      </c>
      <c r="AB438" t="s">
        <v>339</v>
      </c>
      <c r="AC438" t="s">
        <v>339</v>
      </c>
      <c r="AE438" t="s">
        <v>340</v>
      </c>
      <c r="AF438" t="s">
        <v>341</v>
      </c>
      <c r="AG438">
        <v>0</v>
      </c>
      <c r="AH438">
        <v>0</v>
      </c>
      <c r="AI438" t="s">
        <v>342</v>
      </c>
      <c r="AJ438" t="s">
        <v>1226</v>
      </c>
      <c r="AK438" t="s">
        <v>81</v>
      </c>
      <c r="AL438" t="s">
        <v>339</v>
      </c>
      <c r="AO438" t="s">
        <v>262</v>
      </c>
      <c r="AP438" t="s">
        <v>262</v>
      </c>
      <c r="AQ438" t="s">
        <v>344</v>
      </c>
      <c r="AR438" t="s">
        <v>82</v>
      </c>
      <c r="AS438" t="s">
        <v>345</v>
      </c>
      <c r="AT438" t="s">
        <v>1227</v>
      </c>
    </row>
    <row r="439" spans="1:46">
      <c r="A439">
        <v>1858</v>
      </c>
      <c r="B439">
        <v>68008412025</v>
      </c>
      <c r="C439">
        <v>830507841</v>
      </c>
      <c r="D439" t="s">
        <v>139</v>
      </c>
      <c r="E439" t="s">
        <v>129</v>
      </c>
      <c r="F439" t="s">
        <v>127</v>
      </c>
      <c r="G439" t="s">
        <v>77</v>
      </c>
      <c r="H439" t="s">
        <v>334</v>
      </c>
      <c r="I439" t="s">
        <v>110</v>
      </c>
      <c r="J439">
        <v>68276</v>
      </c>
      <c r="K439" t="s">
        <v>101</v>
      </c>
      <c r="L439">
        <v>6802</v>
      </c>
      <c r="M439">
        <v>682761151709</v>
      </c>
      <c r="N439" t="s">
        <v>1266</v>
      </c>
      <c r="O439" t="s">
        <v>336</v>
      </c>
      <c r="P439" t="s">
        <v>1267</v>
      </c>
      <c r="Q439" t="s">
        <v>338</v>
      </c>
      <c r="R439">
        <v>2026</v>
      </c>
      <c r="S439">
        <v>40</v>
      </c>
      <c r="T439" t="s">
        <v>81</v>
      </c>
      <c r="U439" t="s">
        <v>262</v>
      </c>
      <c r="W439" t="s">
        <v>127</v>
      </c>
      <c r="X439" t="s">
        <v>129</v>
      </c>
      <c r="Y439" t="s">
        <v>339</v>
      </c>
      <c r="Z439" t="s">
        <v>339</v>
      </c>
      <c r="AA439">
        <v>40</v>
      </c>
      <c r="AB439" t="s">
        <v>339</v>
      </c>
      <c r="AC439" t="s">
        <v>339</v>
      </c>
      <c r="AE439" t="s">
        <v>340</v>
      </c>
      <c r="AF439" t="s">
        <v>341</v>
      </c>
      <c r="AG439">
        <v>0</v>
      </c>
      <c r="AH439">
        <v>1</v>
      </c>
      <c r="AI439" t="s">
        <v>342</v>
      </c>
      <c r="AJ439" t="s">
        <v>1226</v>
      </c>
      <c r="AK439" t="s">
        <v>81</v>
      </c>
      <c r="AL439" t="s">
        <v>339</v>
      </c>
      <c r="AO439" t="s">
        <v>262</v>
      </c>
      <c r="AP439" t="s">
        <v>262</v>
      </c>
      <c r="AQ439" t="s">
        <v>344</v>
      </c>
      <c r="AR439" t="s">
        <v>82</v>
      </c>
      <c r="AS439" t="s">
        <v>345</v>
      </c>
    </row>
    <row r="440" spans="1:46">
      <c r="A440">
        <v>1857</v>
      </c>
      <c r="B440">
        <v>68008542025</v>
      </c>
      <c r="C440">
        <v>830507841</v>
      </c>
      <c r="D440" t="s">
        <v>139</v>
      </c>
      <c r="E440" t="s">
        <v>129</v>
      </c>
      <c r="F440" t="s">
        <v>127</v>
      </c>
      <c r="G440" t="s">
        <v>77</v>
      </c>
      <c r="H440" t="s">
        <v>334</v>
      </c>
      <c r="I440" t="s">
        <v>110</v>
      </c>
      <c r="J440">
        <v>68276</v>
      </c>
      <c r="K440" t="s">
        <v>101</v>
      </c>
      <c r="L440">
        <v>6802</v>
      </c>
      <c r="M440">
        <v>6827600137241</v>
      </c>
      <c r="N440" t="s">
        <v>1268</v>
      </c>
      <c r="O440" t="s">
        <v>336</v>
      </c>
      <c r="P440" t="s">
        <v>1269</v>
      </c>
      <c r="Q440" t="s">
        <v>338</v>
      </c>
      <c r="R440">
        <v>2026</v>
      </c>
      <c r="S440">
        <v>40</v>
      </c>
      <c r="T440" t="s">
        <v>81</v>
      </c>
      <c r="U440" t="s">
        <v>262</v>
      </c>
      <c r="W440" t="s">
        <v>127</v>
      </c>
      <c r="X440" t="s">
        <v>129</v>
      </c>
      <c r="Y440" t="s">
        <v>339</v>
      </c>
      <c r="Z440" t="s">
        <v>339</v>
      </c>
      <c r="AA440">
        <v>40</v>
      </c>
      <c r="AB440" t="s">
        <v>339</v>
      </c>
      <c r="AC440" t="s">
        <v>339</v>
      </c>
      <c r="AE440" t="s">
        <v>340</v>
      </c>
      <c r="AF440" t="s">
        <v>341</v>
      </c>
      <c r="AG440">
        <v>0</v>
      </c>
      <c r="AH440">
        <v>2</v>
      </c>
      <c r="AI440" t="s">
        <v>342</v>
      </c>
      <c r="AJ440" t="s">
        <v>1226</v>
      </c>
      <c r="AK440" t="s">
        <v>81</v>
      </c>
      <c r="AL440" t="s">
        <v>339</v>
      </c>
      <c r="AO440" t="s">
        <v>262</v>
      </c>
      <c r="AP440" t="s">
        <v>262</v>
      </c>
      <c r="AQ440" t="s">
        <v>344</v>
      </c>
      <c r="AR440" t="s">
        <v>82</v>
      </c>
      <c r="AS440" t="s">
        <v>345</v>
      </c>
    </row>
    <row r="441" spans="1:46">
      <c r="A441">
        <v>1857</v>
      </c>
      <c r="B441">
        <v>68008542025</v>
      </c>
      <c r="C441">
        <v>830507841</v>
      </c>
      <c r="D441" t="s">
        <v>139</v>
      </c>
      <c r="E441" t="s">
        <v>129</v>
      </c>
      <c r="F441" t="s">
        <v>127</v>
      </c>
      <c r="G441" t="s">
        <v>77</v>
      </c>
      <c r="H441" t="s">
        <v>334</v>
      </c>
      <c r="I441" t="s">
        <v>110</v>
      </c>
      <c r="J441">
        <v>68276</v>
      </c>
      <c r="K441" t="s">
        <v>101</v>
      </c>
      <c r="L441">
        <v>6802</v>
      </c>
      <c r="M441">
        <v>6827600137242</v>
      </c>
      <c r="N441" t="s">
        <v>1270</v>
      </c>
      <c r="O441" t="s">
        <v>336</v>
      </c>
      <c r="P441" t="s">
        <v>1271</v>
      </c>
      <c r="Q441" t="s">
        <v>338</v>
      </c>
      <c r="R441">
        <v>2026</v>
      </c>
      <c r="S441">
        <v>40</v>
      </c>
      <c r="T441" t="s">
        <v>81</v>
      </c>
      <c r="U441" t="s">
        <v>262</v>
      </c>
      <c r="W441" t="s">
        <v>127</v>
      </c>
      <c r="X441" t="s">
        <v>129</v>
      </c>
      <c r="Y441" t="s">
        <v>339</v>
      </c>
      <c r="Z441" t="s">
        <v>339</v>
      </c>
      <c r="AA441">
        <v>40</v>
      </c>
      <c r="AB441" t="s">
        <v>339</v>
      </c>
      <c r="AC441" t="s">
        <v>339</v>
      </c>
      <c r="AE441" t="s">
        <v>340</v>
      </c>
      <c r="AF441" t="s">
        <v>341</v>
      </c>
      <c r="AG441">
        <v>0</v>
      </c>
      <c r="AH441">
        <v>2</v>
      </c>
      <c r="AI441" t="s">
        <v>342</v>
      </c>
      <c r="AJ441" t="s">
        <v>1226</v>
      </c>
      <c r="AK441" t="s">
        <v>81</v>
      </c>
      <c r="AL441" t="s">
        <v>339</v>
      </c>
      <c r="AO441" t="s">
        <v>262</v>
      </c>
      <c r="AP441" t="s">
        <v>262</v>
      </c>
      <c r="AQ441" t="s">
        <v>344</v>
      </c>
      <c r="AR441" t="s">
        <v>82</v>
      </c>
      <c r="AS441" t="s">
        <v>345</v>
      </c>
      <c r="AT441" t="s">
        <v>1272</v>
      </c>
    </row>
    <row r="442" spans="1:46">
      <c r="A442">
        <v>1857</v>
      </c>
      <c r="B442">
        <v>68008542025</v>
      </c>
      <c r="C442">
        <v>830507841</v>
      </c>
      <c r="D442" t="s">
        <v>139</v>
      </c>
      <c r="E442" t="s">
        <v>129</v>
      </c>
      <c r="F442" t="s">
        <v>127</v>
      </c>
      <c r="G442" t="s">
        <v>77</v>
      </c>
      <c r="H442" t="s">
        <v>334</v>
      </c>
      <c r="I442" t="s">
        <v>110</v>
      </c>
      <c r="J442">
        <v>68276</v>
      </c>
      <c r="K442" t="s">
        <v>101</v>
      </c>
      <c r="L442">
        <v>6802</v>
      </c>
      <c r="M442">
        <v>6827600137263</v>
      </c>
      <c r="N442" t="s">
        <v>1273</v>
      </c>
      <c r="O442" t="s">
        <v>336</v>
      </c>
      <c r="P442" t="s">
        <v>1274</v>
      </c>
      <c r="Q442" t="s">
        <v>338</v>
      </c>
      <c r="R442">
        <v>2026</v>
      </c>
      <c r="S442">
        <v>40</v>
      </c>
      <c r="T442" t="s">
        <v>81</v>
      </c>
      <c r="U442" t="s">
        <v>262</v>
      </c>
      <c r="W442" t="s">
        <v>127</v>
      </c>
      <c r="X442" t="s">
        <v>129</v>
      </c>
      <c r="Y442" t="s">
        <v>339</v>
      </c>
      <c r="Z442" t="s">
        <v>339</v>
      </c>
      <c r="AA442">
        <v>40</v>
      </c>
      <c r="AB442" t="s">
        <v>339</v>
      </c>
      <c r="AC442" t="s">
        <v>339</v>
      </c>
      <c r="AE442" t="s">
        <v>340</v>
      </c>
      <c r="AF442" t="s">
        <v>341</v>
      </c>
      <c r="AG442">
        <v>0</v>
      </c>
      <c r="AH442">
        <v>2</v>
      </c>
      <c r="AI442" t="s">
        <v>342</v>
      </c>
      <c r="AJ442" t="s">
        <v>1226</v>
      </c>
      <c r="AK442" t="s">
        <v>81</v>
      </c>
      <c r="AL442" t="s">
        <v>339</v>
      </c>
      <c r="AO442" t="s">
        <v>262</v>
      </c>
      <c r="AP442" t="s">
        <v>262</v>
      </c>
      <c r="AQ442" t="s">
        <v>344</v>
      </c>
      <c r="AR442" t="s">
        <v>82</v>
      </c>
      <c r="AS442" t="s">
        <v>345</v>
      </c>
      <c r="AT442" t="s">
        <v>1272</v>
      </c>
    </row>
    <row r="443" spans="1:46">
      <c r="A443">
        <v>1857</v>
      </c>
      <c r="B443">
        <v>68008542025</v>
      </c>
      <c r="C443">
        <v>830507841</v>
      </c>
      <c r="D443" t="s">
        <v>139</v>
      </c>
      <c r="E443" t="s">
        <v>129</v>
      </c>
      <c r="F443" t="s">
        <v>127</v>
      </c>
      <c r="G443" t="s">
        <v>77</v>
      </c>
      <c r="H443" t="s">
        <v>334</v>
      </c>
      <c r="I443" t="s">
        <v>110</v>
      </c>
      <c r="J443">
        <v>68276</v>
      </c>
      <c r="K443" t="s">
        <v>101</v>
      </c>
      <c r="L443">
        <v>6802</v>
      </c>
      <c r="M443">
        <v>6827600137302</v>
      </c>
      <c r="N443" t="s">
        <v>1275</v>
      </c>
      <c r="O443" t="s">
        <v>336</v>
      </c>
      <c r="P443" t="s">
        <v>1276</v>
      </c>
      <c r="Q443" t="s">
        <v>338</v>
      </c>
      <c r="R443">
        <v>2026</v>
      </c>
      <c r="S443">
        <v>40</v>
      </c>
      <c r="T443" t="s">
        <v>81</v>
      </c>
      <c r="U443" t="s">
        <v>262</v>
      </c>
      <c r="W443" t="s">
        <v>127</v>
      </c>
      <c r="X443" t="s">
        <v>129</v>
      </c>
      <c r="Y443" t="s">
        <v>339</v>
      </c>
      <c r="Z443" t="s">
        <v>339</v>
      </c>
      <c r="AA443">
        <v>40</v>
      </c>
      <c r="AB443" t="s">
        <v>339</v>
      </c>
      <c r="AC443" t="s">
        <v>339</v>
      </c>
      <c r="AE443" t="s">
        <v>340</v>
      </c>
      <c r="AF443" t="s">
        <v>341</v>
      </c>
      <c r="AG443">
        <v>0</v>
      </c>
      <c r="AH443">
        <v>1</v>
      </c>
      <c r="AI443" t="s">
        <v>342</v>
      </c>
      <c r="AJ443" t="s">
        <v>1226</v>
      </c>
      <c r="AK443" t="s">
        <v>81</v>
      </c>
      <c r="AL443" t="s">
        <v>339</v>
      </c>
      <c r="AO443" t="s">
        <v>262</v>
      </c>
      <c r="AP443" t="s">
        <v>262</v>
      </c>
      <c r="AQ443" t="s">
        <v>344</v>
      </c>
      <c r="AR443" t="s">
        <v>82</v>
      </c>
      <c r="AS443" t="s">
        <v>345</v>
      </c>
    </row>
    <row r="444" spans="1:46">
      <c r="A444">
        <v>1857</v>
      </c>
      <c r="B444">
        <v>68008542025</v>
      </c>
      <c r="C444">
        <v>830507841</v>
      </c>
      <c r="D444" t="s">
        <v>139</v>
      </c>
      <c r="E444" t="s">
        <v>129</v>
      </c>
      <c r="F444" t="s">
        <v>127</v>
      </c>
      <c r="G444" t="s">
        <v>77</v>
      </c>
      <c r="H444" t="s">
        <v>334</v>
      </c>
      <c r="I444" t="s">
        <v>110</v>
      </c>
      <c r="J444">
        <v>68276</v>
      </c>
      <c r="K444" t="s">
        <v>101</v>
      </c>
      <c r="L444">
        <v>6802</v>
      </c>
      <c r="M444">
        <v>6827600137347</v>
      </c>
      <c r="N444" t="s">
        <v>1277</v>
      </c>
      <c r="O444" t="s">
        <v>336</v>
      </c>
      <c r="P444" t="s">
        <v>1271</v>
      </c>
      <c r="Q444" t="s">
        <v>338</v>
      </c>
      <c r="R444">
        <v>2026</v>
      </c>
      <c r="S444">
        <v>40</v>
      </c>
      <c r="T444" t="s">
        <v>81</v>
      </c>
      <c r="U444" t="s">
        <v>262</v>
      </c>
      <c r="W444" t="s">
        <v>127</v>
      </c>
      <c r="X444" t="s">
        <v>129</v>
      </c>
      <c r="Y444" t="s">
        <v>339</v>
      </c>
      <c r="Z444" t="s">
        <v>339</v>
      </c>
      <c r="AA444">
        <v>40</v>
      </c>
      <c r="AB444" t="s">
        <v>339</v>
      </c>
      <c r="AC444" t="s">
        <v>339</v>
      </c>
      <c r="AE444" t="s">
        <v>340</v>
      </c>
      <c r="AF444" t="s">
        <v>341</v>
      </c>
      <c r="AG444">
        <v>0</v>
      </c>
      <c r="AH444">
        <v>0</v>
      </c>
      <c r="AI444" t="s">
        <v>342</v>
      </c>
      <c r="AJ444" t="s">
        <v>1226</v>
      </c>
      <c r="AK444" t="s">
        <v>81</v>
      </c>
      <c r="AL444" t="s">
        <v>339</v>
      </c>
      <c r="AO444" t="s">
        <v>262</v>
      </c>
      <c r="AP444" t="s">
        <v>262</v>
      </c>
      <c r="AQ444" t="s">
        <v>344</v>
      </c>
      <c r="AR444" t="s">
        <v>82</v>
      </c>
      <c r="AS444" t="s">
        <v>345</v>
      </c>
    </row>
    <row r="445" spans="1:46">
      <c r="A445">
        <v>1857</v>
      </c>
      <c r="B445">
        <v>68008542025</v>
      </c>
      <c r="C445">
        <v>830507841</v>
      </c>
      <c r="D445" t="s">
        <v>139</v>
      </c>
      <c r="E445" t="s">
        <v>129</v>
      </c>
      <c r="F445" t="s">
        <v>127</v>
      </c>
      <c r="G445" t="s">
        <v>77</v>
      </c>
      <c r="H445" t="s">
        <v>334</v>
      </c>
      <c r="I445" t="s">
        <v>110</v>
      </c>
      <c r="J445">
        <v>68276</v>
      </c>
      <c r="K445" t="s">
        <v>101</v>
      </c>
      <c r="L445">
        <v>6802</v>
      </c>
      <c r="M445">
        <v>6827600137357</v>
      </c>
      <c r="N445" t="s">
        <v>1278</v>
      </c>
      <c r="O445" t="s">
        <v>336</v>
      </c>
      <c r="P445" t="s">
        <v>1279</v>
      </c>
      <c r="Q445" t="s">
        <v>338</v>
      </c>
      <c r="R445">
        <v>2026</v>
      </c>
      <c r="S445">
        <v>40</v>
      </c>
      <c r="T445" t="s">
        <v>81</v>
      </c>
      <c r="U445" t="s">
        <v>262</v>
      </c>
      <c r="W445" t="s">
        <v>127</v>
      </c>
      <c r="X445" t="s">
        <v>129</v>
      </c>
      <c r="Y445" t="s">
        <v>339</v>
      </c>
      <c r="Z445" t="s">
        <v>339</v>
      </c>
      <c r="AA445">
        <v>40</v>
      </c>
      <c r="AB445" t="s">
        <v>339</v>
      </c>
      <c r="AC445" t="s">
        <v>339</v>
      </c>
      <c r="AE445" t="s">
        <v>340</v>
      </c>
      <c r="AF445" t="s">
        <v>341</v>
      </c>
      <c r="AG445">
        <v>0</v>
      </c>
      <c r="AH445">
        <v>2</v>
      </c>
      <c r="AI445" t="s">
        <v>342</v>
      </c>
      <c r="AJ445" t="s">
        <v>1226</v>
      </c>
      <c r="AK445" t="s">
        <v>81</v>
      </c>
      <c r="AL445" t="s">
        <v>339</v>
      </c>
      <c r="AO445" t="s">
        <v>262</v>
      </c>
      <c r="AP445" t="s">
        <v>262</v>
      </c>
      <c r="AQ445" t="s">
        <v>344</v>
      </c>
      <c r="AR445" t="s">
        <v>82</v>
      </c>
      <c r="AS445" t="s">
        <v>345</v>
      </c>
      <c r="AT445" t="s">
        <v>1272</v>
      </c>
    </row>
    <row r="446" spans="1:46">
      <c r="A446">
        <v>1857</v>
      </c>
      <c r="B446">
        <v>68008542025</v>
      </c>
      <c r="C446">
        <v>830507841</v>
      </c>
      <c r="D446" t="s">
        <v>139</v>
      </c>
      <c r="E446" t="s">
        <v>129</v>
      </c>
      <c r="F446" t="s">
        <v>127</v>
      </c>
      <c r="G446" t="s">
        <v>77</v>
      </c>
      <c r="H446" t="s">
        <v>334</v>
      </c>
      <c r="I446" t="s">
        <v>110</v>
      </c>
      <c r="J446">
        <v>68276</v>
      </c>
      <c r="K446" t="s">
        <v>101</v>
      </c>
      <c r="L446">
        <v>6802</v>
      </c>
      <c r="M446">
        <v>6827600137538</v>
      </c>
      <c r="N446" t="s">
        <v>1280</v>
      </c>
      <c r="O446" t="s">
        <v>336</v>
      </c>
      <c r="P446" t="s">
        <v>1256</v>
      </c>
      <c r="Q446" t="s">
        <v>338</v>
      </c>
      <c r="R446">
        <v>2026</v>
      </c>
      <c r="S446">
        <v>40</v>
      </c>
      <c r="T446" t="s">
        <v>81</v>
      </c>
      <c r="U446" t="s">
        <v>262</v>
      </c>
      <c r="W446" t="s">
        <v>127</v>
      </c>
      <c r="X446" t="s">
        <v>129</v>
      </c>
      <c r="Y446" t="s">
        <v>339</v>
      </c>
      <c r="Z446" t="s">
        <v>339</v>
      </c>
      <c r="AA446">
        <v>40</v>
      </c>
      <c r="AB446" t="s">
        <v>339</v>
      </c>
      <c r="AC446" t="s">
        <v>339</v>
      </c>
      <c r="AE446" t="s">
        <v>340</v>
      </c>
      <c r="AF446" t="s">
        <v>341</v>
      </c>
      <c r="AG446">
        <v>0</v>
      </c>
      <c r="AH446">
        <v>1</v>
      </c>
      <c r="AI446" t="s">
        <v>342</v>
      </c>
      <c r="AJ446" t="s">
        <v>1226</v>
      </c>
      <c r="AK446" t="s">
        <v>81</v>
      </c>
      <c r="AL446" t="s">
        <v>339</v>
      </c>
      <c r="AO446" t="s">
        <v>262</v>
      </c>
      <c r="AP446" t="s">
        <v>262</v>
      </c>
      <c r="AQ446" t="s">
        <v>344</v>
      </c>
      <c r="AR446" t="s">
        <v>82</v>
      </c>
      <c r="AS446" t="s">
        <v>345</v>
      </c>
      <c r="AT446" t="s">
        <v>1272</v>
      </c>
    </row>
    <row r="447" spans="1:46">
      <c r="A447">
        <v>1857</v>
      </c>
      <c r="B447">
        <v>68008542025</v>
      </c>
      <c r="C447">
        <v>830507841</v>
      </c>
      <c r="D447" t="s">
        <v>139</v>
      </c>
      <c r="E447" t="s">
        <v>129</v>
      </c>
      <c r="F447" t="s">
        <v>127</v>
      </c>
      <c r="G447" t="s">
        <v>77</v>
      </c>
      <c r="H447" t="s">
        <v>334</v>
      </c>
      <c r="I447" t="s">
        <v>110</v>
      </c>
      <c r="J447">
        <v>68276</v>
      </c>
      <c r="K447" t="s">
        <v>101</v>
      </c>
      <c r="L447">
        <v>6802</v>
      </c>
      <c r="M447">
        <v>6827600137547</v>
      </c>
      <c r="N447" t="s">
        <v>1281</v>
      </c>
      <c r="O447" t="s">
        <v>336</v>
      </c>
      <c r="P447" t="s">
        <v>1256</v>
      </c>
      <c r="Q447" t="s">
        <v>338</v>
      </c>
      <c r="R447">
        <v>2026</v>
      </c>
      <c r="S447">
        <v>40</v>
      </c>
      <c r="T447" t="s">
        <v>81</v>
      </c>
      <c r="U447" t="s">
        <v>262</v>
      </c>
      <c r="W447" t="s">
        <v>127</v>
      </c>
      <c r="X447" t="s">
        <v>129</v>
      </c>
      <c r="Y447" t="s">
        <v>339</v>
      </c>
      <c r="Z447" t="s">
        <v>339</v>
      </c>
      <c r="AA447">
        <v>40</v>
      </c>
      <c r="AB447" t="s">
        <v>339</v>
      </c>
      <c r="AC447" t="s">
        <v>339</v>
      </c>
      <c r="AE447" t="s">
        <v>340</v>
      </c>
      <c r="AF447" t="s">
        <v>341</v>
      </c>
      <c r="AG447">
        <v>0</v>
      </c>
      <c r="AH447">
        <v>1</v>
      </c>
      <c r="AI447" t="s">
        <v>342</v>
      </c>
      <c r="AJ447" t="s">
        <v>1226</v>
      </c>
      <c r="AK447" t="s">
        <v>81</v>
      </c>
      <c r="AL447" t="s">
        <v>339</v>
      </c>
      <c r="AO447" t="s">
        <v>262</v>
      </c>
      <c r="AP447" t="s">
        <v>262</v>
      </c>
      <c r="AQ447" t="s">
        <v>344</v>
      </c>
      <c r="AR447" t="s">
        <v>82</v>
      </c>
      <c r="AS447" t="s">
        <v>345</v>
      </c>
      <c r="AT447" t="s">
        <v>1272</v>
      </c>
    </row>
    <row r="448" spans="1:46">
      <c r="A448">
        <v>1857</v>
      </c>
      <c r="B448">
        <v>68008542025</v>
      </c>
      <c r="C448">
        <v>830507841</v>
      </c>
      <c r="D448" t="s">
        <v>139</v>
      </c>
      <c r="E448" t="s">
        <v>129</v>
      </c>
      <c r="F448" t="s">
        <v>127</v>
      </c>
      <c r="G448" t="s">
        <v>77</v>
      </c>
      <c r="H448" t="s">
        <v>334</v>
      </c>
      <c r="I448" t="s">
        <v>110</v>
      </c>
      <c r="J448">
        <v>68276</v>
      </c>
      <c r="K448" t="s">
        <v>101</v>
      </c>
      <c r="L448">
        <v>6802</v>
      </c>
      <c r="M448">
        <v>6827600137550</v>
      </c>
      <c r="N448" t="s">
        <v>1282</v>
      </c>
      <c r="O448" t="s">
        <v>336</v>
      </c>
      <c r="P448" t="s">
        <v>1256</v>
      </c>
      <c r="Q448" t="s">
        <v>338</v>
      </c>
      <c r="R448">
        <v>2026</v>
      </c>
      <c r="S448">
        <v>40</v>
      </c>
      <c r="T448" t="s">
        <v>81</v>
      </c>
      <c r="U448" t="s">
        <v>262</v>
      </c>
      <c r="W448" t="s">
        <v>127</v>
      </c>
      <c r="X448" t="s">
        <v>129</v>
      </c>
      <c r="Y448" t="s">
        <v>339</v>
      </c>
      <c r="Z448" t="s">
        <v>339</v>
      </c>
      <c r="AA448">
        <v>40</v>
      </c>
      <c r="AB448" t="s">
        <v>339</v>
      </c>
      <c r="AC448" t="s">
        <v>339</v>
      </c>
      <c r="AE448" t="s">
        <v>340</v>
      </c>
      <c r="AF448" t="s">
        <v>341</v>
      </c>
      <c r="AG448">
        <v>0</v>
      </c>
      <c r="AH448">
        <v>2</v>
      </c>
      <c r="AI448" t="s">
        <v>342</v>
      </c>
      <c r="AJ448" t="s">
        <v>1226</v>
      </c>
      <c r="AK448" t="s">
        <v>81</v>
      </c>
      <c r="AL448" t="s">
        <v>339</v>
      </c>
      <c r="AO448" t="s">
        <v>262</v>
      </c>
      <c r="AP448" t="s">
        <v>262</v>
      </c>
      <c r="AQ448" t="s">
        <v>344</v>
      </c>
      <c r="AR448" t="s">
        <v>82</v>
      </c>
      <c r="AS448" t="s">
        <v>345</v>
      </c>
      <c r="AT448" t="s">
        <v>1272</v>
      </c>
    </row>
    <row r="449" spans="1:46">
      <c r="A449">
        <v>1857</v>
      </c>
      <c r="B449">
        <v>68008542025</v>
      </c>
      <c r="C449">
        <v>830507841</v>
      </c>
      <c r="D449" t="s">
        <v>139</v>
      </c>
      <c r="E449" t="s">
        <v>129</v>
      </c>
      <c r="F449" t="s">
        <v>127</v>
      </c>
      <c r="G449" t="s">
        <v>77</v>
      </c>
      <c r="H449" t="s">
        <v>334</v>
      </c>
      <c r="I449" t="s">
        <v>110</v>
      </c>
      <c r="J449">
        <v>68276</v>
      </c>
      <c r="K449" t="s">
        <v>101</v>
      </c>
      <c r="L449">
        <v>6802</v>
      </c>
      <c r="M449">
        <v>682761151707</v>
      </c>
      <c r="N449" t="s">
        <v>1283</v>
      </c>
      <c r="O449" t="s">
        <v>336</v>
      </c>
      <c r="P449" t="s">
        <v>1284</v>
      </c>
      <c r="Q449" t="s">
        <v>338</v>
      </c>
      <c r="R449">
        <v>2026</v>
      </c>
      <c r="S449">
        <v>40</v>
      </c>
      <c r="T449" t="s">
        <v>81</v>
      </c>
      <c r="U449" t="s">
        <v>262</v>
      </c>
      <c r="W449" t="s">
        <v>127</v>
      </c>
      <c r="X449" t="s">
        <v>129</v>
      </c>
      <c r="Y449" t="s">
        <v>339</v>
      </c>
      <c r="Z449" t="s">
        <v>339</v>
      </c>
      <c r="AA449">
        <v>40</v>
      </c>
      <c r="AB449" t="s">
        <v>339</v>
      </c>
      <c r="AC449" t="s">
        <v>339</v>
      </c>
      <c r="AE449" t="s">
        <v>340</v>
      </c>
      <c r="AF449" t="s">
        <v>341</v>
      </c>
      <c r="AG449">
        <v>0</v>
      </c>
      <c r="AH449">
        <v>1</v>
      </c>
      <c r="AI449" t="s">
        <v>342</v>
      </c>
      <c r="AJ449" t="s">
        <v>1226</v>
      </c>
      <c r="AK449" t="s">
        <v>81</v>
      </c>
      <c r="AL449" t="s">
        <v>339</v>
      </c>
      <c r="AO449" t="s">
        <v>262</v>
      </c>
      <c r="AP449" t="s">
        <v>262</v>
      </c>
      <c r="AQ449" t="s">
        <v>344</v>
      </c>
      <c r="AR449" t="s">
        <v>82</v>
      </c>
      <c r="AS449" t="s">
        <v>345</v>
      </c>
    </row>
    <row r="450" spans="1:46">
      <c r="A450">
        <v>1857</v>
      </c>
      <c r="B450">
        <v>68008542025</v>
      </c>
      <c r="C450">
        <v>830507841</v>
      </c>
      <c r="D450" t="s">
        <v>139</v>
      </c>
      <c r="E450" t="s">
        <v>129</v>
      </c>
      <c r="F450" t="s">
        <v>127</v>
      </c>
      <c r="G450" t="s">
        <v>77</v>
      </c>
      <c r="H450" t="s">
        <v>334</v>
      </c>
      <c r="I450" t="s">
        <v>110</v>
      </c>
      <c r="J450">
        <v>68276</v>
      </c>
      <c r="K450" t="s">
        <v>101</v>
      </c>
      <c r="L450">
        <v>6802</v>
      </c>
      <c r="M450">
        <v>682761151710</v>
      </c>
      <c r="N450" t="s">
        <v>1285</v>
      </c>
      <c r="O450" t="s">
        <v>336</v>
      </c>
      <c r="P450" t="s">
        <v>1259</v>
      </c>
      <c r="Q450" t="s">
        <v>338</v>
      </c>
      <c r="R450">
        <v>2026</v>
      </c>
      <c r="S450">
        <v>40</v>
      </c>
      <c r="T450" t="s">
        <v>81</v>
      </c>
      <c r="U450" t="s">
        <v>262</v>
      </c>
      <c r="W450" t="s">
        <v>127</v>
      </c>
      <c r="X450" t="s">
        <v>129</v>
      </c>
      <c r="Y450" t="s">
        <v>339</v>
      </c>
      <c r="Z450" t="s">
        <v>339</v>
      </c>
      <c r="AA450">
        <v>40</v>
      </c>
      <c r="AB450" t="s">
        <v>339</v>
      </c>
      <c r="AC450" t="s">
        <v>339</v>
      </c>
      <c r="AE450" t="s">
        <v>340</v>
      </c>
      <c r="AF450" t="s">
        <v>341</v>
      </c>
      <c r="AG450">
        <v>0</v>
      </c>
      <c r="AH450">
        <v>1</v>
      </c>
      <c r="AI450" t="s">
        <v>342</v>
      </c>
      <c r="AJ450" t="s">
        <v>1226</v>
      </c>
      <c r="AK450" t="s">
        <v>81</v>
      </c>
      <c r="AL450" t="s">
        <v>339</v>
      </c>
      <c r="AO450" t="s">
        <v>262</v>
      </c>
      <c r="AP450" t="s">
        <v>262</v>
      </c>
      <c r="AQ450" t="s">
        <v>344</v>
      </c>
      <c r="AR450" t="s">
        <v>82</v>
      </c>
      <c r="AS450" t="s">
        <v>345</v>
      </c>
    </row>
    <row r="451" spans="1:46">
      <c r="A451">
        <v>1857</v>
      </c>
      <c r="B451">
        <v>68008542025</v>
      </c>
      <c r="C451">
        <v>830507841</v>
      </c>
      <c r="D451" t="s">
        <v>139</v>
      </c>
      <c r="E451" t="s">
        <v>129</v>
      </c>
      <c r="F451" t="s">
        <v>127</v>
      </c>
      <c r="G451" t="s">
        <v>77</v>
      </c>
      <c r="H451" t="s">
        <v>334</v>
      </c>
      <c r="I451" t="s">
        <v>110</v>
      </c>
      <c r="J451">
        <v>68276</v>
      </c>
      <c r="K451" t="s">
        <v>101</v>
      </c>
      <c r="L451">
        <v>6802</v>
      </c>
      <c r="M451">
        <v>682761151711</v>
      </c>
      <c r="N451" t="s">
        <v>1286</v>
      </c>
      <c r="O451" t="s">
        <v>336</v>
      </c>
      <c r="P451" t="s">
        <v>1287</v>
      </c>
      <c r="Q451" t="s">
        <v>338</v>
      </c>
      <c r="R451">
        <v>2026</v>
      </c>
      <c r="S451">
        <v>32</v>
      </c>
      <c r="T451" t="s">
        <v>81</v>
      </c>
      <c r="U451" t="s">
        <v>262</v>
      </c>
      <c r="W451" t="s">
        <v>127</v>
      </c>
      <c r="X451" t="s">
        <v>129</v>
      </c>
      <c r="Y451" t="s">
        <v>339</v>
      </c>
      <c r="Z451" t="s">
        <v>339</v>
      </c>
      <c r="AA451">
        <v>32</v>
      </c>
      <c r="AB451" t="s">
        <v>339</v>
      </c>
      <c r="AC451" t="s">
        <v>339</v>
      </c>
      <c r="AE451" t="s">
        <v>340</v>
      </c>
      <c r="AF451" t="s">
        <v>341</v>
      </c>
      <c r="AG451">
        <v>0</v>
      </c>
      <c r="AH451">
        <v>1</v>
      </c>
      <c r="AI451" t="s">
        <v>342</v>
      </c>
      <c r="AJ451" t="s">
        <v>1226</v>
      </c>
      <c r="AK451" t="s">
        <v>81</v>
      </c>
      <c r="AL451" t="s">
        <v>339</v>
      </c>
      <c r="AO451" t="s">
        <v>262</v>
      </c>
      <c r="AP451" t="s">
        <v>262</v>
      </c>
      <c r="AQ451" t="s">
        <v>344</v>
      </c>
      <c r="AR451" t="s">
        <v>82</v>
      </c>
      <c r="AS451" t="s">
        <v>345</v>
      </c>
    </row>
    <row r="452" spans="1:46">
      <c r="A452">
        <v>1827</v>
      </c>
      <c r="B452">
        <v>68008662025</v>
      </c>
      <c r="C452">
        <v>890212211</v>
      </c>
      <c r="D452" t="s">
        <v>86</v>
      </c>
      <c r="E452" t="s">
        <v>84</v>
      </c>
      <c r="F452" t="s">
        <v>80</v>
      </c>
      <c r="G452" t="s">
        <v>77</v>
      </c>
      <c r="H452" t="s">
        <v>334</v>
      </c>
      <c r="I452" t="s">
        <v>79</v>
      </c>
      <c r="J452">
        <v>68001</v>
      </c>
      <c r="K452" t="s">
        <v>78</v>
      </c>
      <c r="L452">
        <v>6803</v>
      </c>
      <c r="M452">
        <v>680011114006</v>
      </c>
      <c r="N452" t="s">
        <v>1288</v>
      </c>
      <c r="O452" t="s">
        <v>1289</v>
      </c>
      <c r="P452" t="s">
        <v>1290</v>
      </c>
      <c r="Q452" t="s">
        <v>338</v>
      </c>
      <c r="R452">
        <v>2026</v>
      </c>
      <c r="S452">
        <v>79</v>
      </c>
      <c r="T452" t="s">
        <v>81</v>
      </c>
      <c r="U452" t="s">
        <v>262</v>
      </c>
      <c r="W452" t="s">
        <v>80</v>
      </c>
      <c r="X452" t="s">
        <v>84</v>
      </c>
      <c r="Y452" t="s">
        <v>339</v>
      </c>
      <c r="Z452" t="s">
        <v>339</v>
      </c>
      <c r="AA452">
        <v>79</v>
      </c>
      <c r="AB452" t="s">
        <v>339</v>
      </c>
      <c r="AC452" t="s">
        <v>339</v>
      </c>
      <c r="AE452" t="s">
        <v>466</v>
      </c>
      <c r="AF452" t="s">
        <v>341</v>
      </c>
      <c r="AG452">
        <v>0</v>
      </c>
      <c r="AH452">
        <v>0</v>
      </c>
      <c r="AI452" t="s">
        <v>342</v>
      </c>
      <c r="AJ452" t="s">
        <v>425</v>
      </c>
      <c r="AK452" t="s">
        <v>81</v>
      </c>
      <c r="AL452" t="s">
        <v>339</v>
      </c>
      <c r="AO452" t="s">
        <v>262</v>
      </c>
      <c r="AP452" t="s">
        <v>262</v>
      </c>
      <c r="AQ452" t="s">
        <v>344</v>
      </c>
      <c r="AR452" t="s">
        <v>82</v>
      </c>
      <c r="AS452" t="s">
        <v>345</v>
      </c>
    </row>
    <row r="453" spans="1:46">
      <c r="A453">
        <v>1849</v>
      </c>
      <c r="B453">
        <v>68008712025</v>
      </c>
      <c r="C453">
        <v>890270554</v>
      </c>
      <c r="D453" t="s">
        <v>125</v>
      </c>
      <c r="E453" t="s">
        <v>84</v>
      </c>
      <c r="F453" t="s">
        <v>80</v>
      </c>
      <c r="G453" t="s">
        <v>77</v>
      </c>
      <c r="H453" t="s">
        <v>334</v>
      </c>
      <c r="I453" t="s">
        <v>124</v>
      </c>
      <c r="J453">
        <v>68689</v>
      </c>
      <c r="K453" t="s">
        <v>123</v>
      </c>
      <c r="L453">
        <v>6801</v>
      </c>
      <c r="M453">
        <v>6868900031660</v>
      </c>
      <c r="N453" t="s">
        <v>1291</v>
      </c>
      <c r="O453" t="s">
        <v>336</v>
      </c>
      <c r="P453" t="s">
        <v>1292</v>
      </c>
      <c r="Q453" t="s">
        <v>338</v>
      </c>
      <c r="R453">
        <v>2026</v>
      </c>
      <c r="S453">
        <v>92</v>
      </c>
      <c r="T453" t="s">
        <v>81</v>
      </c>
      <c r="U453" t="s">
        <v>262</v>
      </c>
      <c r="W453" t="s">
        <v>80</v>
      </c>
      <c r="X453" t="s">
        <v>84</v>
      </c>
      <c r="Y453" t="s">
        <v>339</v>
      </c>
      <c r="Z453" t="s">
        <v>339</v>
      </c>
      <c r="AA453">
        <v>92</v>
      </c>
      <c r="AB453" t="s">
        <v>339</v>
      </c>
      <c r="AC453" t="s">
        <v>1028</v>
      </c>
      <c r="AE453" t="s">
        <v>466</v>
      </c>
      <c r="AF453" t="s">
        <v>341</v>
      </c>
      <c r="AG453">
        <v>0</v>
      </c>
      <c r="AH453">
        <v>0</v>
      </c>
      <c r="AI453" t="s">
        <v>1293</v>
      </c>
      <c r="AJ453" t="s">
        <v>1294</v>
      </c>
      <c r="AK453" t="s">
        <v>81</v>
      </c>
      <c r="AL453" t="s">
        <v>339</v>
      </c>
      <c r="AO453" t="s">
        <v>262</v>
      </c>
      <c r="AP453" t="s">
        <v>262</v>
      </c>
      <c r="AQ453" t="s">
        <v>344</v>
      </c>
      <c r="AR453" t="s">
        <v>82</v>
      </c>
      <c r="AS453" t="s">
        <v>345</v>
      </c>
    </row>
    <row r="454" spans="1:46">
      <c r="A454" t="s">
        <v>204</v>
      </c>
      <c r="B454">
        <v>6800873202</v>
      </c>
      <c r="C454">
        <v>860031909</v>
      </c>
      <c r="D454" t="s">
        <v>137</v>
      </c>
      <c r="E454" t="s">
        <v>129</v>
      </c>
      <c r="F454" t="s">
        <v>127</v>
      </c>
      <c r="G454" t="s">
        <v>77</v>
      </c>
      <c r="H454" t="s">
        <v>334</v>
      </c>
      <c r="I454" t="s">
        <v>79</v>
      </c>
      <c r="J454">
        <v>68001</v>
      </c>
      <c r="K454" t="s">
        <v>78</v>
      </c>
      <c r="L454">
        <v>6803</v>
      </c>
      <c r="M454">
        <v>6800100136252</v>
      </c>
      <c r="N454" t="s">
        <v>1295</v>
      </c>
      <c r="O454" t="s">
        <v>1296</v>
      </c>
      <c r="P454" t="s">
        <v>1297</v>
      </c>
      <c r="Q454" t="s">
        <v>338</v>
      </c>
      <c r="R454">
        <v>2026</v>
      </c>
      <c r="S454">
        <v>36</v>
      </c>
      <c r="T454" t="s">
        <v>1298</v>
      </c>
      <c r="U454" t="s">
        <v>341</v>
      </c>
      <c r="V454" t="s">
        <v>486</v>
      </c>
      <c r="X454" t="s">
        <v>339</v>
      </c>
      <c r="Y454" t="s">
        <v>339</v>
      </c>
      <c r="Z454" t="s">
        <v>339</v>
      </c>
      <c r="AB454" t="s">
        <v>339</v>
      </c>
      <c r="AC454" t="s">
        <v>339</v>
      </c>
      <c r="AL454" t="s">
        <v>339</v>
      </c>
      <c r="AR454" t="s">
        <v>295</v>
      </c>
    </row>
    <row r="455" spans="1:46">
      <c r="A455" t="s">
        <v>204</v>
      </c>
      <c r="B455">
        <v>6800873202</v>
      </c>
      <c r="C455">
        <v>860031909</v>
      </c>
      <c r="D455" t="s">
        <v>137</v>
      </c>
      <c r="E455" t="s">
        <v>129</v>
      </c>
      <c r="F455" t="s">
        <v>127</v>
      </c>
      <c r="G455" t="s">
        <v>77</v>
      </c>
      <c r="H455" t="s">
        <v>334</v>
      </c>
      <c r="I455" t="s">
        <v>79</v>
      </c>
      <c r="J455">
        <v>68001</v>
      </c>
      <c r="K455" t="s">
        <v>78</v>
      </c>
      <c r="L455">
        <v>6803</v>
      </c>
      <c r="M455">
        <v>6800100136324</v>
      </c>
      <c r="N455" t="s">
        <v>1299</v>
      </c>
      <c r="O455" t="s">
        <v>1036</v>
      </c>
      <c r="P455" t="s">
        <v>1300</v>
      </c>
      <c r="Q455" t="s">
        <v>338</v>
      </c>
      <c r="R455">
        <v>2026</v>
      </c>
      <c r="S455">
        <v>40</v>
      </c>
      <c r="T455" t="s">
        <v>1298</v>
      </c>
      <c r="U455" t="s">
        <v>341</v>
      </c>
      <c r="V455" t="s">
        <v>486</v>
      </c>
      <c r="X455" t="s">
        <v>339</v>
      </c>
      <c r="Y455" t="s">
        <v>339</v>
      </c>
      <c r="Z455" t="s">
        <v>339</v>
      </c>
      <c r="AB455" t="s">
        <v>339</v>
      </c>
      <c r="AC455" t="s">
        <v>339</v>
      </c>
      <c r="AL455" t="s">
        <v>339</v>
      </c>
      <c r="AR455" t="s">
        <v>295</v>
      </c>
    </row>
    <row r="456" spans="1:46">
      <c r="A456" t="s">
        <v>204</v>
      </c>
      <c r="B456">
        <v>6800873202</v>
      </c>
      <c r="C456">
        <v>860031909</v>
      </c>
      <c r="D456" t="s">
        <v>137</v>
      </c>
      <c r="E456" t="s">
        <v>129</v>
      </c>
      <c r="F456" t="s">
        <v>127</v>
      </c>
      <c r="G456" t="s">
        <v>77</v>
      </c>
      <c r="H456" t="s">
        <v>334</v>
      </c>
      <c r="I456" t="s">
        <v>79</v>
      </c>
      <c r="J456">
        <v>68001</v>
      </c>
      <c r="K456" t="s">
        <v>78</v>
      </c>
      <c r="L456">
        <v>6803</v>
      </c>
      <c r="M456">
        <v>6800100136362</v>
      </c>
      <c r="N456" t="s">
        <v>1301</v>
      </c>
      <c r="O456" t="s">
        <v>336</v>
      </c>
      <c r="P456" t="s">
        <v>1302</v>
      </c>
      <c r="Q456" t="s">
        <v>338</v>
      </c>
      <c r="R456">
        <v>2026</v>
      </c>
      <c r="S456">
        <v>36</v>
      </c>
      <c r="T456" t="s">
        <v>140</v>
      </c>
      <c r="U456" t="s">
        <v>262</v>
      </c>
      <c r="W456" t="s">
        <v>127</v>
      </c>
      <c r="X456" t="s">
        <v>129</v>
      </c>
      <c r="Y456" t="s">
        <v>339</v>
      </c>
      <c r="Z456" t="s">
        <v>339</v>
      </c>
      <c r="AA456">
        <v>51</v>
      </c>
      <c r="AB456" t="s">
        <v>479</v>
      </c>
      <c r="AC456" t="s">
        <v>480</v>
      </c>
      <c r="AD456" t="s">
        <v>320</v>
      </c>
      <c r="AE456" t="s">
        <v>340</v>
      </c>
      <c r="AF456" t="s">
        <v>341</v>
      </c>
      <c r="AG456">
        <v>0</v>
      </c>
      <c r="AH456">
        <v>1</v>
      </c>
      <c r="AI456" t="s">
        <v>342</v>
      </c>
      <c r="AJ456" t="s">
        <v>1303</v>
      </c>
      <c r="AK456" t="s">
        <v>140</v>
      </c>
      <c r="AL456" t="s">
        <v>339</v>
      </c>
      <c r="AO456" t="s">
        <v>262</v>
      </c>
      <c r="AP456" t="s">
        <v>262</v>
      </c>
      <c r="AQ456" t="s">
        <v>1304</v>
      </c>
      <c r="AR456" t="s">
        <v>295</v>
      </c>
      <c r="AS456" t="s">
        <v>345</v>
      </c>
      <c r="AT456" t="s">
        <v>1305</v>
      </c>
    </row>
    <row r="457" spans="1:46">
      <c r="A457" t="s">
        <v>204</v>
      </c>
      <c r="B457">
        <v>6800873202</v>
      </c>
      <c r="C457">
        <v>860031909</v>
      </c>
      <c r="D457" t="s">
        <v>137</v>
      </c>
      <c r="E457" t="s">
        <v>129</v>
      </c>
      <c r="F457" t="s">
        <v>127</v>
      </c>
      <c r="G457" t="s">
        <v>77</v>
      </c>
      <c r="H457" t="s">
        <v>334</v>
      </c>
      <c r="I457" t="s">
        <v>79</v>
      </c>
      <c r="J457">
        <v>68001</v>
      </c>
      <c r="K457" t="s">
        <v>78</v>
      </c>
      <c r="L457">
        <v>6803</v>
      </c>
      <c r="M457">
        <v>6800100136376</v>
      </c>
      <c r="N457" t="s">
        <v>1306</v>
      </c>
      <c r="O457" t="s">
        <v>1307</v>
      </c>
      <c r="P457" t="s">
        <v>1308</v>
      </c>
      <c r="Q457" t="s">
        <v>338</v>
      </c>
      <c r="R457">
        <v>2026</v>
      </c>
      <c r="S457">
        <v>40</v>
      </c>
      <c r="T457" t="s">
        <v>140</v>
      </c>
      <c r="U457" t="s">
        <v>262</v>
      </c>
      <c r="W457" t="s">
        <v>127</v>
      </c>
      <c r="X457" t="s">
        <v>129</v>
      </c>
      <c r="Y457" t="s">
        <v>339</v>
      </c>
      <c r="Z457" t="s">
        <v>339</v>
      </c>
      <c r="AA457">
        <v>50</v>
      </c>
      <c r="AB457" t="s">
        <v>479</v>
      </c>
      <c r="AC457" t="s">
        <v>480</v>
      </c>
      <c r="AD457" t="s">
        <v>320</v>
      </c>
      <c r="AE457" t="s">
        <v>340</v>
      </c>
      <c r="AF457" t="s">
        <v>341</v>
      </c>
      <c r="AG457">
        <v>0</v>
      </c>
      <c r="AH457">
        <v>2</v>
      </c>
      <c r="AI457" t="s">
        <v>342</v>
      </c>
      <c r="AJ457" t="s">
        <v>1303</v>
      </c>
      <c r="AK457" t="s">
        <v>140</v>
      </c>
      <c r="AL457" t="s">
        <v>339</v>
      </c>
      <c r="AO457" t="s">
        <v>262</v>
      </c>
      <c r="AP457" t="s">
        <v>262</v>
      </c>
      <c r="AQ457" t="s">
        <v>1304</v>
      </c>
      <c r="AR457" t="s">
        <v>295</v>
      </c>
      <c r="AS457" t="s">
        <v>345</v>
      </c>
      <c r="AT457" t="s">
        <v>1305</v>
      </c>
    </row>
    <row r="458" spans="1:46">
      <c r="A458" t="s">
        <v>204</v>
      </c>
      <c r="B458">
        <v>6800873202</v>
      </c>
      <c r="C458">
        <v>860031909</v>
      </c>
      <c r="D458" t="s">
        <v>137</v>
      </c>
      <c r="E458" t="s">
        <v>129</v>
      </c>
      <c r="F458" t="s">
        <v>127</v>
      </c>
      <c r="G458" t="s">
        <v>77</v>
      </c>
      <c r="H458" t="s">
        <v>334</v>
      </c>
      <c r="I458" t="s">
        <v>79</v>
      </c>
      <c r="J458">
        <v>68001</v>
      </c>
      <c r="K458" t="s">
        <v>78</v>
      </c>
      <c r="L458">
        <v>6803</v>
      </c>
      <c r="M458">
        <v>6800100136397</v>
      </c>
      <c r="N458" t="s">
        <v>1309</v>
      </c>
      <c r="O458" t="s">
        <v>1036</v>
      </c>
      <c r="P458" t="s">
        <v>1310</v>
      </c>
      <c r="Q458" t="s">
        <v>338</v>
      </c>
      <c r="R458">
        <v>2026</v>
      </c>
      <c r="S458">
        <v>38</v>
      </c>
      <c r="T458" t="s">
        <v>140</v>
      </c>
      <c r="U458" t="s">
        <v>262</v>
      </c>
      <c r="W458" t="s">
        <v>127</v>
      </c>
      <c r="X458" t="s">
        <v>129</v>
      </c>
      <c r="Y458" t="s">
        <v>339</v>
      </c>
      <c r="Z458" t="s">
        <v>339</v>
      </c>
      <c r="AA458">
        <v>50</v>
      </c>
      <c r="AB458" t="s">
        <v>479</v>
      </c>
      <c r="AC458" t="s">
        <v>480</v>
      </c>
      <c r="AD458" t="s">
        <v>320</v>
      </c>
      <c r="AE458" t="s">
        <v>340</v>
      </c>
      <c r="AF458" t="s">
        <v>341</v>
      </c>
      <c r="AG458">
        <v>0</v>
      </c>
      <c r="AH458">
        <v>2</v>
      </c>
      <c r="AI458" t="s">
        <v>342</v>
      </c>
      <c r="AJ458" t="s">
        <v>1303</v>
      </c>
      <c r="AK458" t="s">
        <v>140</v>
      </c>
      <c r="AL458" t="s">
        <v>339</v>
      </c>
      <c r="AO458" t="s">
        <v>262</v>
      </c>
      <c r="AP458" t="s">
        <v>262</v>
      </c>
      <c r="AQ458" t="s">
        <v>1304</v>
      </c>
      <c r="AR458" t="s">
        <v>295</v>
      </c>
      <c r="AS458" t="s">
        <v>345</v>
      </c>
      <c r="AT458" t="s">
        <v>1305</v>
      </c>
    </row>
    <row r="459" spans="1:46">
      <c r="A459" t="s">
        <v>204</v>
      </c>
      <c r="B459">
        <v>6800873202</v>
      </c>
      <c r="C459">
        <v>860031909</v>
      </c>
      <c r="D459" t="s">
        <v>137</v>
      </c>
      <c r="E459" t="s">
        <v>129</v>
      </c>
      <c r="F459" t="s">
        <v>127</v>
      </c>
      <c r="G459" t="s">
        <v>77</v>
      </c>
      <c r="H459" t="s">
        <v>334</v>
      </c>
      <c r="I459" t="s">
        <v>79</v>
      </c>
      <c r="J459">
        <v>68001</v>
      </c>
      <c r="K459" t="s">
        <v>78</v>
      </c>
      <c r="L459">
        <v>6803</v>
      </c>
      <c r="M459">
        <v>6800100136430</v>
      </c>
      <c r="N459" t="s">
        <v>1311</v>
      </c>
      <c r="O459" t="s">
        <v>336</v>
      </c>
      <c r="P459" t="s">
        <v>1312</v>
      </c>
      <c r="Q459" t="s">
        <v>338</v>
      </c>
      <c r="R459">
        <v>2026</v>
      </c>
      <c r="S459">
        <v>40</v>
      </c>
      <c r="T459" t="s">
        <v>140</v>
      </c>
      <c r="U459" t="s">
        <v>262</v>
      </c>
      <c r="W459" t="s">
        <v>127</v>
      </c>
      <c r="X459" t="s">
        <v>129</v>
      </c>
      <c r="Y459" t="s">
        <v>339</v>
      </c>
      <c r="Z459" t="s">
        <v>339</v>
      </c>
      <c r="AA459">
        <v>50</v>
      </c>
      <c r="AB459" t="s">
        <v>479</v>
      </c>
      <c r="AC459" t="s">
        <v>480</v>
      </c>
      <c r="AD459" t="s">
        <v>320</v>
      </c>
      <c r="AE459" t="s">
        <v>340</v>
      </c>
      <c r="AF459" t="s">
        <v>341</v>
      </c>
      <c r="AG459">
        <v>0</v>
      </c>
      <c r="AH459">
        <v>1</v>
      </c>
      <c r="AI459" t="s">
        <v>342</v>
      </c>
      <c r="AJ459" t="s">
        <v>1303</v>
      </c>
      <c r="AK459" t="s">
        <v>140</v>
      </c>
      <c r="AL459" t="s">
        <v>339</v>
      </c>
      <c r="AO459" t="s">
        <v>262</v>
      </c>
      <c r="AP459" t="s">
        <v>262</v>
      </c>
      <c r="AQ459" t="s">
        <v>1304</v>
      </c>
      <c r="AR459" t="s">
        <v>295</v>
      </c>
      <c r="AS459" t="s">
        <v>345</v>
      </c>
      <c r="AT459" t="s">
        <v>1305</v>
      </c>
    </row>
    <row r="460" spans="1:46">
      <c r="A460" t="s">
        <v>204</v>
      </c>
      <c r="B460">
        <v>6800873202</v>
      </c>
      <c r="C460">
        <v>860031909</v>
      </c>
      <c r="D460" t="s">
        <v>137</v>
      </c>
      <c r="E460" t="s">
        <v>129</v>
      </c>
      <c r="F460" t="s">
        <v>127</v>
      </c>
      <c r="G460" t="s">
        <v>77</v>
      </c>
      <c r="H460" t="s">
        <v>334</v>
      </c>
      <c r="I460" t="s">
        <v>79</v>
      </c>
      <c r="J460">
        <v>68001</v>
      </c>
      <c r="K460" t="s">
        <v>78</v>
      </c>
      <c r="L460">
        <v>6803</v>
      </c>
      <c r="M460">
        <v>6800100136481</v>
      </c>
      <c r="N460" t="s">
        <v>1313</v>
      </c>
      <c r="O460" t="s">
        <v>336</v>
      </c>
      <c r="P460" t="s">
        <v>1314</v>
      </c>
      <c r="Q460" t="s">
        <v>338</v>
      </c>
      <c r="R460">
        <v>2026</v>
      </c>
      <c r="S460">
        <v>36</v>
      </c>
      <c r="T460" t="s">
        <v>140</v>
      </c>
      <c r="U460" t="s">
        <v>262</v>
      </c>
      <c r="W460" t="s">
        <v>127</v>
      </c>
      <c r="X460" t="s">
        <v>129</v>
      </c>
      <c r="Y460" t="s">
        <v>339</v>
      </c>
      <c r="Z460" t="s">
        <v>339</v>
      </c>
      <c r="AA460">
        <v>51</v>
      </c>
      <c r="AB460" t="s">
        <v>479</v>
      </c>
      <c r="AC460" t="s">
        <v>480</v>
      </c>
      <c r="AD460" t="s">
        <v>320</v>
      </c>
      <c r="AE460" t="s">
        <v>340</v>
      </c>
      <c r="AF460" t="s">
        <v>341</v>
      </c>
      <c r="AG460">
        <v>0</v>
      </c>
      <c r="AH460">
        <v>1</v>
      </c>
      <c r="AI460" t="s">
        <v>342</v>
      </c>
      <c r="AJ460" t="s">
        <v>1303</v>
      </c>
      <c r="AK460" t="s">
        <v>140</v>
      </c>
      <c r="AL460" t="s">
        <v>339</v>
      </c>
      <c r="AO460" t="s">
        <v>262</v>
      </c>
      <c r="AP460" t="s">
        <v>262</v>
      </c>
      <c r="AQ460" t="s">
        <v>1304</v>
      </c>
      <c r="AR460" t="s">
        <v>295</v>
      </c>
      <c r="AS460" t="s">
        <v>345</v>
      </c>
      <c r="AT460" t="s">
        <v>1305</v>
      </c>
    </row>
    <row r="461" spans="1:46">
      <c r="A461" t="s">
        <v>204</v>
      </c>
      <c r="B461">
        <v>6800873202</v>
      </c>
      <c r="C461">
        <v>860031909</v>
      </c>
      <c r="D461" t="s">
        <v>137</v>
      </c>
      <c r="E461" t="s">
        <v>129</v>
      </c>
      <c r="F461" t="s">
        <v>127</v>
      </c>
      <c r="G461" t="s">
        <v>77</v>
      </c>
      <c r="H461" t="s">
        <v>334</v>
      </c>
      <c r="I461" t="s">
        <v>79</v>
      </c>
      <c r="J461">
        <v>68001</v>
      </c>
      <c r="K461" t="s">
        <v>78</v>
      </c>
      <c r="L461">
        <v>6803</v>
      </c>
      <c r="M461">
        <v>6800100136515</v>
      </c>
      <c r="N461" t="s">
        <v>1315</v>
      </c>
      <c r="O461" t="s">
        <v>336</v>
      </c>
      <c r="P461" t="s">
        <v>1316</v>
      </c>
      <c r="Q461" t="s">
        <v>338</v>
      </c>
      <c r="R461">
        <v>2026</v>
      </c>
      <c r="S461">
        <v>36</v>
      </c>
      <c r="T461" t="s">
        <v>1298</v>
      </c>
      <c r="U461" t="s">
        <v>341</v>
      </c>
      <c r="V461" t="s">
        <v>486</v>
      </c>
      <c r="X461" t="s">
        <v>339</v>
      </c>
      <c r="Y461" t="s">
        <v>339</v>
      </c>
      <c r="Z461" t="s">
        <v>339</v>
      </c>
      <c r="AB461" t="s">
        <v>339</v>
      </c>
      <c r="AC461" t="s">
        <v>339</v>
      </c>
      <c r="AL461" t="s">
        <v>339</v>
      </c>
      <c r="AR461" t="s">
        <v>295</v>
      </c>
    </row>
    <row r="462" spans="1:46">
      <c r="A462" t="s">
        <v>204</v>
      </c>
      <c r="B462">
        <v>6800873202</v>
      </c>
      <c r="C462">
        <v>860031909</v>
      </c>
      <c r="D462" t="s">
        <v>137</v>
      </c>
      <c r="E462" t="s">
        <v>129</v>
      </c>
      <c r="F462" t="s">
        <v>127</v>
      </c>
      <c r="G462" t="s">
        <v>77</v>
      </c>
      <c r="H462" t="s">
        <v>334</v>
      </c>
      <c r="I462" t="s">
        <v>79</v>
      </c>
      <c r="J462">
        <v>68001</v>
      </c>
      <c r="K462" t="s">
        <v>78</v>
      </c>
      <c r="L462">
        <v>6803</v>
      </c>
      <c r="M462">
        <v>6800100136560</v>
      </c>
      <c r="N462" t="s">
        <v>1317</v>
      </c>
      <c r="O462" t="s">
        <v>1318</v>
      </c>
      <c r="P462" t="s">
        <v>1319</v>
      </c>
      <c r="Q462" t="s">
        <v>338</v>
      </c>
      <c r="R462">
        <v>2026</v>
      </c>
      <c r="S462">
        <v>24</v>
      </c>
      <c r="T462" t="s">
        <v>140</v>
      </c>
      <c r="U462" t="s">
        <v>262</v>
      </c>
      <c r="W462" t="s">
        <v>127</v>
      </c>
      <c r="X462" t="s">
        <v>129</v>
      </c>
      <c r="Y462" t="s">
        <v>339</v>
      </c>
      <c r="Z462" t="s">
        <v>339</v>
      </c>
      <c r="AA462">
        <v>30</v>
      </c>
      <c r="AB462" t="s">
        <v>479</v>
      </c>
      <c r="AC462" t="s">
        <v>480</v>
      </c>
      <c r="AD462" t="s">
        <v>320</v>
      </c>
      <c r="AE462" t="s">
        <v>340</v>
      </c>
      <c r="AF462" t="s">
        <v>341</v>
      </c>
      <c r="AG462">
        <v>0</v>
      </c>
      <c r="AH462">
        <v>1</v>
      </c>
      <c r="AI462" t="s">
        <v>342</v>
      </c>
      <c r="AJ462" t="s">
        <v>1303</v>
      </c>
      <c r="AK462" t="s">
        <v>140</v>
      </c>
      <c r="AL462" t="s">
        <v>339</v>
      </c>
      <c r="AO462" t="s">
        <v>262</v>
      </c>
      <c r="AP462" t="s">
        <v>262</v>
      </c>
      <c r="AQ462" t="s">
        <v>1304</v>
      </c>
      <c r="AR462" t="s">
        <v>295</v>
      </c>
      <c r="AS462" t="s">
        <v>345</v>
      </c>
      <c r="AT462" t="s">
        <v>1320</v>
      </c>
    </row>
    <row r="463" spans="1:46">
      <c r="A463" t="s">
        <v>204</v>
      </c>
      <c r="B463">
        <v>6800873202</v>
      </c>
      <c r="C463">
        <v>860031909</v>
      </c>
      <c r="D463" t="s">
        <v>137</v>
      </c>
      <c r="E463" t="s">
        <v>129</v>
      </c>
      <c r="F463" t="s">
        <v>127</v>
      </c>
      <c r="G463" t="s">
        <v>77</v>
      </c>
      <c r="H463" t="s">
        <v>334</v>
      </c>
      <c r="I463" t="s">
        <v>79</v>
      </c>
      <c r="J463">
        <v>68001</v>
      </c>
      <c r="K463" t="s">
        <v>78</v>
      </c>
      <c r="L463">
        <v>6803</v>
      </c>
      <c r="M463">
        <v>6800100137629</v>
      </c>
      <c r="N463" t="s">
        <v>1321</v>
      </c>
      <c r="O463" t="s">
        <v>336</v>
      </c>
      <c r="P463" t="s">
        <v>1322</v>
      </c>
      <c r="Q463" t="s">
        <v>338</v>
      </c>
      <c r="R463">
        <v>2026</v>
      </c>
      <c r="S463">
        <v>40</v>
      </c>
      <c r="T463" t="s">
        <v>140</v>
      </c>
      <c r="U463" t="s">
        <v>262</v>
      </c>
      <c r="W463" t="s">
        <v>127</v>
      </c>
      <c r="X463" t="s">
        <v>129</v>
      </c>
      <c r="Y463" t="s">
        <v>339</v>
      </c>
      <c r="Z463" t="s">
        <v>339</v>
      </c>
      <c r="AA463">
        <v>50</v>
      </c>
      <c r="AB463" t="s">
        <v>479</v>
      </c>
      <c r="AC463" t="s">
        <v>480</v>
      </c>
      <c r="AD463" t="s">
        <v>320</v>
      </c>
      <c r="AE463" t="s">
        <v>340</v>
      </c>
      <c r="AF463" t="s">
        <v>341</v>
      </c>
      <c r="AG463">
        <v>0</v>
      </c>
      <c r="AH463">
        <v>1</v>
      </c>
      <c r="AI463" t="s">
        <v>342</v>
      </c>
      <c r="AJ463" t="s">
        <v>1303</v>
      </c>
      <c r="AK463" t="s">
        <v>140</v>
      </c>
      <c r="AL463" t="s">
        <v>339</v>
      </c>
      <c r="AO463" t="s">
        <v>262</v>
      </c>
      <c r="AP463" t="s">
        <v>262</v>
      </c>
      <c r="AQ463" t="s">
        <v>1304</v>
      </c>
      <c r="AR463" t="s">
        <v>295</v>
      </c>
      <c r="AS463" t="s">
        <v>345</v>
      </c>
      <c r="AT463" t="s">
        <v>1305</v>
      </c>
    </row>
    <row r="464" spans="1:46">
      <c r="A464" t="s">
        <v>204</v>
      </c>
      <c r="B464">
        <v>6800873202</v>
      </c>
      <c r="C464">
        <v>860031909</v>
      </c>
      <c r="D464" t="s">
        <v>137</v>
      </c>
      <c r="E464" t="s">
        <v>129</v>
      </c>
      <c r="F464" t="s">
        <v>127</v>
      </c>
      <c r="G464" t="s">
        <v>77</v>
      </c>
      <c r="H464" t="s">
        <v>334</v>
      </c>
      <c r="I464" t="s">
        <v>79</v>
      </c>
      <c r="J464">
        <v>68001</v>
      </c>
      <c r="K464" t="s">
        <v>78</v>
      </c>
      <c r="L464">
        <v>6803</v>
      </c>
      <c r="M464">
        <v>6800100137632</v>
      </c>
      <c r="N464" t="s">
        <v>1323</v>
      </c>
      <c r="O464" t="s">
        <v>336</v>
      </c>
      <c r="P464" t="s">
        <v>1324</v>
      </c>
      <c r="Q464" t="s">
        <v>338</v>
      </c>
      <c r="R464">
        <v>2026</v>
      </c>
      <c r="S464">
        <v>40</v>
      </c>
      <c r="T464" t="s">
        <v>140</v>
      </c>
      <c r="U464" t="s">
        <v>262</v>
      </c>
      <c r="W464" t="s">
        <v>127</v>
      </c>
      <c r="X464" t="s">
        <v>129</v>
      </c>
      <c r="Y464" t="s">
        <v>339</v>
      </c>
      <c r="Z464" t="s">
        <v>339</v>
      </c>
      <c r="AA464">
        <v>50</v>
      </c>
      <c r="AB464" t="s">
        <v>479</v>
      </c>
      <c r="AC464" t="s">
        <v>480</v>
      </c>
      <c r="AD464" t="s">
        <v>320</v>
      </c>
      <c r="AE464" t="s">
        <v>340</v>
      </c>
      <c r="AF464" t="s">
        <v>341</v>
      </c>
      <c r="AG464">
        <v>0</v>
      </c>
      <c r="AH464">
        <v>2</v>
      </c>
      <c r="AI464" t="s">
        <v>342</v>
      </c>
      <c r="AJ464" t="s">
        <v>1303</v>
      </c>
      <c r="AK464" t="s">
        <v>140</v>
      </c>
      <c r="AL464" t="s">
        <v>339</v>
      </c>
      <c r="AO464" t="s">
        <v>262</v>
      </c>
      <c r="AP464" t="s">
        <v>262</v>
      </c>
      <c r="AQ464" t="s">
        <v>1304</v>
      </c>
      <c r="AR464" t="s">
        <v>295</v>
      </c>
      <c r="AS464" t="s">
        <v>345</v>
      </c>
      <c r="AT464" t="s">
        <v>1305</v>
      </c>
    </row>
    <row r="465" spans="1:46">
      <c r="A465" t="s">
        <v>204</v>
      </c>
      <c r="B465">
        <v>6800873202</v>
      </c>
      <c r="C465">
        <v>860031909</v>
      </c>
      <c r="D465" t="s">
        <v>137</v>
      </c>
      <c r="E465" t="s">
        <v>129</v>
      </c>
      <c r="F465" t="s">
        <v>127</v>
      </c>
      <c r="G465" t="s">
        <v>77</v>
      </c>
      <c r="H465" t="s">
        <v>334</v>
      </c>
      <c r="I465" t="s">
        <v>79</v>
      </c>
      <c r="J465">
        <v>68001</v>
      </c>
      <c r="K465" t="s">
        <v>78</v>
      </c>
      <c r="L465">
        <v>6803</v>
      </c>
      <c r="M465">
        <v>6800100137640</v>
      </c>
      <c r="N465" t="s">
        <v>1325</v>
      </c>
      <c r="O465" t="s">
        <v>1326</v>
      </c>
      <c r="P465" t="s">
        <v>1327</v>
      </c>
      <c r="Q465" t="s">
        <v>338</v>
      </c>
      <c r="R465">
        <v>2026</v>
      </c>
      <c r="S465">
        <v>40</v>
      </c>
      <c r="T465" t="s">
        <v>140</v>
      </c>
      <c r="U465" t="s">
        <v>262</v>
      </c>
      <c r="W465" t="s">
        <v>127</v>
      </c>
      <c r="X465" t="s">
        <v>129</v>
      </c>
      <c r="Y465" t="s">
        <v>339</v>
      </c>
      <c r="Z465" t="s">
        <v>339</v>
      </c>
      <c r="AA465">
        <v>51</v>
      </c>
      <c r="AB465" t="s">
        <v>479</v>
      </c>
      <c r="AC465" t="s">
        <v>480</v>
      </c>
      <c r="AD465" t="s">
        <v>320</v>
      </c>
      <c r="AE465" t="s">
        <v>340</v>
      </c>
      <c r="AF465" t="s">
        <v>341</v>
      </c>
      <c r="AG465">
        <v>0</v>
      </c>
      <c r="AH465">
        <v>2</v>
      </c>
      <c r="AI465" t="s">
        <v>342</v>
      </c>
      <c r="AJ465" t="s">
        <v>1303</v>
      </c>
      <c r="AK465" t="s">
        <v>140</v>
      </c>
      <c r="AL465" t="s">
        <v>339</v>
      </c>
      <c r="AO465" t="s">
        <v>262</v>
      </c>
      <c r="AP465" t="s">
        <v>262</v>
      </c>
      <c r="AQ465" t="s">
        <v>1304</v>
      </c>
      <c r="AR465" t="s">
        <v>295</v>
      </c>
      <c r="AS465" t="s">
        <v>345</v>
      </c>
      <c r="AT465" t="s">
        <v>1305</v>
      </c>
    </row>
    <row r="466" spans="1:46">
      <c r="A466" t="s">
        <v>204</v>
      </c>
      <c r="B466">
        <v>6800873202</v>
      </c>
      <c r="C466">
        <v>860031909</v>
      </c>
      <c r="D466" t="s">
        <v>137</v>
      </c>
      <c r="E466" t="s">
        <v>129</v>
      </c>
      <c r="F466" t="s">
        <v>127</v>
      </c>
      <c r="G466" t="s">
        <v>77</v>
      </c>
      <c r="H466" t="s">
        <v>334</v>
      </c>
      <c r="I466" t="s">
        <v>79</v>
      </c>
      <c r="J466">
        <v>68001</v>
      </c>
      <c r="K466" t="s">
        <v>78</v>
      </c>
      <c r="L466">
        <v>6803</v>
      </c>
      <c r="M466">
        <v>6800100137754</v>
      </c>
      <c r="N466" t="s">
        <v>1328</v>
      </c>
      <c r="O466" t="s">
        <v>336</v>
      </c>
      <c r="P466" t="s">
        <v>1329</v>
      </c>
      <c r="Q466" t="s">
        <v>338</v>
      </c>
      <c r="R466">
        <v>2026</v>
      </c>
      <c r="S466">
        <v>40</v>
      </c>
      <c r="T466" t="s">
        <v>140</v>
      </c>
      <c r="U466" t="s">
        <v>262</v>
      </c>
      <c r="W466" t="s">
        <v>127</v>
      </c>
      <c r="X466" t="s">
        <v>129</v>
      </c>
      <c r="Y466" t="s">
        <v>339</v>
      </c>
      <c r="Z466" t="s">
        <v>339</v>
      </c>
      <c r="AA466">
        <v>50</v>
      </c>
      <c r="AB466" t="s">
        <v>479</v>
      </c>
      <c r="AC466" t="s">
        <v>480</v>
      </c>
      <c r="AD466" t="s">
        <v>320</v>
      </c>
      <c r="AE466" t="s">
        <v>340</v>
      </c>
      <c r="AF466" t="s">
        <v>341</v>
      </c>
      <c r="AG466">
        <v>0</v>
      </c>
      <c r="AH466">
        <v>1</v>
      </c>
      <c r="AI466" t="s">
        <v>342</v>
      </c>
      <c r="AJ466" t="s">
        <v>1303</v>
      </c>
      <c r="AK466" t="s">
        <v>140</v>
      </c>
      <c r="AL466" t="s">
        <v>339</v>
      </c>
      <c r="AO466" t="s">
        <v>262</v>
      </c>
      <c r="AP466" t="s">
        <v>262</v>
      </c>
      <c r="AQ466" t="s">
        <v>1304</v>
      </c>
      <c r="AR466" t="s">
        <v>295</v>
      </c>
      <c r="AS466" t="s">
        <v>345</v>
      </c>
      <c r="AT466" t="s">
        <v>1305</v>
      </c>
    </row>
    <row r="467" spans="1:46">
      <c r="A467" t="s">
        <v>204</v>
      </c>
      <c r="B467">
        <v>6800873202</v>
      </c>
      <c r="C467">
        <v>860031909</v>
      </c>
      <c r="D467" t="s">
        <v>137</v>
      </c>
      <c r="E467" t="s">
        <v>129</v>
      </c>
      <c r="F467" t="s">
        <v>127</v>
      </c>
      <c r="G467" t="s">
        <v>77</v>
      </c>
      <c r="H467" t="s">
        <v>334</v>
      </c>
      <c r="I467" t="s">
        <v>79</v>
      </c>
      <c r="J467">
        <v>68001</v>
      </c>
      <c r="K467" t="s">
        <v>78</v>
      </c>
      <c r="L467">
        <v>6803</v>
      </c>
      <c r="M467">
        <v>6800100137761</v>
      </c>
      <c r="N467" t="s">
        <v>1330</v>
      </c>
      <c r="O467" t="s">
        <v>1205</v>
      </c>
      <c r="P467" t="s">
        <v>1331</v>
      </c>
      <c r="Q467" t="s">
        <v>338</v>
      </c>
      <c r="R467">
        <v>2026</v>
      </c>
      <c r="S467">
        <v>40</v>
      </c>
      <c r="T467" t="s">
        <v>140</v>
      </c>
      <c r="U467" t="s">
        <v>262</v>
      </c>
      <c r="W467" t="s">
        <v>127</v>
      </c>
      <c r="X467" t="s">
        <v>129</v>
      </c>
      <c r="Y467" t="s">
        <v>339</v>
      </c>
      <c r="Z467" t="s">
        <v>339</v>
      </c>
      <c r="AA467">
        <v>50</v>
      </c>
      <c r="AB467" t="s">
        <v>479</v>
      </c>
      <c r="AC467" t="s">
        <v>480</v>
      </c>
      <c r="AD467" t="s">
        <v>320</v>
      </c>
      <c r="AE467" t="s">
        <v>340</v>
      </c>
      <c r="AF467" t="s">
        <v>341</v>
      </c>
      <c r="AG467">
        <v>0</v>
      </c>
      <c r="AH467">
        <v>2</v>
      </c>
      <c r="AI467" t="s">
        <v>342</v>
      </c>
      <c r="AJ467" t="s">
        <v>1303</v>
      </c>
      <c r="AK467" t="s">
        <v>140</v>
      </c>
      <c r="AL467" t="s">
        <v>339</v>
      </c>
      <c r="AO467" t="s">
        <v>262</v>
      </c>
      <c r="AP467" t="s">
        <v>262</v>
      </c>
      <c r="AQ467" t="s">
        <v>1304</v>
      </c>
      <c r="AR467" t="s">
        <v>295</v>
      </c>
      <c r="AS467" t="s">
        <v>345</v>
      </c>
      <c r="AT467" t="s">
        <v>1320</v>
      </c>
    </row>
    <row r="468" spans="1:46">
      <c r="A468" t="s">
        <v>204</v>
      </c>
      <c r="B468">
        <v>6800873202</v>
      </c>
      <c r="C468">
        <v>860031909</v>
      </c>
      <c r="D468" t="s">
        <v>137</v>
      </c>
      <c r="E468" t="s">
        <v>129</v>
      </c>
      <c r="F468" t="s">
        <v>127</v>
      </c>
      <c r="G468" t="s">
        <v>77</v>
      </c>
      <c r="H468" t="s">
        <v>334</v>
      </c>
      <c r="I468" t="s">
        <v>79</v>
      </c>
      <c r="J468">
        <v>68001</v>
      </c>
      <c r="K468" t="s">
        <v>78</v>
      </c>
      <c r="L468">
        <v>6803</v>
      </c>
      <c r="M468">
        <v>6800100137768</v>
      </c>
      <c r="N468" t="s">
        <v>1332</v>
      </c>
      <c r="O468" t="s">
        <v>336</v>
      </c>
      <c r="P468" t="s">
        <v>1333</v>
      </c>
      <c r="Q468" t="s">
        <v>338</v>
      </c>
      <c r="R468">
        <v>2026</v>
      </c>
      <c r="S468">
        <v>40</v>
      </c>
      <c r="T468" t="s">
        <v>140</v>
      </c>
      <c r="U468" t="s">
        <v>262</v>
      </c>
      <c r="W468" t="s">
        <v>127</v>
      </c>
      <c r="X468" t="s">
        <v>129</v>
      </c>
      <c r="Y468" t="s">
        <v>339</v>
      </c>
      <c r="Z468" t="s">
        <v>339</v>
      </c>
      <c r="AA468">
        <v>51</v>
      </c>
      <c r="AB468" t="s">
        <v>479</v>
      </c>
      <c r="AC468" t="s">
        <v>480</v>
      </c>
      <c r="AD468" t="s">
        <v>320</v>
      </c>
      <c r="AE468" t="s">
        <v>340</v>
      </c>
      <c r="AF468" t="s">
        <v>341</v>
      </c>
      <c r="AG468">
        <v>0</v>
      </c>
      <c r="AH468">
        <v>1</v>
      </c>
      <c r="AI468" t="s">
        <v>342</v>
      </c>
      <c r="AJ468" t="s">
        <v>1303</v>
      </c>
      <c r="AK468" t="s">
        <v>140</v>
      </c>
      <c r="AL468" t="s">
        <v>339</v>
      </c>
      <c r="AO468" t="s">
        <v>262</v>
      </c>
      <c r="AP468" t="s">
        <v>262</v>
      </c>
      <c r="AQ468" t="s">
        <v>1304</v>
      </c>
      <c r="AR468" t="s">
        <v>295</v>
      </c>
      <c r="AS468" t="s">
        <v>345</v>
      </c>
      <c r="AT468" t="s">
        <v>1320</v>
      </c>
    </row>
    <row r="469" spans="1:46">
      <c r="A469" t="s">
        <v>204</v>
      </c>
      <c r="B469">
        <v>6800873202</v>
      </c>
      <c r="C469">
        <v>860031909</v>
      </c>
      <c r="D469" t="s">
        <v>137</v>
      </c>
      <c r="E469" t="s">
        <v>129</v>
      </c>
      <c r="F469" t="s">
        <v>127</v>
      </c>
      <c r="G469" t="s">
        <v>77</v>
      </c>
      <c r="H469" t="s">
        <v>334</v>
      </c>
      <c r="I469" t="s">
        <v>79</v>
      </c>
      <c r="J469">
        <v>68001</v>
      </c>
      <c r="K469" t="s">
        <v>78</v>
      </c>
      <c r="L469">
        <v>6803</v>
      </c>
      <c r="M469">
        <v>6800100137774</v>
      </c>
      <c r="N469" t="s">
        <v>1334</v>
      </c>
      <c r="O469" t="s">
        <v>1335</v>
      </c>
      <c r="P469" t="s">
        <v>1336</v>
      </c>
      <c r="Q469" t="s">
        <v>338</v>
      </c>
      <c r="R469">
        <v>2026</v>
      </c>
      <c r="S469">
        <v>40</v>
      </c>
      <c r="T469" t="s">
        <v>140</v>
      </c>
      <c r="U469" t="s">
        <v>262</v>
      </c>
      <c r="W469" t="s">
        <v>127</v>
      </c>
      <c r="X469" t="s">
        <v>129</v>
      </c>
      <c r="Y469" t="s">
        <v>339</v>
      </c>
      <c r="Z469" t="s">
        <v>339</v>
      </c>
      <c r="AA469">
        <v>50</v>
      </c>
      <c r="AB469" t="s">
        <v>479</v>
      </c>
      <c r="AC469" t="s">
        <v>480</v>
      </c>
      <c r="AD469" t="s">
        <v>320</v>
      </c>
      <c r="AE469" t="s">
        <v>340</v>
      </c>
      <c r="AF469" t="s">
        <v>341</v>
      </c>
      <c r="AG469">
        <v>0</v>
      </c>
      <c r="AH469">
        <v>1</v>
      </c>
      <c r="AI469" t="s">
        <v>342</v>
      </c>
      <c r="AJ469" t="s">
        <v>1303</v>
      </c>
      <c r="AK469" t="s">
        <v>140</v>
      </c>
      <c r="AL469" t="s">
        <v>339</v>
      </c>
      <c r="AO469" t="s">
        <v>262</v>
      </c>
      <c r="AP469" t="s">
        <v>262</v>
      </c>
      <c r="AQ469" t="s">
        <v>1304</v>
      </c>
      <c r="AR469" t="s">
        <v>295</v>
      </c>
      <c r="AS469" t="s">
        <v>345</v>
      </c>
      <c r="AT469" t="s">
        <v>1305</v>
      </c>
    </row>
    <row r="470" spans="1:46">
      <c r="A470" t="s">
        <v>204</v>
      </c>
      <c r="B470">
        <v>6800873202</v>
      </c>
      <c r="C470">
        <v>860031909</v>
      </c>
      <c r="D470" t="s">
        <v>137</v>
      </c>
      <c r="E470" t="s">
        <v>129</v>
      </c>
      <c r="F470" t="s">
        <v>127</v>
      </c>
      <c r="G470" t="s">
        <v>77</v>
      </c>
      <c r="H470" t="s">
        <v>334</v>
      </c>
      <c r="I470" t="s">
        <v>79</v>
      </c>
      <c r="J470">
        <v>68001</v>
      </c>
      <c r="K470" t="s">
        <v>78</v>
      </c>
      <c r="L470">
        <v>6803</v>
      </c>
      <c r="M470">
        <v>6800100137796</v>
      </c>
      <c r="N470" t="s">
        <v>1337</v>
      </c>
      <c r="O470" t="s">
        <v>1338</v>
      </c>
      <c r="P470" t="s">
        <v>1339</v>
      </c>
      <c r="Q470" t="s">
        <v>338</v>
      </c>
      <c r="R470">
        <v>2026</v>
      </c>
      <c r="S470">
        <v>40</v>
      </c>
      <c r="T470" t="s">
        <v>140</v>
      </c>
      <c r="U470" t="s">
        <v>262</v>
      </c>
      <c r="W470" t="s">
        <v>127</v>
      </c>
      <c r="X470" t="s">
        <v>129</v>
      </c>
      <c r="Y470" t="s">
        <v>339</v>
      </c>
      <c r="Z470" t="s">
        <v>339</v>
      </c>
      <c r="AA470">
        <v>50</v>
      </c>
      <c r="AB470" t="s">
        <v>479</v>
      </c>
      <c r="AC470" t="s">
        <v>480</v>
      </c>
      <c r="AD470" t="s">
        <v>320</v>
      </c>
      <c r="AE470" t="s">
        <v>340</v>
      </c>
      <c r="AF470" t="s">
        <v>341</v>
      </c>
      <c r="AG470">
        <v>0</v>
      </c>
      <c r="AH470">
        <v>2</v>
      </c>
      <c r="AI470" t="s">
        <v>342</v>
      </c>
      <c r="AJ470" t="s">
        <v>1303</v>
      </c>
      <c r="AK470" t="s">
        <v>140</v>
      </c>
      <c r="AL470" t="s">
        <v>339</v>
      </c>
      <c r="AO470" t="s">
        <v>262</v>
      </c>
      <c r="AP470" t="s">
        <v>262</v>
      </c>
      <c r="AQ470" t="s">
        <v>1304</v>
      </c>
      <c r="AR470" t="s">
        <v>295</v>
      </c>
      <c r="AS470" t="s">
        <v>345</v>
      </c>
      <c r="AT470" t="s">
        <v>1320</v>
      </c>
    </row>
    <row r="471" spans="1:46">
      <c r="A471" t="s">
        <v>204</v>
      </c>
      <c r="B471">
        <v>6800873202</v>
      </c>
      <c r="C471">
        <v>860031909</v>
      </c>
      <c r="D471" t="s">
        <v>137</v>
      </c>
      <c r="E471" t="s">
        <v>129</v>
      </c>
      <c r="F471" t="s">
        <v>127</v>
      </c>
      <c r="G471" t="s">
        <v>77</v>
      </c>
      <c r="H471" t="s">
        <v>334</v>
      </c>
      <c r="I471" t="s">
        <v>79</v>
      </c>
      <c r="J471">
        <v>68001</v>
      </c>
      <c r="K471" t="s">
        <v>78</v>
      </c>
      <c r="L471">
        <v>6803</v>
      </c>
      <c r="M471">
        <v>6800100137804</v>
      </c>
      <c r="N471" t="s">
        <v>1340</v>
      </c>
      <c r="O471" t="s">
        <v>336</v>
      </c>
      <c r="P471" t="s">
        <v>1341</v>
      </c>
      <c r="Q471" t="s">
        <v>338</v>
      </c>
      <c r="R471">
        <v>2026</v>
      </c>
      <c r="S471">
        <v>40</v>
      </c>
      <c r="T471" t="s">
        <v>1298</v>
      </c>
      <c r="U471" t="s">
        <v>341</v>
      </c>
      <c r="V471" t="s">
        <v>486</v>
      </c>
      <c r="X471" t="s">
        <v>339</v>
      </c>
      <c r="Y471" t="s">
        <v>339</v>
      </c>
      <c r="Z471" t="s">
        <v>339</v>
      </c>
      <c r="AB471" t="s">
        <v>339</v>
      </c>
      <c r="AC471" t="s">
        <v>339</v>
      </c>
      <c r="AL471" t="s">
        <v>339</v>
      </c>
      <c r="AR471" t="s">
        <v>295</v>
      </c>
    </row>
    <row r="472" spans="1:46">
      <c r="A472" t="s">
        <v>204</v>
      </c>
      <c r="B472">
        <v>6800873202</v>
      </c>
      <c r="C472">
        <v>860031909</v>
      </c>
      <c r="D472" t="s">
        <v>137</v>
      </c>
      <c r="E472" t="s">
        <v>129</v>
      </c>
      <c r="F472" t="s">
        <v>127</v>
      </c>
      <c r="G472" t="s">
        <v>77</v>
      </c>
      <c r="H472" t="s">
        <v>334</v>
      </c>
      <c r="I472" t="s">
        <v>79</v>
      </c>
      <c r="J472">
        <v>68001</v>
      </c>
      <c r="K472" t="s">
        <v>78</v>
      </c>
      <c r="L472">
        <v>6803</v>
      </c>
      <c r="M472">
        <v>6800100137825</v>
      </c>
      <c r="N472" t="s">
        <v>1342</v>
      </c>
      <c r="O472" t="s">
        <v>1211</v>
      </c>
      <c r="P472" t="s">
        <v>1339</v>
      </c>
      <c r="Q472" t="s">
        <v>338</v>
      </c>
      <c r="R472">
        <v>2026</v>
      </c>
      <c r="S472">
        <v>40</v>
      </c>
      <c r="T472" t="s">
        <v>140</v>
      </c>
      <c r="U472" t="s">
        <v>262</v>
      </c>
      <c r="W472" t="s">
        <v>127</v>
      </c>
      <c r="X472" t="s">
        <v>129</v>
      </c>
      <c r="Y472" t="s">
        <v>339</v>
      </c>
      <c r="Z472" t="s">
        <v>339</v>
      </c>
      <c r="AA472">
        <v>50</v>
      </c>
      <c r="AB472" t="s">
        <v>479</v>
      </c>
      <c r="AC472" t="s">
        <v>480</v>
      </c>
      <c r="AD472" t="s">
        <v>320</v>
      </c>
      <c r="AE472" t="s">
        <v>340</v>
      </c>
      <c r="AF472" t="s">
        <v>341</v>
      </c>
      <c r="AG472">
        <v>0</v>
      </c>
      <c r="AH472">
        <v>0</v>
      </c>
      <c r="AI472" t="s">
        <v>342</v>
      </c>
      <c r="AJ472" t="s">
        <v>1303</v>
      </c>
      <c r="AK472" t="s">
        <v>140</v>
      </c>
      <c r="AL472" t="s">
        <v>339</v>
      </c>
      <c r="AO472" t="s">
        <v>262</v>
      </c>
      <c r="AP472" t="s">
        <v>262</v>
      </c>
      <c r="AQ472" t="s">
        <v>1304</v>
      </c>
      <c r="AR472" t="s">
        <v>295</v>
      </c>
      <c r="AS472" t="s">
        <v>345</v>
      </c>
      <c r="AT472" t="s">
        <v>1320</v>
      </c>
    </row>
    <row r="473" spans="1:46">
      <c r="A473" t="s">
        <v>204</v>
      </c>
      <c r="B473">
        <v>6800873202</v>
      </c>
      <c r="C473">
        <v>860031909</v>
      </c>
      <c r="D473" t="s">
        <v>137</v>
      </c>
      <c r="E473" t="s">
        <v>129</v>
      </c>
      <c r="F473" t="s">
        <v>127</v>
      </c>
      <c r="G473" t="s">
        <v>77</v>
      </c>
      <c r="H473" t="s">
        <v>334</v>
      </c>
      <c r="I473" t="s">
        <v>79</v>
      </c>
      <c r="J473">
        <v>68001</v>
      </c>
      <c r="K473" t="s">
        <v>78</v>
      </c>
      <c r="L473">
        <v>6803</v>
      </c>
      <c r="M473">
        <v>6800100137835</v>
      </c>
      <c r="N473" t="s">
        <v>1343</v>
      </c>
      <c r="O473" t="s">
        <v>1307</v>
      </c>
      <c r="P473" t="s">
        <v>1344</v>
      </c>
      <c r="Q473" t="s">
        <v>338</v>
      </c>
      <c r="R473">
        <v>2026</v>
      </c>
      <c r="S473">
        <v>40</v>
      </c>
      <c r="T473" t="s">
        <v>140</v>
      </c>
      <c r="U473" t="s">
        <v>262</v>
      </c>
      <c r="W473" t="s">
        <v>127</v>
      </c>
      <c r="X473" t="s">
        <v>129</v>
      </c>
      <c r="Y473" t="s">
        <v>339</v>
      </c>
      <c r="Z473" t="s">
        <v>339</v>
      </c>
      <c r="AA473">
        <v>50</v>
      </c>
      <c r="AB473" t="s">
        <v>479</v>
      </c>
      <c r="AC473" t="s">
        <v>480</v>
      </c>
      <c r="AD473" t="s">
        <v>320</v>
      </c>
      <c r="AE473" t="s">
        <v>340</v>
      </c>
      <c r="AF473" t="s">
        <v>341</v>
      </c>
      <c r="AG473">
        <v>0</v>
      </c>
      <c r="AH473">
        <v>0</v>
      </c>
      <c r="AI473" t="s">
        <v>342</v>
      </c>
      <c r="AJ473" t="s">
        <v>1303</v>
      </c>
      <c r="AK473" t="s">
        <v>140</v>
      </c>
      <c r="AL473" t="s">
        <v>339</v>
      </c>
      <c r="AO473" t="s">
        <v>262</v>
      </c>
      <c r="AP473" t="s">
        <v>262</v>
      </c>
      <c r="AQ473" t="s">
        <v>1304</v>
      </c>
      <c r="AR473" t="s">
        <v>295</v>
      </c>
      <c r="AS473" t="s">
        <v>345</v>
      </c>
      <c r="AT473" t="s">
        <v>1305</v>
      </c>
    </row>
    <row r="474" spans="1:46">
      <c r="A474" t="s">
        <v>204</v>
      </c>
      <c r="B474">
        <v>6800873202</v>
      </c>
      <c r="C474">
        <v>860031909</v>
      </c>
      <c r="D474" t="s">
        <v>137</v>
      </c>
      <c r="E474" t="s">
        <v>129</v>
      </c>
      <c r="F474" t="s">
        <v>127</v>
      </c>
      <c r="G474" t="s">
        <v>77</v>
      </c>
      <c r="H474" t="s">
        <v>334</v>
      </c>
      <c r="I474" t="s">
        <v>79</v>
      </c>
      <c r="J474">
        <v>68001</v>
      </c>
      <c r="K474" t="s">
        <v>78</v>
      </c>
      <c r="L474">
        <v>6803</v>
      </c>
      <c r="M474">
        <v>6800100137888</v>
      </c>
      <c r="N474" t="s">
        <v>1345</v>
      </c>
      <c r="O474" t="s">
        <v>336</v>
      </c>
      <c r="P474" t="s">
        <v>1346</v>
      </c>
      <c r="Q474" t="s">
        <v>338</v>
      </c>
      <c r="R474">
        <v>2026</v>
      </c>
      <c r="S474">
        <v>40</v>
      </c>
      <c r="T474" t="s">
        <v>140</v>
      </c>
      <c r="U474" t="s">
        <v>262</v>
      </c>
      <c r="W474" t="s">
        <v>127</v>
      </c>
      <c r="X474" t="s">
        <v>129</v>
      </c>
      <c r="Y474" t="s">
        <v>339</v>
      </c>
      <c r="Z474" t="s">
        <v>339</v>
      </c>
      <c r="AA474">
        <v>51</v>
      </c>
      <c r="AB474" t="s">
        <v>479</v>
      </c>
      <c r="AC474" t="s">
        <v>480</v>
      </c>
      <c r="AD474" t="s">
        <v>320</v>
      </c>
      <c r="AE474" t="s">
        <v>340</v>
      </c>
      <c r="AF474" t="s">
        <v>341</v>
      </c>
      <c r="AG474">
        <v>0</v>
      </c>
      <c r="AH474">
        <v>1</v>
      </c>
      <c r="AI474" t="s">
        <v>342</v>
      </c>
      <c r="AJ474" t="s">
        <v>1303</v>
      </c>
      <c r="AK474" t="s">
        <v>140</v>
      </c>
      <c r="AL474" t="s">
        <v>339</v>
      </c>
      <c r="AO474" t="s">
        <v>262</v>
      </c>
      <c r="AP474" t="s">
        <v>262</v>
      </c>
      <c r="AQ474" t="s">
        <v>1304</v>
      </c>
      <c r="AR474" t="s">
        <v>295</v>
      </c>
      <c r="AS474" t="s">
        <v>345</v>
      </c>
      <c r="AT474" t="s">
        <v>1305</v>
      </c>
    </row>
    <row r="475" spans="1:46">
      <c r="A475" t="s">
        <v>204</v>
      </c>
      <c r="B475">
        <v>6800873202</v>
      </c>
      <c r="C475">
        <v>860031909</v>
      </c>
      <c r="D475" t="s">
        <v>137</v>
      </c>
      <c r="E475" t="s">
        <v>129</v>
      </c>
      <c r="F475" t="s">
        <v>127</v>
      </c>
      <c r="G475" t="s">
        <v>77</v>
      </c>
      <c r="H475" t="s">
        <v>334</v>
      </c>
      <c r="I475" t="s">
        <v>79</v>
      </c>
      <c r="J475">
        <v>68001</v>
      </c>
      <c r="K475" t="s">
        <v>78</v>
      </c>
      <c r="L475">
        <v>6803</v>
      </c>
      <c r="M475">
        <v>6800100137895</v>
      </c>
      <c r="N475" t="s">
        <v>1347</v>
      </c>
      <c r="O475" t="s">
        <v>336</v>
      </c>
      <c r="P475" t="s">
        <v>1348</v>
      </c>
      <c r="Q475" t="s">
        <v>338</v>
      </c>
      <c r="R475">
        <v>2026</v>
      </c>
      <c r="S475">
        <v>40</v>
      </c>
      <c r="T475" t="s">
        <v>140</v>
      </c>
      <c r="U475" t="s">
        <v>262</v>
      </c>
      <c r="W475" t="s">
        <v>127</v>
      </c>
      <c r="X475" t="s">
        <v>129</v>
      </c>
      <c r="Y475" t="s">
        <v>339</v>
      </c>
      <c r="Z475" t="s">
        <v>339</v>
      </c>
      <c r="AA475">
        <v>51</v>
      </c>
      <c r="AB475" t="s">
        <v>479</v>
      </c>
      <c r="AC475" t="s">
        <v>480</v>
      </c>
      <c r="AD475" t="s">
        <v>320</v>
      </c>
      <c r="AE475" t="s">
        <v>340</v>
      </c>
      <c r="AF475" t="s">
        <v>341</v>
      </c>
      <c r="AG475">
        <v>0</v>
      </c>
      <c r="AH475">
        <v>2</v>
      </c>
      <c r="AI475" t="s">
        <v>342</v>
      </c>
      <c r="AJ475" t="s">
        <v>1303</v>
      </c>
      <c r="AK475" t="s">
        <v>140</v>
      </c>
      <c r="AL475" t="s">
        <v>339</v>
      </c>
      <c r="AO475" t="s">
        <v>262</v>
      </c>
      <c r="AP475" t="s">
        <v>262</v>
      </c>
      <c r="AQ475" t="s">
        <v>1304</v>
      </c>
      <c r="AR475" t="s">
        <v>295</v>
      </c>
      <c r="AS475" t="s">
        <v>345</v>
      </c>
      <c r="AT475" t="s">
        <v>1305</v>
      </c>
    </row>
    <row r="476" spans="1:46">
      <c r="A476" t="s">
        <v>204</v>
      </c>
      <c r="B476">
        <v>6800873202</v>
      </c>
      <c r="C476">
        <v>860031909</v>
      </c>
      <c r="D476" t="s">
        <v>137</v>
      </c>
      <c r="E476" t="s">
        <v>129</v>
      </c>
      <c r="F476" t="s">
        <v>127</v>
      </c>
      <c r="G476" t="s">
        <v>77</v>
      </c>
      <c r="H476" t="s">
        <v>334</v>
      </c>
      <c r="I476" t="s">
        <v>79</v>
      </c>
      <c r="J476">
        <v>68001</v>
      </c>
      <c r="K476" t="s">
        <v>78</v>
      </c>
      <c r="L476">
        <v>6803</v>
      </c>
      <c r="M476">
        <v>6800100137909</v>
      </c>
      <c r="N476" t="s">
        <v>1349</v>
      </c>
      <c r="O476" t="s">
        <v>336</v>
      </c>
      <c r="P476" t="s">
        <v>1350</v>
      </c>
      <c r="Q476" t="s">
        <v>338</v>
      </c>
      <c r="R476">
        <v>2026</v>
      </c>
      <c r="S476">
        <v>40</v>
      </c>
      <c r="T476" t="s">
        <v>1298</v>
      </c>
      <c r="U476" t="s">
        <v>341</v>
      </c>
      <c r="V476" t="s">
        <v>486</v>
      </c>
      <c r="X476" t="s">
        <v>339</v>
      </c>
      <c r="Y476" t="s">
        <v>339</v>
      </c>
      <c r="Z476" t="s">
        <v>339</v>
      </c>
      <c r="AB476" t="s">
        <v>339</v>
      </c>
      <c r="AC476" t="s">
        <v>339</v>
      </c>
      <c r="AL476" t="s">
        <v>339</v>
      </c>
      <c r="AR476" t="s">
        <v>295</v>
      </c>
    </row>
    <row r="477" spans="1:46">
      <c r="A477">
        <v>1856</v>
      </c>
      <c r="B477">
        <v>68008732025</v>
      </c>
      <c r="C477">
        <v>860031909</v>
      </c>
      <c r="D477" t="s">
        <v>137</v>
      </c>
      <c r="E477" t="s">
        <v>84</v>
      </c>
      <c r="F477" t="s">
        <v>98</v>
      </c>
      <c r="G477" t="s">
        <v>77</v>
      </c>
      <c r="H477" t="s">
        <v>334</v>
      </c>
      <c r="I477" t="s">
        <v>136</v>
      </c>
      <c r="J477">
        <v>68255</v>
      </c>
      <c r="K477" t="s">
        <v>123</v>
      </c>
      <c r="L477">
        <v>6801</v>
      </c>
      <c r="M477">
        <v>682551116741</v>
      </c>
      <c r="N477" t="s">
        <v>1351</v>
      </c>
      <c r="O477" t="s">
        <v>336</v>
      </c>
      <c r="P477" t="s">
        <v>1352</v>
      </c>
      <c r="Q477" t="s">
        <v>338</v>
      </c>
      <c r="R477">
        <v>2026</v>
      </c>
      <c r="S477">
        <v>46</v>
      </c>
      <c r="T477" t="s">
        <v>81</v>
      </c>
      <c r="U477" t="s">
        <v>262</v>
      </c>
      <c r="W477" t="s">
        <v>98</v>
      </c>
      <c r="X477" t="s">
        <v>84</v>
      </c>
      <c r="Y477" t="s">
        <v>339</v>
      </c>
      <c r="Z477" t="s">
        <v>339</v>
      </c>
      <c r="AA477">
        <v>46</v>
      </c>
      <c r="AB477" t="s">
        <v>339</v>
      </c>
      <c r="AC477" t="s">
        <v>339</v>
      </c>
      <c r="AE477" t="s">
        <v>419</v>
      </c>
      <c r="AF477" t="s">
        <v>341</v>
      </c>
      <c r="AG477">
        <v>0</v>
      </c>
      <c r="AH477">
        <v>0</v>
      </c>
      <c r="AI477" t="s">
        <v>342</v>
      </c>
      <c r="AJ477" t="s">
        <v>1303</v>
      </c>
      <c r="AK477" t="s">
        <v>81</v>
      </c>
      <c r="AL477" t="s">
        <v>339</v>
      </c>
      <c r="AO477" t="s">
        <v>262</v>
      </c>
      <c r="AP477" t="s">
        <v>262</v>
      </c>
      <c r="AQ477" t="s">
        <v>1304</v>
      </c>
      <c r="AR477" t="s">
        <v>295</v>
      </c>
      <c r="AS477" t="s">
        <v>345</v>
      </c>
      <c r="AT477" t="s">
        <v>1320</v>
      </c>
    </row>
    <row r="478" spans="1:46">
      <c r="A478">
        <v>1856</v>
      </c>
      <c r="B478">
        <v>68008732025</v>
      </c>
      <c r="C478">
        <v>860031909</v>
      </c>
      <c r="D478" t="s">
        <v>137</v>
      </c>
      <c r="E478" t="s">
        <v>129</v>
      </c>
      <c r="F478" t="s">
        <v>127</v>
      </c>
      <c r="G478" t="s">
        <v>77</v>
      </c>
      <c r="H478" t="s">
        <v>334</v>
      </c>
      <c r="I478" t="s">
        <v>124</v>
      </c>
      <c r="J478">
        <v>68689</v>
      </c>
      <c r="K478" t="s">
        <v>123</v>
      </c>
      <c r="L478">
        <v>6801</v>
      </c>
      <c r="M478">
        <v>683071113566</v>
      </c>
      <c r="N478" t="s">
        <v>1353</v>
      </c>
      <c r="O478" t="s">
        <v>348</v>
      </c>
      <c r="P478" t="s">
        <v>1354</v>
      </c>
      <c r="Q478" t="s">
        <v>338</v>
      </c>
      <c r="R478">
        <v>2026</v>
      </c>
      <c r="S478">
        <v>12</v>
      </c>
      <c r="T478" t="s">
        <v>81</v>
      </c>
      <c r="U478" t="s">
        <v>262</v>
      </c>
      <c r="W478" t="s">
        <v>127</v>
      </c>
      <c r="X478" t="s">
        <v>129</v>
      </c>
      <c r="Y478" t="s">
        <v>339</v>
      </c>
      <c r="Z478" t="s">
        <v>339</v>
      </c>
      <c r="AA478">
        <v>26</v>
      </c>
      <c r="AB478" t="s">
        <v>479</v>
      </c>
      <c r="AC478" t="s">
        <v>480</v>
      </c>
      <c r="AD478" t="s">
        <v>320</v>
      </c>
      <c r="AE478" t="s">
        <v>340</v>
      </c>
      <c r="AF478" t="s">
        <v>341</v>
      </c>
      <c r="AG478">
        <v>0</v>
      </c>
      <c r="AH478">
        <v>0</v>
      </c>
      <c r="AI478" t="s">
        <v>342</v>
      </c>
      <c r="AJ478" t="s">
        <v>1303</v>
      </c>
      <c r="AK478" t="s">
        <v>81</v>
      </c>
      <c r="AL478" t="s">
        <v>339</v>
      </c>
      <c r="AO478" t="s">
        <v>262</v>
      </c>
      <c r="AP478" t="s">
        <v>262</v>
      </c>
      <c r="AQ478" t="s">
        <v>1304</v>
      </c>
      <c r="AR478" t="s">
        <v>295</v>
      </c>
      <c r="AS478" t="s">
        <v>345</v>
      </c>
      <c r="AT478" t="s">
        <v>1320</v>
      </c>
    </row>
    <row r="479" spans="1:46">
      <c r="A479">
        <v>1856</v>
      </c>
      <c r="B479">
        <v>68008732025</v>
      </c>
      <c r="C479">
        <v>860031909</v>
      </c>
      <c r="D479" t="s">
        <v>137</v>
      </c>
      <c r="E479" t="s">
        <v>129</v>
      </c>
      <c r="F479" t="s">
        <v>127</v>
      </c>
      <c r="G479" t="s">
        <v>77</v>
      </c>
      <c r="H479" t="s">
        <v>334</v>
      </c>
      <c r="I479" t="s">
        <v>124</v>
      </c>
      <c r="J479">
        <v>68689</v>
      </c>
      <c r="K479" t="s">
        <v>123</v>
      </c>
      <c r="L479">
        <v>6801</v>
      </c>
      <c r="M479">
        <v>683071114539</v>
      </c>
      <c r="N479" t="s">
        <v>1355</v>
      </c>
      <c r="O479" t="s">
        <v>336</v>
      </c>
      <c r="P479" t="s">
        <v>1356</v>
      </c>
      <c r="Q479" t="s">
        <v>338</v>
      </c>
      <c r="R479">
        <v>2026</v>
      </c>
      <c r="S479">
        <v>23</v>
      </c>
      <c r="T479" t="s">
        <v>81</v>
      </c>
      <c r="U479" t="s">
        <v>341</v>
      </c>
      <c r="V479" t="s">
        <v>486</v>
      </c>
      <c r="X479" t="s">
        <v>339</v>
      </c>
      <c r="Y479" t="s">
        <v>339</v>
      </c>
      <c r="Z479" t="s">
        <v>339</v>
      </c>
      <c r="AB479" t="s">
        <v>339</v>
      </c>
      <c r="AC479" t="s">
        <v>339</v>
      </c>
      <c r="AL479" t="s">
        <v>339</v>
      </c>
      <c r="AR479" t="s">
        <v>295</v>
      </c>
      <c r="AT479" t="s">
        <v>977</v>
      </c>
    </row>
    <row r="480" spans="1:46">
      <c r="A480">
        <v>1856</v>
      </c>
      <c r="B480">
        <v>68008732025</v>
      </c>
      <c r="C480">
        <v>860031909</v>
      </c>
      <c r="D480" t="s">
        <v>137</v>
      </c>
      <c r="E480" t="s">
        <v>84</v>
      </c>
      <c r="F480" t="s">
        <v>138</v>
      </c>
      <c r="G480" t="s">
        <v>77</v>
      </c>
      <c r="H480" t="s">
        <v>334</v>
      </c>
      <c r="I480" t="s">
        <v>134</v>
      </c>
      <c r="J480">
        <v>68307</v>
      </c>
      <c r="K480" t="s">
        <v>123</v>
      </c>
      <c r="L480">
        <v>6801</v>
      </c>
      <c r="M480">
        <v>683071147414</v>
      </c>
      <c r="N480" t="s">
        <v>1357</v>
      </c>
      <c r="O480" t="s">
        <v>336</v>
      </c>
      <c r="P480" t="s">
        <v>1358</v>
      </c>
      <c r="Q480" t="s">
        <v>338</v>
      </c>
      <c r="R480">
        <v>2026</v>
      </c>
      <c r="S480">
        <v>80</v>
      </c>
      <c r="T480" t="s">
        <v>81</v>
      </c>
      <c r="U480" t="s">
        <v>262</v>
      </c>
      <c r="W480" t="s">
        <v>138</v>
      </c>
      <c r="X480" t="s">
        <v>84</v>
      </c>
      <c r="Y480" t="s">
        <v>339</v>
      </c>
      <c r="Z480" t="s">
        <v>339</v>
      </c>
      <c r="AA480">
        <v>80</v>
      </c>
      <c r="AB480" t="s">
        <v>339</v>
      </c>
      <c r="AC480" t="s">
        <v>339</v>
      </c>
      <c r="AE480" t="s">
        <v>588</v>
      </c>
      <c r="AF480" t="s">
        <v>341</v>
      </c>
      <c r="AG480">
        <v>0</v>
      </c>
      <c r="AH480">
        <v>1</v>
      </c>
      <c r="AI480" t="s">
        <v>342</v>
      </c>
      <c r="AJ480" t="s">
        <v>1303</v>
      </c>
      <c r="AK480" t="s">
        <v>81</v>
      </c>
      <c r="AL480" t="s">
        <v>339</v>
      </c>
      <c r="AO480" t="s">
        <v>262</v>
      </c>
      <c r="AP480" t="s">
        <v>262</v>
      </c>
      <c r="AQ480" t="s">
        <v>1304</v>
      </c>
      <c r="AR480" t="s">
        <v>295</v>
      </c>
      <c r="AS480" t="s">
        <v>345</v>
      </c>
      <c r="AT480" t="s">
        <v>1320</v>
      </c>
    </row>
    <row r="481" spans="1:46">
      <c r="A481">
        <v>1856</v>
      </c>
      <c r="B481">
        <v>68008732025</v>
      </c>
      <c r="C481">
        <v>860031909</v>
      </c>
      <c r="D481" t="s">
        <v>137</v>
      </c>
      <c r="E481" t="s">
        <v>129</v>
      </c>
      <c r="F481" t="s">
        <v>127</v>
      </c>
      <c r="G481" t="s">
        <v>77</v>
      </c>
      <c r="H481" t="s">
        <v>334</v>
      </c>
      <c r="I481" t="s">
        <v>124</v>
      </c>
      <c r="J481">
        <v>68689</v>
      </c>
      <c r="K481" t="s">
        <v>123</v>
      </c>
      <c r="L481">
        <v>6801</v>
      </c>
      <c r="M481">
        <v>6868900136601</v>
      </c>
      <c r="N481" t="s">
        <v>1359</v>
      </c>
      <c r="O481" t="s">
        <v>336</v>
      </c>
      <c r="P481" t="s">
        <v>1360</v>
      </c>
      <c r="Q481" t="s">
        <v>338</v>
      </c>
      <c r="R481">
        <v>2026</v>
      </c>
      <c r="S481">
        <v>40</v>
      </c>
      <c r="T481" t="s">
        <v>81</v>
      </c>
      <c r="U481" t="s">
        <v>262</v>
      </c>
      <c r="W481" t="s">
        <v>127</v>
      </c>
      <c r="X481" t="s">
        <v>129</v>
      </c>
      <c r="Y481" t="s">
        <v>339</v>
      </c>
      <c r="Z481" t="s">
        <v>339</v>
      </c>
      <c r="AA481">
        <v>52</v>
      </c>
      <c r="AB481" t="s">
        <v>479</v>
      </c>
      <c r="AC481" t="s">
        <v>480</v>
      </c>
      <c r="AD481" t="s">
        <v>320</v>
      </c>
      <c r="AE481" t="s">
        <v>340</v>
      </c>
      <c r="AF481" t="s">
        <v>341</v>
      </c>
      <c r="AG481">
        <v>0</v>
      </c>
      <c r="AH481">
        <v>0</v>
      </c>
      <c r="AI481" t="s">
        <v>342</v>
      </c>
      <c r="AJ481" t="s">
        <v>1303</v>
      </c>
      <c r="AK481" t="s">
        <v>81</v>
      </c>
      <c r="AL481" t="s">
        <v>339</v>
      </c>
      <c r="AO481" t="s">
        <v>262</v>
      </c>
      <c r="AP481" t="s">
        <v>262</v>
      </c>
      <c r="AQ481" t="s">
        <v>1304</v>
      </c>
      <c r="AR481" t="s">
        <v>295</v>
      </c>
      <c r="AS481" t="s">
        <v>345</v>
      </c>
      <c r="AT481" t="s">
        <v>1361</v>
      </c>
    </row>
    <row r="482" spans="1:46">
      <c r="A482">
        <v>1856</v>
      </c>
      <c r="B482">
        <v>68008732025</v>
      </c>
      <c r="C482">
        <v>860031909</v>
      </c>
      <c r="D482" t="s">
        <v>137</v>
      </c>
      <c r="E482" t="s">
        <v>129</v>
      </c>
      <c r="F482" t="s">
        <v>127</v>
      </c>
      <c r="G482" t="s">
        <v>77</v>
      </c>
      <c r="H482" t="s">
        <v>334</v>
      </c>
      <c r="I482" t="s">
        <v>124</v>
      </c>
      <c r="J482">
        <v>68689</v>
      </c>
      <c r="K482" t="s">
        <v>123</v>
      </c>
      <c r="L482">
        <v>6801</v>
      </c>
      <c r="M482">
        <v>6868900136606</v>
      </c>
      <c r="N482" t="s">
        <v>1362</v>
      </c>
      <c r="O482" t="s">
        <v>336</v>
      </c>
      <c r="P482" t="s">
        <v>1363</v>
      </c>
      <c r="Q482" t="s">
        <v>338</v>
      </c>
      <c r="R482">
        <v>2026</v>
      </c>
      <c r="S482">
        <v>20</v>
      </c>
      <c r="T482" t="s">
        <v>81</v>
      </c>
      <c r="U482" t="s">
        <v>262</v>
      </c>
      <c r="W482" t="s">
        <v>127</v>
      </c>
      <c r="X482" t="s">
        <v>129</v>
      </c>
      <c r="Y482" t="s">
        <v>339</v>
      </c>
      <c r="Z482" t="s">
        <v>339</v>
      </c>
      <c r="AA482">
        <v>26</v>
      </c>
      <c r="AB482" t="s">
        <v>479</v>
      </c>
      <c r="AC482" t="s">
        <v>480</v>
      </c>
      <c r="AD482" t="s">
        <v>320</v>
      </c>
      <c r="AE482" t="s">
        <v>340</v>
      </c>
      <c r="AF482" t="s">
        <v>341</v>
      </c>
      <c r="AG482">
        <v>0</v>
      </c>
      <c r="AH482">
        <v>0</v>
      </c>
      <c r="AI482" t="s">
        <v>342</v>
      </c>
      <c r="AJ482" t="s">
        <v>1303</v>
      </c>
      <c r="AK482" t="s">
        <v>81</v>
      </c>
      <c r="AL482" t="s">
        <v>339</v>
      </c>
      <c r="AO482" t="s">
        <v>262</v>
      </c>
      <c r="AP482" t="s">
        <v>262</v>
      </c>
      <c r="AQ482" t="s">
        <v>1304</v>
      </c>
      <c r="AR482" t="s">
        <v>295</v>
      </c>
      <c r="AS482" t="s">
        <v>345</v>
      </c>
      <c r="AT482" t="s">
        <v>1320</v>
      </c>
    </row>
    <row r="483" spans="1:46">
      <c r="A483">
        <v>1856</v>
      </c>
      <c r="B483">
        <v>68008732025</v>
      </c>
      <c r="C483">
        <v>860031909</v>
      </c>
      <c r="D483" t="s">
        <v>137</v>
      </c>
      <c r="E483" t="s">
        <v>129</v>
      </c>
      <c r="F483" t="s">
        <v>127</v>
      </c>
      <c r="G483" t="s">
        <v>77</v>
      </c>
      <c r="H483" t="s">
        <v>334</v>
      </c>
      <c r="I483" t="s">
        <v>124</v>
      </c>
      <c r="J483">
        <v>68689</v>
      </c>
      <c r="K483" t="s">
        <v>123</v>
      </c>
      <c r="L483">
        <v>6801</v>
      </c>
      <c r="M483">
        <v>6868900136611</v>
      </c>
      <c r="N483" t="s">
        <v>1364</v>
      </c>
      <c r="O483" t="s">
        <v>336</v>
      </c>
      <c r="P483" t="s">
        <v>1365</v>
      </c>
      <c r="Q483" t="s">
        <v>338</v>
      </c>
      <c r="R483">
        <v>2026</v>
      </c>
      <c r="S483">
        <v>27</v>
      </c>
      <c r="T483" t="s">
        <v>81</v>
      </c>
      <c r="U483" t="s">
        <v>262</v>
      </c>
      <c r="W483" t="s">
        <v>127</v>
      </c>
      <c r="X483" t="s">
        <v>129</v>
      </c>
      <c r="Y483" t="s">
        <v>339</v>
      </c>
      <c r="Z483" t="s">
        <v>339</v>
      </c>
      <c r="AA483">
        <v>15</v>
      </c>
      <c r="AB483" t="s">
        <v>479</v>
      </c>
      <c r="AC483" t="s">
        <v>480</v>
      </c>
      <c r="AD483" t="s">
        <v>320</v>
      </c>
      <c r="AE483" t="s">
        <v>340</v>
      </c>
      <c r="AF483" t="s">
        <v>341</v>
      </c>
      <c r="AG483">
        <v>0</v>
      </c>
      <c r="AH483">
        <v>0</v>
      </c>
      <c r="AI483" t="s">
        <v>342</v>
      </c>
      <c r="AJ483" t="s">
        <v>1303</v>
      </c>
      <c r="AK483" t="s">
        <v>81</v>
      </c>
      <c r="AL483" t="s">
        <v>339</v>
      </c>
      <c r="AO483" t="s">
        <v>262</v>
      </c>
      <c r="AP483" t="s">
        <v>262</v>
      </c>
      <c r="AQ483" t="s">
        <v>1304</v>
      </c>
      <c r="AR483" t="s">
        <v>295</v>
      </c>
      <c r="AS483" t="s">
        <v>345</v>
      </c>
      <c r="AT483" t="s">
        <v>1366</v>
      </c>
    </row>
    <row r="484" spans="1:46">
      <c r="A484">
        <v>1856</v>
      </c>
      <c r="B484">
        <v>68008732025</v>
      </c>
      <c r="C484">
        <v>860031909</v>
      </c>
      <c r="D484" t="s">
        <v>137</v>
      </c>
      <c r="E484" t="s">
        <v>129</v>
      </c>
      <c r="F484" t="s">
        <v>127</v>
      </c>
      <c r="G484" t="s">
        <v>77</v>
      </c>
      <c r="H484" t="s">
        <v>334</v>
      </c>
      <c r="I484" t="s">
        <v>124</v>
      </c>
      <c r="J484">
        <v>68689</v>
      </c>
      <c r="K484" t="s">
        <v>123</v>
      </c>
      <c r="L484">
        <v>6801</v>
      </c>
      <c r="M484">
        <v>6868900136614</v>
      </c>
      <c r="N484" t="s">
        <v>1367</v>
      </c>
      <c r="O484" t="s">
        <v>336</v>
      </c>
      <c r="P484" t="s">
        <v>1368</v>
      </c>
      <c r="Q484" t="s">
        <v>338</v>
      </c>
      <c r="R484">
        <v>2026</v>
      </c>
      <c r="S484">
        <v>38</v>
      </c>
      <c r="T484" t="s">
        <v>81</v>
      </c>
      <c r="U484" t="s">
        <v>262</v>
      </c>
      <c r="W484" t="s">
        <v>127</v>
      </c>
      <c r="X484" t="s">
        <v>129</v>
      </c>
      <c r="Y484" t="s">
        <v>339</v>
      </c>
      <c r="Z484" t="s">
        <v>339</v>
      </c>
      <c r="AA484">
        <v>50</v>
      </c>
      <c r="AB484" t="s">
        <v>479</v>
      </c>
      <c r="AC484" t="s">
        <v>480</v>
      </c>
      <c r="AD484" t="s">
        <v>320</v>
      </c>
      <c r="AE484" t="s">
        <v>340</v>
      </c>
      <c r="AF484" t="s">
        <v>341</v>
      </c>
      <c r="AG484">
        <v>0</v>
      </c>
      <c r="AH484">
        <v>0</v>
      </c>
      <c r="AI484" t="s">
        <v>342</v>
      </c>
      <c r="AJ484" t="s">
        <v>1303</v>
      </c>
      <c r="AK484" t="s">
        <v>81</v>
      </c>
      <c r="AL484" t="s">
        <v>339</v>
      </c>
      <c r="AO484" t="s">
        <v>262</v>
      </c>
      <c r="AP484" t="s">
        <v>262</v>
      </c>
      <c r="AQ484" t="s">
        <v>1304</v>
      </c>
      <c r="AR484" t="s">
        <v>295</v>
      </c>
      <c r="AS484" t="s">
        <v>345</v>
      </c>
      <c r="AT484" t="s">
        <v>1366</v>
      </c>
    </row>
    <row r="485" spans="1:46">
      <c r="A485">
        <v>1856</v>
      </c>
      <c r="B485">
        <v>68008732025</v>
      </c>
      <c r="C485">
        <v>860031909</v>
      </c>
      <c r="D485" t="s">
        <v>137</v>
      </c>
      <c r="E485" t="s">
        <v>129</v>
      </c>
      <c r="F485" t="s">
        <v>127</v>
      </c>
      <c r="G485" t="s">
        <v>77</v>
      </c>
      <c r="H485" t="s">
        <v>334</v>
      </c>
      <c r="I485" t="s">
        <v>124</v>
      </c>
      <c r="J485">
        <v>68689</v>
      </c>
      <c r="K485" t="s">
        <v>123</v>
      </c>
      <c r="L485">
        <v>6801</v>
      </c>
      <c r="M485">
        <v>6868900136617</v>
      </c>
      <c r="N485" t="s">
        <v>1369</v>
      </c>
      <c r="O485" t="s">
        <v>336</v>
      </c>
      <c r="P485" t="s">
        <v>1370</v>
      </c>
      <c r="Q485" t="s">
        <v>338</v>
      </c>
      <c r="R485">
        <v>2026</v>
      </c>
      <c r="S485">
        <v>40</v>
      </c>
      <c r="T485" t="s">
        <v>81</v>
      </c>
      <c r="U485" t="s">
        <v>262</v>
      </c>
      <c r="W485" t="s">
        <v>127</v>
      </c>
      <c r="X485" t="s">
        <v>129</v>
      </c>
      <c r="Y485" t="s">
        <v>339</v>
      </c>
      <c r="Z485" t="s">
        <v>339</v>
      </c>
      <c r="AA485">
        <v>52</v>
      </c>
      <c r="AB485" t="s">
        <v>479</v>
      </c>
      <c r="AC485" t="s">
        <v>480</v>
      </c>
      <c r="AD485" t="s">
        <v>320</v>
      </c>
      <c r="AE485" t="s">
        <v>340</v>
      </c>
      <c r="AF485" t="s">
        <v>341</v>
      </c>
      <c r="AG485">
        <v>0</v>
      </c>
      <c r="AH485">
        <v>0</v>
      </c>
      <c r="AI485" t="s">
        <v>342</v>
      </c>
      <c r="AJ485" t="s">
        <v>1303</v>
      </c>
      <c r="AK485" t="s">
        <v>81</v>
      </c>
      <c r="AL485" t="s">
        <v>339</v>
      </c>
      <c r="AO485" t="s">
        <v>262</v>
      </c>
      <c r="AP485" t="s">
        <v>262</v>
      </c>
      <c r="AQ485" t="s">
        <v>1304</v>
      </c>
      <c r="AR485" t="s">
        <v>295</v>
      </c>
      <c r="AS485" t="s">
        <v>345</v>
      </c>
      <c r="AT485" t="s">
        <v>1366</v>
      </c>
    </row>
    <row r="486" spans="1:46">
      <c r="A486">
        <v>1856</v>
      </c>
      <c r="B486">
        <v>68008732025</v>
      </c>
      <c r="C486">
        <v>860031909</v>
      </c>
      <c r="D486" t="s">
        <v>137</v>
      </c>
      <c r="E486" t="s">
        <v>129</v>
      </c>
      <c r="F486" t="s">
        <v>127</v>
      </c>
      <c r="G486" t="s">
        <v>77</v>
      </c>
      <c r="H486" t="s">
        <v>334</v>
      </c>
      <c r="I486" t="s">
        <v>124</v>
      </c>
      <c r="J486">
        <v>68689</v>
      </c>
      <c r="K486" t="s">
        <v>123</v>
      </c>
      <c r="L486">
        <v>6801</v>
      </c>
      <c r="M486">
        <v>6868900136621</v>
      </c>
      <c r="N486" t="s">
        <v>1371</v>
      </c>
      <c r="O486" t="s">
        <v>336</v>
      </c>
      <c r="P486" t="s">
        <v>1372</v>
      </c>
      <c r="Q486" t="s">
        <v>338</v>
      </c>
      <c r="R486">
        <v>2026</v>
      </c>
      <c r="S486">
        <v>24</v>
      </c>
      <c r="T486" t="s">
        <v>81</v>
      </c>
      <c r="U486" t="s">
        <v>341</v>
      </c>
      <c r="V486" t="s">
        <v>486</v>
      </c>
      <c r="X486" t="s">
        <v>339</v>
      </c>
      <c r="Y486" t="s">
        <v>339</v>
      </c>
      <c r="Z486" t="s">
        <v>339</v>
      </c>
      <c r="AB486" t="s">
        <v>339</v>
      </c>
      <c r="AC486" t="s">
        <v>339</v>
      </c>
      <c r="AL486" t="s">
        <v>339</v>
      </c>
      <c r="AR486" t="s">
        <v>295</v>
      </c>
      <c r="AT486" t="s">
        <v>977</v>
      </c>
    </row>
    <row r="487" spans="1:46">
      <c r="A487">
        <v>1856</v>
      </c>
      <c r="B487">
        <v>68008732025</v>
      </c>
      <c r="C487">
        <v>860031909</v>
      </c>
      <c r="D487" t="s">
        <v>137</v>
      </c>
      <c r="E487" t="s">
        <v>129</v>
      </c>
      <c r="F487" t="s">
        <v>127</v>
      </c>
      <c r="G487" t="s">
        <v>77</v>
      </c>
      <c r="H487" t="s">
        <v>334</v>
      </c>
      <c r="I487" t="s">
        <v>124</v>
      </c>
      <c r="J487">
        <v>68689</v>
      </c>
      <c r="K487" t="s">
        <v>123</v>
      </c>
      <c r="L487">
        <v>6801</v>
      </c>
      <c r="M487">
        <v>6868900136635</v>
      </c>
      <c r="N487" t="s">
        <v>1373</v>
      </c>
      <c r="O487" t="s">
        <v>336</v>
      </c>
      <c r="P487" t="s">
        <v>1374</v>
      </c>
      <c r="Q487" t="s">
        <v>338</v>
      </c>
      <c r="R487">
        <v>2026</v>
      </c>
      <c r="S487">
        <v>40</v>
      </c>
      <c r="T487" t="s">
        <v>81</v>
      </c>
      <c r="U487" t="s">
        <v>262</v>
      </c>
      <c r="W487" t="s">
        <v>127</v>
      </c>
      <c r="X487" t="s">
        <v>129</v>
      </c>
      <c r="Y487" t="s">
        <v>339</v>
      </c>
      <c r="Z487" t="s">
        <v>339</v>
      </c>
      <c r="AA487">
        <v>50</v>
      </c>
      <c r="AB487" t="s">
        <v>479</v>
      </c>
      <c r="AC487" t="s">
        <v>480</v>
      </c>
      <c r="AD487" t="s">
        <v>320</v>
      </c>
      <c r="AE487" t="s">
        <v>340</v>
      </c>
      <c r="AF487" t="s">
        <v>341</v>
      </c>
      <c r="AG487">
        <v>0</v>
      </c>
      <c r="AH487">
        <v>0</v>
      </c>
      <c r="AI487" t="s">
        <v>342</v>
      </c>
      <c r="AJ487" t="s">
        <v>1303</v>
      </c>
      <c r="AK487" t="s">
        <v>81</v>
      </c>
      <c r="AL487" t="s">
        <v>339</v>
      </c>
      <c r="AO487" t="s">
        <v>262</v>
      </c>
      <c r="AP487" t="s">
        <v>262</v>
      </c>
      <c r="AQ487" t="s">
        <v>1304</v>
      </c>
      <c r="AR487" t="s">
        <v>295</v>
      </c>
      <c r="AS487" t="s">
        <v>345</v>
      </c>
      <c r="AT487" t="s">
        <v>1366</v>
      </c>
    </row>
    <row r="488" spans="1:46">
      <c r="A488">
        <v>1856</v>
      </c>
      <c r="B488">
        <v>68008732025</v>
      </c>
      <c r="C488">
        <v>860031909</v>
      </c>
      <c r="D488" t="s">
        <v>137</v>
      </c>
      <c r="E488" t="s">
        <v>129</v>
      </c>
      <c r="F488" t="s">
        <v>127</v>
      </c>
      <c r="G488" t="s">
        <v>77</v>
      </c>
      <c r="H488" t="s">
        <v>334</v>
      </c>
      <c r="I488" t="s">
        <v>124</v>
      </c>
      <c r="J488">
        <v>68689</v>
      </c>
      <c r="K488" t="s">
        <v>123</v>
      </c>
      <c r="L488">
        <v>6801</v>
      </c>
      <c r="M488">
        <v>6868900136644</v>
      </c>
      <c r="N488" t="s">
        <v>1375</v>
      </c>
      <c r="O488" t="s">
        <v>336</v>
      </c>
      <c r="P488" t="s">
        <v>1376</v>
      </c>
      <c r="Q488" t="s">
        <v>338</v>
      </c>
      <c r="R488">
        <v>2026</v>
      </c>
      <c r="S488">
        <v>40</v>
      </c>
      <c r="T488" t="s">
        <v>81</v>
      </c>
      <c r="U488" t="s">
        <v>262</v>
      </c>
      <c r="W488" t="s">
        <v>127</v>
      </c>
      <c r="X488" t="s">
        <v>129</v>
      </c>
      <c r="Y488" t="s">
        <v>339</v>
      </c>
      <c r="Z488" t="s">
        <v>339</v>
      </c>
      <c r="AA488">
        <v>30</v>
      </c>
      <c r="AB488" t="s">
        <v>479</v>
      </c>
      <c r="AC488" t="s">
        <v>480</v>
      </c>
      <c r="AD488" t="s">
        <v>320</v>
      </c>
      <c r="AE488" t="s">
        <v>340</v>
      </c>
      <c r="AF488" t="s">
        <v>341</v>
      </c>
      <c r="AG488">
        <v>0</v>
      </c>
      <c r="AH488">
        <v>0</v>
      </c>
      <c r="AI488" t="s">
        <v>342</v>
      </c>
      <c r="AJ488" t="s">
        <v>1303</v>
      </c>
      <c r="AK488" t="s">
        <v>81</v>
      </c>
      <c r="AL488" t="s">
        <v>339</v>
      </c>
      <c r="AO488" t="s">
        <v>262</v>
      </c>
      <c r="AP488" t="s">
        <v>262</v>
      </c>
      <c r="AQ488" t="s">
        <v>1304</v>
      </c>
      <c r="AR488" t="s">
        <v>295</v>
      </c>
      <c r="AS488" t="s">
        <v>345</v>
      </c>
      <c r="AT488" t="s">
        <v>1320</v>
      </c>
    </row>
    <row r="489" spans="1:46">
      <c r="A489">
        <v>1856</v>
      </c>
      <c r="B489">
        <v>68008732025</v>
      </c>
      <c r="C489">
        <v>860031909</v>
      </c>
      <c r="D489" t="s">
        <v>137</v>
      </c>
      <c r="E489" t="s">
        <v>129</v>
      </c>
      <c r="F489" t="s">
        <v>127</v>
      </c>
      <c r="G489" t="s">
        <v>77</v>
      </c>
      <c r="H489" t="s">
        <v>334</v>
      </c>
      <c r="I489" t="s">
        <v>124</v>
      </c>
      <c r="J489">
        <v>68689</v>
      </c>
      <c r="K489" t="s">
        <v>123</v>
      </c>
      <c r="L489">
        <v>6801</v>
      </c>
      <c r="M489">
        <v>6868900136647</v>
      </c>
      <c r="N489" t="s">
        <v>1377</v>
      </c>
      <c r="O489" t="s">
        <v>336</v>
      </c>
      <c r="P489" t="s">
        <v>1378</v>
      </c>
      <c r="Q489" t="s">
        <v>338</v>
      </c>
      <c r="R489">
        <v>2026</v>
      </c>
      <c r="S489">
        <v>25</v>
      </c>
      <c r="T489" t="s">
        <v>81</v>
      </c>
      <c r="U489" t="s">
        <v>341</v>
      </c>
      <c r="V489" t="s">
        <v>486</v>
      </c>
      <c r="X489" t="s">
        <v>339</v>
      </c>
      <c r="Y489" t="s">
        <v>339</v>
      </c>
      <c r="Z489" t="s">
        <v>339</v>
      </c>
      <c r="AB489" t="s">
        <v>339</v>
      </c>
      <c r="AC489" t="s">
        <v>339</v>
      </c>
      <c r="AL489" t="s">
        <v>339</v>
      </c>
      <c r="AR489" t="s">
        <v>295</v>
      </c>
      <c r="AT489" t="s">
        <v>977</v>
      </c>
    </row>
    <row r="490" spans="1:46">
      <c r="A490">
        <v>1856</v>
      </c>
      <c r="B490">
        <v>68008732025</v>
      </c>
      <c r="C490">
        <v>860031909</v>
      </c>
      <c r="D490" t="s">
        <v>137</v>
      </c>
      <c r="E490" t="s">
        <v>129</v>
      </c>
      <c r="F490" t="s">
        <v>127</v>
      </c>
      <c r="G490" t="s">
        <v>77</v>
      </c>
      <c r="H490" t="s">
        <v>334</v>
      </c>
      <c r="I490" t="s">
        <v>124</v>
      </c>
      <c r="J490">
        <v>68689</v>
      </c>
      <c r="K490" t="s">
        <v>123</v>
      </c>
      <c r="L490">
        <v>6801</v>
      </c>
      <c r="M490">
        <v>6868900136658</v>
      </c>
      <c r="N490" t="s">
        <v>1379</v>
      </c>
      <c r="O490" t="s">
        <v>336</v>
      </c>
      <c r="P490" t="s">
        <v>1380</v>
      </c>
      <c r="Q490" t="s">
        <v>338</v>
      </c>
      <c r="R490">
        <v>2026</v>
      </c>
      <c r="S490">
        <v>23</v>
      </c>
      <c r="T490" t="s">
        <v>81</v>
      </c>
      <c r="U490" t="s">
        <v>262</v>
      </c>
      <c r="W490" t="s">
        <v>127</v>
      </c>
      <c r="X490" t="s">
        <v>129</v>
      </c>
      <c r="Y490" t="s">
        <v>339</v>
      </c>
      <c r="Z490" t="s">
        <v>339</v>
      </c>
      <c r="AA490">
        <v>35</v>
      </c>
      <c r="AB490" t="s">
        <v>479</v>
      </c>
      <c r="AC490" t="s">
        <v>480</v>
      </c>
      <c r="AD490" t="s">
        <v>320</v>
      </c>
      <c r="AE490" t="s">
        <v>340</v>
      </c>
      <c r="AF490" t="s">
        <v>341</v>
      </c>
      <c r="AG490">
        <v>0</v>
      </c>
      <c r="AH490">
        <v>0</v>
      </c>
      <c r="AI490" t="s">
        <v>342</v>
      </c>
      <c r="AJ490" t="s">
        <v>1303</v>
      </c>
      <c r="AK490" t="s">
        <v>81</v>
      </c>
      <c r="AL490" t="s">
        <v>339</v>
      </c>
      <c r="AO490" t="s">
        <v>262</v>
      </c>
      <c r="AP490" t="s">
        <v>262</v>
      </c>
      <c r="AQ490" t="s">
        <v>1304</v>
      </c>
      <c r="AR490" t="s">
        <v>295</v>
      </c>
      <c r="AS490" t="s">
        <v>345</v>
      </c>
      <c r="AT490" t="s">
        <v>1320</v>
      </c>
    </row>
    <row r="491" spans="1:46">
      <c r="A491">
        <v>1856</v>
      </c>
      <c r="B491">
        <v>68008732025</v>
      </c>
      <c r="C491">
        <v>860031909</v>
      </c>
      <c r="D491" t="s">
        <v>137</v>
      </c>
      <c r="E491" t="s">
        <v>129</v>
      </c>
      <c r="F491" t="s">
        <v>127</v>
      </c>
      <c r="G491" t="s">
        <v>77</v>
      </c>
      <c r="H491" t="s">
        <v>334</v>
      </c>
      <c r="I491" t="s">
        <v>124</v>
      </c>
      <c r="J491">
        <v>68689</v>
      </c>
      <c r="K491" t="s">
        <v>123</v>
      </c>
      <c r="L491">
        <v>6801</v>
      </c>
      <c r="M491">
        <v>6868900136668</v>
      </c>
      <c r="N491" t="s">
        <v>1381</v>
      </c>
      <c r="O491" t="s">
        <v>336</v>
      </c>
      <c r="P491" t="s">
        <v>1382</v>
      </c>
      <c r="Q491" t="s">
        <v>338</v>
      </c>
      <c r="R491">
        <v>2026</v>
      </c>
      <c r="S491">
        <v>12</v>
      </c>
      <c r="T491" t="s">
        <v>81</v>
      </c>
      <c r="U491" t="s">
        <v>262</v>
      </c>
      <c r="W491" t="s">
        <v>127</v>
      </c>
      <c r="X491" t="s">
        <v>129</v>
      </c>
      <c r="Y491" t="s">
        <v>339</v>
      </c>
      <c r="Z491" t="s">
        <v>339</v>
      </c>
      <c r="AA491">
        <v>22</v>
      </c>
      <c r="AB491" t="s">
        <v>479</v>
      </c>
      <c r="AC491" t="s">
        <v>480</v>
      </c>
      <c r="AD491" t="s">
        <v>320</v>
      </c>
      <c r="AE491" t="s">
        <v>340</v>
      </c>
      <c r="AF491" t="s">
        <v>341</v>
      </c>
      <c r="AG491">
        <v>0</v>
      </c>
      <c r="AH491">
        <v>0</v>
      </c>
      <c r="AI491" t="s">
        <v>342</v>
      </c>
      <c r="AJ491" t="s">
        <v>1303</v>
      </c>
      <c r="AK491" t="s">
        <v>81</v>
      </c>
      <c r="AL491" t="s">
        <v>339</v>
      </c>
      <c r="AO491" t="s">
        <v>262</v>
      </c>
      <c r="AP491" t="s">
        <v>262</v>
      </c>
      <c r="AQ491" t="s">
        <v>1304</v>
      </c>
      <c r="AR491" t="s">
        <v>295</v>
      </c>
      <c r="AS491" t="s">
        <v>345</v>
      </c>
      <c r="AT491" t="s">
        <v>1320</v>
      </c>
    </row>
    <row r="492" spans="1:46">
      <c r="A492">
        <v>1856</v>
      </c>
      <c r="B492">
        <v>68008732025</v>
      </c>
      <c r="C492">
        <v>860031909</v>
      </c>
      <c r="D492" t="s">
        <v>137</v>
      </c>
      <c r="E492" t="s">
        <v>129</v>
      </c>
      <c r="F492" t="s">
        <v>127</v>
      </c>
      <c r="G492" t="s">
        <v>77</v>
      </c>
      <c r="H492" t="s">
        <v>334</v>
      </c>
      <c r="I492" t="s">
        <v>124</v>
      </c>
      <c r="J492">
        <v>68689</v>
      </c>
      <c r="K492" t="s">
        <v>123</v>
      </c>
      <c r="L492">
        <v>6801</v>
      </c>
      <c r="M492">
        <v>6868900136671</v>
      </c>
      <c r="N492" t="s">
        <v>1383</v>
      </c>
      <c r="O492" t="s">
        <v>336</v>
      </c>
      <c r="P492" t="s">
        <v>1384</v>
      </c>
      <c r="Q492" t="s">
        <v>338</v>
      </c>
      <c r="R492">
        <v>2026</v>
      </c>
      <c r="S492">
        <v>14</v>
      </c>
      <c r="T492" t="s">
        <v>81</v>
      </c>
      <c r="U492" t="s">
        <v>341</v>
      </c>
      <c r="V492" t="s">
        <v>486</v>
      </c>
      <c r="X492" t="s">
        <v>339</v>
      </c>
      <c r="Y492" t="s">
        <v>339</v>
      </c>
      <c r="Z492" t="s">
        <v>339</v>
      </c>
      <c r="AB492" t="s">
        <v>339</v>
      </c>
      <c r="AC492" t="s">
        <v>339</v>
      </c>
      <c r="AL492" t="s">
        <v>339</v>
      </c>
      <c r="AR492" t="s">
        <v>295</v>
      </c>
      <c r="AT492" t="s">
        <v>977</v>
      </c>
    </row>
    <row r="493" spans="1:46">
      <c r="A493">
        <v>1856</v>
      </c>
      <c r="B493">
        <v>68008732025</v>
      </c>
      <c r="C493">
        <v>860031909</v>
      </c>
      <c r="D493" t="s">
        <v>137</v>
      </c>
      <c r="E493" t="s">
        <v>129</v>
      </c>
      <c r="F493" t="s">
        <v>127</v>
      </c>
      <c r="G493" t="s">
        <v>77</v>
      </c>
      <c r="H493" t="s">
        <v>334</v>
      </c>
      <c r="I493" t="s">
        <v>124</v>
      </c>
      <c r="J493">
        <v>68689</v>
      </c>
      <c r="K493" t="s">
        <v>123</v>
      </c>
      <c r="L493">
        <v>6801</v>
      </c>
      <c r="M493">
        <v>6868900136756</v>
      </c>
      <c r="N493" t="s">
        <v>1385</v>
      </c>
      <c r="O493" t="s">
        <v>336</v>
      </c>
      <c r="P493" t="s">
        <v>1386</v>
      </c>
      <c r="Q493" t="s">
        <v>338</v>
      </c>
      <c r="R493">
        <v>2026</v>
      </c>
      <c r="S493">
        <v>40</v>
      </c>
      <c r="T493" t="s">
        <v>81</v>
      </c>
      <c r="U493" t="s">
        <v>262</v>
      </c>
      <c r="W493" t="s">
        <v>127</v>
      </c>
      <c r="X493" t="s">
        <v>129</v>
      </c>
      <c r="Y493" t="s">
        <v>339</v>
      </c>
      <c r="Z493" t="s">
        <v>339</v>
      </c>
      <c r="AA493">
        <v>51</v>
      </c>
      <c r="AB493" t="s">
        <v>479</v>
      </c>
      <c r="AC493" t="s">
        <v>480</v>
      </c>
      <c r="AD493" t="s">
        <v>320</v>
      </c>
      <c r="AE493" t="s">
        <v>340</v>
      </c>
      <c r="AF493" t="s">
        <v>341</v>
      </c>
      <c r="AG493">
        <v>0</v>
      </c>
      <c r="AH493">
        <v>0</v>
      </c>
      <c r="AI493" t="s">
        <v>342</v>
      </c>
      <c r="AJ493" t="s">
        <v>1303</v>
      </c>
      <c r="AK493" t="s">
        <v>81</v>
      </c>
      <c r="AL493" t="s">
        <v>339</v>
      </c>
      <c r="AO493" t="s">
        <v>262</v>
      </c>
      <c r="AP493" t="s">
        <v>262</v>
      </c>
      <c r="AQ493" t="s">
        <v>1304</v>
      </c>
      <c r="AR493" t="s">
        <v>295</v>
      </c>
      <c r="AS493" t="s">
        <v>345</v>
      </c>
      <c r="AT493" t="s">
        <v>1320</v>
      </c>
    </row>
    <row r="494" spans="1:46">
      <c r="A494">
        <v>1856</v>
      </c>
      <c r="B494">
        <v>68008732025</v>
      </c>
      <c r="C494">
        <v>860031909</v>
      </c>
      <c r="D494" t="s">
        <v>137</v>
      </c>
      <c r="E494" t="s">
        <v>129</v>
      </c>
      <c r="F494" t="s">
        <v>127</v>
      </c>
      <c r="G494" t="s">
        <v>77</v>
      </c>
      <c r="H494" t="s">
        <v>334</v>
      </c>
      <c r="I494" t="s">
        <v>124</v>
      </c>
      <c r="J494">
        <v>68689</v>
      </c>
      <c r="K494" t="s">
        <v>123</v>
      </c>
      <c r="L494">
        <v>6801</v>
      </c>
      <c r="M494">
        <v>6868900136767</v>
      </c>
      <c r="N494" t="s">
        <v>1387</v>
      </c>
      <c r="O494" t="s">
        <v>336</v>
      </c>
      <c r="P494" t="s">
        <v>1388</v>
      </c>
      <c r="Q494" t="s">
        <v>338</v>
      </c>
      <c r="R494">
        <v>2026</v>
      </c>
      <c r="S494">
        <v>20</v>
      </c>
      <c r="T494" t="s">
        <v>81</v>
      </c>
      <c r="U494" t="s">
        <v>262</v>
      </c>
      <c r="W494" t="s">
        <v>127</v>
      </c>
      <c r="X494" t="s">
        <v>129</v>
      </c>
      <c r="Y494" t="s">
        <v>339</v>
      </c>
      <c r="Z494" t="s">
        <v>339</v>
      </c>
      <c r="AA494">
        <v>35</v>
      </c>
      <c r="AB494" t="s">
        <v>479</v>
      </c>
      <c r="AC494" t="s">
        <v>480</v>
      </c>
      <c r="AD494" t="s">
        <v>320</v>
      </c>
      <c r="AE494" t="s">
        <v>340</v>
      </c>
      <c r="AF494" t="s">
        <v>341</v>
      </c>
      <c r="AG494">
        <v>0</v>
      </c>
      <c r="AH494">
        <v>0</v>
      </c>
      <c r="AI494" t="s">
        <v>342</v>
      </c>
      <c r="AJ494" t="s">
        <v>1303</v>
      </c>
      <c r="AK494" t="s">
        <v>81</v>
      </c>
      <c r="AL494" t="s">
        <v>339</v>
      </c>
      <c r="AO494" t="s">
        <v>262</v>
      </c>
      <c r="AP494" t="s">
        <v>262</v>
      </c>
      <c r="AQ494" t="s">
        <v>1304</v>
      </c>
      <c r="AR494" t="s">
        <v>295</v>
      </c>
      <c r="AS494" t="s">
        <v>345</v>
      </c>
      <c r="AT494" t="s">
        <v>1361</v>
      </c>
    </row>
    <row r="495" spans="1:46">
      <c r="A495">
        <v>1856</v>
      </c>
      <c r="B495">
        <v>68008732025</v>
      </c>
      <c r="C495">
        <v>860031909</v>
      </c>
      <c r="D495" t="s">
        <v>137</v>
      </c>
      <c r="E495" t="s">
        <v>129</v>
      </c>
      <c r="F495" t="s">
        <v>127</v>
      </c>
      <c r="G495" t="s">
        <v>77</v>
      </c>
      <c r="H495" t="s">
        <v>334</v>
      </c>
      <c r="I495" t="s">
        <v>124</v>
      </c>
      <c r="J495">
        <v>68689</v>
      </c>
      <c r="K495" t="s">
        <v>123</v>
      </c>
      <c r="L495">
        <v>6801</v>
      </c>
      <c r="M495">
        <v>6868900136770</v>
      </c>
      <c r="N495" t="s">
        <v>1389</v>
      </c>
      <c r="O495" t="s">
        <v>336</v>
      </c>
      <c r="P495" t="s">
        <v>1390</v>
      </c>
      <c r="Q495" t="s">
        <v>338</v>
      </c>
      <c r="R495">
        <v>2026</v>
      </c>
      <c r="S495">
        <v>31</v>
      </c>
      <c r="T495" t="s">
        <v>81</v>
      </c>
      <c r="U495" t="s">
        <v>262</v>
      </c>
      <c r="W495" t="s">
        <v>127</v>
      </c>
      <c r="X495" t="s">
        <v>129</v>
      </c>
      <c r="Y495" t="s">
        <v>339</v>
      </c>
      <c r="Z495" t="s">
        <v>339</v>
      </c>
      <c r="AA495">
        <v>35</v>
      </c>
      <c r="AB495" t="s">
        <v>479</v>
      </c>
      <c r="AC495" t="s">
        <v>480</v>
      </c>
      <c r="AD495" t="s">
        <v>320</v>
      </c>
      <c r="AE495" t="s">
        <v>340</v>
      </c>
      <c r="AF495" t="s">
        <v>341</v>
      </c>
      <c r="AG495">
        <v>0</v>
      </c>
      <c r="AH495">
        <v>0</v>
      </c>
      <c r="AI495" t="s">
        <v>342</v>
      </c>
      <c r="AJ495" t="s">
        <v>1303</v>
      </c>
      <c r="AK495" t="s">
        <v>81</v>
      </c>
      <c r="AL495" t="s">
        <v>339</v>
      </c>
      <c r="AO495" t="s">
        <v>262</v>
      </c>
      <c r="AP495" t="s">
        <v>262</v>
      </c>
      <c r="AQ495" t="s">
        <v>1304</v>
      </c>
      <c r="AR495" t="s">
        <v>295</v>
      </c>
      <c r="AS495" t="s">
        <v>345</v>
      </c>
      <c r="AT495" t="s">
        <v>1320</v>
      </c>
    </row>
    <row r="496" spans="1:46">
      <c r="A496">
        <v>1856</v>
      </c>
      <c r="B496">
        <v>68008732025</v>
      </c>
      <c r="C496">
        <v>860031909</v>
      </c>
      <c r="D496" t="s">
        <v>137</v>
      </c>
      <c r="E496" t="s">
        <v>129</v>
      </c>
      <c r="F496" t="s">
        <v>127</v>
      </c>
      <c r="G496" t="s">
        <v>77</v>
      </c>
      <c r="H496" t="s">
        <v>334</v>
      </c>
      <c r="I496" t="s">
        <v>124</v>
      </c>
      <c r="J496">
        <v>68689</v>
      </c>
      <c r="K496" t="s">
        <v>123</v>
      </c>
      <c r="L496">
        <v>6801</v>
      </c>
      <c r="M496">
        <v>6868900136775</v>
      </c>
      <c r="N496" t="s">
        <v>1391</v>
      </c>
      <c r="O496" t="s">
        <v>336</v>
      </c>
      <c r="P496" t="s">
        <v>1378</v>
      </c>
      <c r="Q496" t="s">
        <v>338</v>
      </c>
      <c r="R496">
        <v>2026</v>
      </c>
      <c r="S496">
        <v>21</v>
      </c>
      <c r="T496" t="s">
        <v>81</v>
      </c>
      <c r="U496" t="s">
        <v>262</v>
      </c>
      <c r="W496" t="s">
        <v>127</v>
      </c>
      <c r="X496" t="s">
        <v>129</v>
      </c>
      <c r="Y496" t="s">
        <v>339</v>
      </c>
      <c r="Z496" t="s">
        <v>339</v>
      </c>
      <c r="AA496">
        <v>30</v>
      </c>
      <c r="AB496" t="s">
        <v>479</v>
      </c>
      <c r="AC496" t="s">
        <v>480</v>
      </c>
      <c r="AD496" t="s">
        <v>320</v>
      </c>
      <c r="AE496" t="s">
        <v>340</v>
      </c>
      <c r="AF496" t="s">
        <v>341</v>
      </c>
      <c r="AG496">
        <v>0</v>
      </c>
      <c r="AH496">
        <v>1</v>
      </c>
      <c r="AI496" t="s">
        <v>342</v>
      </c>
      <c r="AJ496" t="s">
        <v>1303</v>
      </c>
      <c r="AK496" t="s">
        <v>81</v>
      </c>
      <c r="AL496" t="s">
        <v>339</v>
      </c>
      <c r="AO496" t="s">
        <v>262</v>
      </c>
      <c r="AP496" t="s">
        <v>262</v>
      </c>
      <c r="AQ496" t="s">
        <v>1304</v>
      </c>
      <c r="AR496" t="s">
        <v>295</v>
      </c>
      <c r="AS496" t="s">
        <v>345</v>
      </c>
      <c r="AT496" t="s">
        <v>1320</v>
      </c>
    </row>
    <row r="497" spans="1:46">
      <c r="A497">
        <v>1856</v>
      </c>
      <c r="B497">
        <v>68008732025</v>
      </c>
      <c r="C497">
        <v>860031909</v>
      </c>
      <c r="D497" t="s">
        <v>137</v>
      </c>
      <c r="E497" t="s">
        <v>129</v>
      </c>
      <c r="F497" t="s">
        <v>127</v>
      </c>
      <c r="G497" t="s">
        <v>77</v>
      </c>
      <c r="H497" t="s">
        <v>334</v>
      </c>
      <c r="I497" t="s">
        <v>124</v>
      </c>
      <c r="J497">
        <v>68689</v>
      </c>
      <c r="K497" t="s">
        <v>123</v>
      </c>
      <c r="L497">
        <v>6801</v>
      </c>
      <c r="M497">
        <v>6868900136782</v>
      </c>
      <c r="N497" t="s">
        <v>1392</v>
      </c>
      <c r="O497" t="s">
        <v>336</v>
      </c>
      <c r="P497" t="s">
        <v>1393</v>
      </c>
      <c r="Q497" t="s">
        <v>338</v>
      </c>
      <c r="R497">
        <v>2026</v>
      </c>
      <c r="S497">
        <v>21</v>
      </c>
      <c r="T497" t="s">
        <v>81</v>
      </c>
      <c r="U497" t="s">
        <v>262</v>
      </c>
      <c r="W497" t="s">
        <v>127</v>
      </c>
      <c r="X497" t="s">
        <v>129</v>
      </c>
      <c r="Y497" t="s">
        <v>339</v>
      </c>
      <c r="Z497" t="s">
        <v>339</v>
      </c>
      <c r="AA497">
        <v>25</v>
      </c>
      <c r="AB497" t="s">
        <v>479</v>
      </c>
      <c r="AC497" t="s">
        <v>480</v>
      </c>
      <c r="AD497" t="s">
        <v>320</v>
      </c>
      <c r="AE497" t="s">
        <v>340</v>
      </c>
      <c r="AF497" t="s">
        <v>341</v>
      </c>
      <c r="AG497">
        <v>0</v>
      </c>
      <c r="AH497">
        <v>0</v>
      </c>
      <c r="AI497" t="s">
        <v>342</v>
      </c>
      <c r="AJ497" t="s">
        <v>1303</v>
      </c>
      <c r="AK497" t="s">
        <v>81</v>
      </c>
      <c r="AL497" t="s">
        <v>339</v>
      </c>
      <c r="AO497" t="s">
        <v>262</v>
      </c>
      <c r="AP497" t="s">
        <v>262</v>
      </c>
      <c r="AQ497" t="s">
        <v>1304</v>
      </c>
      <c r="AR497" t="s">
        <v>295</v>
      </c>
      <c r="AS497" t="s">
        <v>345</v>
      </c>
      <c r="AT497" t="s">
        <v>1320</v>
      </c>
    </row>
    <row r="498" spans="1:46">
      <c r="A498">
        <v>1856</v>
      </c>
      <c r="B498">
        <v>68008732025</v>
      </c>
      <c r="C498">
        <v>860031909</v>
      </c>
      <c r="D498" t="s">
        <v>137</v>
      </c>
      <c r="E498" t="s">
        <v>129</v>
      </c>
      <c r="F498" t="s">
        <v>127</v>
      </c>
      <c r="G498" t="s">
        <v>77</v>
      </c>
      <c r="H498" t="s">
        <v>334</v>
      </c>
      <c r="I498" t="s">
        <v>124</v>
      </c>
      <c r="J498">
        <v>68689</v>
      </c>
      <c r="K498" t="s">
        <v>123</v>
      </c>
      <c r="L498">
        <v>6801</v>
      </c>
      <c r="M498">
        <v>686891132134</v>
      </c>
      <c r="N498" t="s">
        <v>1394</v>
      </c>
      <c r="O498" t="s">
        <v>336</v>
      </c>
      <c r="P498" t="s">
        <v>1395</v>
      </c>
      <c r="Q498" t="s">
        <v>338</v>
      </c>
      <c r="R498">
        <v>2026</v>
      </c>
      <c r="S498">
        <v>14</v>
      </c>
      <c r="T498" t="s">
        <v>81</v>
      </c>
      <c r="U498" t="s">
        <v>341</v>
      </c>
      <c r="V498" t="s">
        <v>486</v>
      </c>
      <c r="X498" t="s">
        <v>339</v>
      </c>
      <c r="Y498" t="s">
        <v>339</v>
      </c>
      <c r="Z498" t="s">
        <v>339</v>
      </c>
      <c r="AB498" t="s">
        <v>339</v>
      </c>
      <c r="AC498" t="s">
        <v>339</v>
      </c>
      <c r="AL498" t="s">
        <v>339</v>
      </c>
      <c r="AR498" t="s">
        <v>295</v>
      </c>
      <c r="AT498" t="s">
        <v>977</v>
      </c>
    </row>
    <row r="499" spans="1:46">
      <c r="A499">
        <v>1856</v>
      </c>
      <c r="B499">
        <v>68008732025</v>
      </c>
      <c r="C499">
        <v>860031909</v>
      </c>
      <c r="D499" t="s">
        <v>137</v>
      </c>
      <c r="E499" t="s">
        <v>129</v>
      </c>
      <c r="F499" t="s">
        <v>127</v>
      </c>
      <c r="G499" t="s">
        <v>77</v>
      </c>
      <c r="H499" t="s">
        <v>334</v>
      </c>
      <c r="I499" t="s">
        <v>124</v>
      </c>
      <c r="J499">
        <v>68689</v>
      </c>
      <c r="K499" t="s">
        <v>123</v>
      </c>
      <c r="L499">
        <v>6801</v>
      </c>
      <c r="M499">
        <v>686891132145</v>
      </c>
      <c r="N499" t="s">
        <v>1396</v>
      </c>
      <c r="O499" t="s">
        <v>336</v>
      </c>
      <c r="P499" t="s">
        <v>1397</v>
      </c>
      <c r="Q499" t="s">
        <v>338</v>
      </c>
      <c r="R499">
        <v>2026</v>
      </c>
      <c r="S499">
        <v>17</v>
      </c>
      <c r="T499" t="s">
        <v>81</v>
      </c>
      <c r="U499" t="s">
        <v>262</v>
      </c>
      <c r="W499" t="s">
        <v>127</v>
      </c>
      <c r="X499" t="s">
        <v>129</v>
      </c>
      <c r="Y499" t="s">
        <v>339</v>
      </c>
      <c r="Z499" t="s">
        <v>339</v>
      </c>
      <c r="AA499">
        <v>15</v>
      </c>
      <c r="AB499" t="s">
        <v>479</v>
      </c>
      <c r="AC499" t="s">
        <v>480</v>
      </c>
      <c r="AD499" t="s">
        <v>320</v>
      </c>
      <c r="AE499" t="s">
        <v>340</v>
      </c>
      <c r="AF499" t="s">
        <v>341</v>
      </c>
      <c r="AG499">
        <v>0</v>
      </c>
      <c r="AH499">
        <v>0</v>
      </c>
      <c r="AI499" t="s">
        <v>342</v>
      </c>
      <c r="AJ499" t="s">
        <v>1303</v>
      </c>
      <c r="AK499" t="s">
        <v>81</v>
      </c>
      <c r="AL499" t="s">
        <v>339</v>
      </c>
      <c r="AO499" t="s">
        <v>262</v>
      </c>
      <c r="AP499" t="s">
        <v>262</v>
      </c>
      <c r="AQ499" t="s">
        <v>1304</v>
      </c>
      <c r="AR499" t="s">
        <v>295</v>
      </c>
      <c r="AS499" t="s">
        <v>345</v>
      </c>
      <c r="AT499" t="s">
        <v>1320</v>
      </c>
    </row>
    <row r="500" spans="1:46">
      <c r="A500">
        <v>1856</v>
      </c>
      <c r="B500">
        <v>68008732025</v>
      </c>
      <c r="C500">
        <v>860031909</v>
      </c>
      <c r="D500" t="s">
        <v>137</v>
      </c>
      <c r="E500" t="s">
        <v>129</v>
      </c>
      <c r="F500" t="s">
        <v>127</v>
      </c>
      <c r="G500" t="s">
        <v>77</v>
      </c>
      <c r="H500" t="s">
        <v>334</v>
      </c>
      <c r="I500" t="s">
        <v>124</v>
      </c>
      <c r="J500">
        <v>68689</v>
      </c>
      <c r="K500" t="s">
        <v>123</v>
      </c>
      <c r="L500">
        <v>6801</v>
      </c>
      <c r="M500">
        <v>686891132194</v>
      </c>
      <c r="N500" t="s">
        <v>1398</v>
      </c>
      <c r="O500" t="s">
        <v>336</v>
      </c>
      <c r="P500" t="s">
        <v>1399</v>
      </c>
      <c r="Q500" t="s">
        <v>338</v>
      </c>
      <c r="R500">
        <v>2026</v>
      </c>
      <c r="S500">
        <v>16</v>
      </c>
      <c r="T500" t="s">
        <v>81</v>
      </c>
      <c r="U500" t="s">
        <v>341</v>
      </c>
      <c r="V500" t="s">
        <v>486</v>
      </c>
      <c r="X500" t="s">
        <v>339</v>
      </c>
      <c r="Y500" t="s">
        <v>339</v>
      </c>
      <c r="Z500" t="s">
        <v>339</v>
      </c>
      <c r="AB500" t="s">
        <v>339</v>
      </c>
      <c r="AC500" t="s">
        <v>339</v>
      </c>
      <c r="AL500" t="s">
        <v>339</v>
      </c>
      <c r="AR500" t="s">
        <v>295</v>
      </c>
      <c r="AT500" t="s">
        <v>977</v>
      </c>
    </row>
    <row r="501" spans="1:46">
      <c r="A501">
        <v>1856</v>
      </c>
      <c r="B501">
        <v>68008732025</v>
      </c>
      <c r="C501">
        <v>860031909</v>
      </c>
      <c r="D501" t="s">
        <v>137</v>
      </c>
      <c r="E501" t="s">
        <v>129</v>
      </c>
      <c r="F501" t="s">
        <v>127</v>
      </c>
      <c r="G501" t="s">
        <v>77</v>
      </c>
      <c r="H501" t="s">
        <v>334</v>
      </c>
      <c r="I501" t="s">
        <v>124</v>
      </c>
      <c r="J501">
        <v>68689</v>
      </c>
      <c r="K501" t="s">
        <v>123</v>
      </c>
      <c r="L501">
        <v>6801</v>
      </c>
      <c r="M501">
        <v>686891132209</v>
      </c>
      <c r="N501" t="s">
        <v>1400</v>
      </c>
      <c r="O501" t="s">
        <v>336</v>
      </c>
      <c r="P501" t="s">
        <v>1401</v>
      </c>
      <c r="Q501" t="s">
        <v>338</v>
      </c>
      <c r="R501">
        <v>2026</v>
      </c>
      <c r="S501">
        <v>10</v>
      </c>
      <c r="T501" t="s">
        <v>81</v>
      </c>
      <c r="U501" t="s">
        <v>341</v>
      </c>
      <c r="V501" t="s">
        <v>486</v>
      </c>
      <c r="X501" t="s">
        <v>339</v>
      </c>
      <c r="Y501" t="s">
        <v>339</v>
      </c>
      <c r="Z501" t="s">
        <v>339</v>
      </c>
      <c r="AB501" t="s">
        <v>339</v>
      </c>
      <c r="AC501" t="s">
        <v>339</v>
      </c>
      <c r="AL501" t="s">
        <v>339</v>
      </c>
      <c r="AR501" t="s">
        <v>295</v>
      </c>
      <c r="AT501" t="s">
        <v>977</v>
      </c>
    </row>
    <row r="502" spans="1:46">
      <c r="A502">
        <v>1856</v>
      </c>
      <c r="B502">
        <v>68008732025</v>
      </c>
      <c r="C502">
        <v>860031909</v>
      </c>
      <c r="D502" t="s">
        <v>137</v>
      </c>
      <c r="E502" t="s">
        <v>129</v>
      </c>
      <c r="F502" t="s">
        <v>127</v>
      </c>
      <c r="G502" t="s">
        <v>77</v>
      </c>
      <c r="H502" t="s">
        <v>334</v>
      </c>
      <c r="I502" t="s">
        <v>124</v>
      </c>
      <c r="J502">
        <v>68689</v>
      </c>
      <c r="K502" t="s">
        <v>123</v>
      </c>
      <c r="L502">
        <v>6801</v>
      </c>
      <c r="M502">
        <v>686891132238</v>
      </c>
      <c r="N502" t="s">
        <v>1402</v>
      </c>
      <c r="O502" t="s">
        <v>336</v>
      </c>
      <c r="P502" t="s">
        <v>1403</v>
      </c>
      <c r="Q502" t="s">
        <v>338</v>
      </c>
      <c r="R502">
        <v>2026</v>
      </c>
      <c r="S502">
        <v>19</v>
      </c>
      <c r="T502" t="s">
        <v>81</v>
      </c>
      <c r="U502" t="s">
        <v>262</v>
      </c>
      <c r="W502" t="s">
        <v>127</v>
      </c>
      <c r="X502" t="s">
        <v>129</v>
      </c>
      <c r="Y502" t="s">
        <v>339</v>
      </c>
      <c r="Z502" t="s">
        <v>339</v>
      </c>
      <c r="AA502">
        <v>20</v>
      </c>
      <c r="AB502" t="s">
        <v>479</v>
      </c>
      <c r="AC502" t="s">
        <v>480</v>
      </c>
      <c r="AD502" t="s">
        <v>320</v>
      </c>
      <c r="AE502" t="s">
        <v>340</v>
      </c>
      <c r="AF502" t="s">
        <v>341</v>
      </c>
      <c r="AG502">
        <v>0</v>
      </c>
      <c r="AH502">
        <v>0</v>
      </c>
      <c r="AI502" t="s">
        <v>342</v>
      </c>
      <c r="AJ502" t="s">
        <v>1303</v>
      </c>
      <c r="AK502" t="s">
        <v>81</v>
      </c>
      <c r="AL502" t="s">
        <v>339</v>
      </c>
      <c r="AO502" t="s">
        <v>262</v>
      </c>
      <c r="AP502" t="s">
        <v>262</v>
      </c>
      <c r="AQ502" t="s">
        <v>1304</v>
      </c>
      <c r="AR502" t="s">
        <v>295</v>
      </c>
      <c r="AS502" t="s">
        <v>345</v>
      </c>
      <c r="AT502" t="s">
        <v>1320</v>
      </c>
    </row>
    <row r="503" spans="1:46">
      <c r="A503">
        <v>1856</v>
      </c>
      <c r="B503">
        <v>68008732025</v>
      </c>
      <c r="C503">
        <v>860031909</v>
      </c>
      <c r="D503" t="s">
        <v>137</v>
      </c>
      <c r="E503" t="s">
        <v>129</v>
      </c>
      <c r="F503" t="s">
        <v>127</v>
      </c>
      <c r="G503" t="s">
        <v>77</v>
      </c>
      <c r="H503" t="s">
        <v>334</v>
      </c>
      <c r="I503" t="s">
        <v>124</v>
      </c>
      <c r="J503">
        <v>68689</v>
      </c>
      <c r="K503" t="s">
        <v>123</v>
      </c>
      <c r="L503">
        <v>6801</v>
      </c>
      <c r="M503">
        <v>686891132248</v>
      </c>
      <c r="N503" t="s">
        <v>1404</v>
      </c>
      <c r="O503" t="s">
        <v>336</v>
      </c>
      <c r="P503" t="s">
        <v>1405</v>
      </c>
      <c r="Q503" t="s">
        <v>338</v>
      </c>
      <c r="R503">
        <v>2026</v>
      </c>
      <c r="S503">
        <v>20</v>
      </c>
      <c r="T503" t="s">
        <v>81</v>
      </c>
      <c r="U503" t="s">
        <v>262</v>
      </c>
      <c r="W503" t="s">
        <v>127</v>
      </c>
      <c r="X503" t="s">
        <v>129</v>
      </c>
      <c r="Y503" t="s">
        <v>339</v>
      </c>
      <c r="Z503" t="s">
        <v>339</v>
      </c>
      <c r="AA503">
        <v>25</v>
      </c>
      <c r="AB503" t="s">
        <v>479</v>
      </c>
      <c r="AC503" t="s">
        <v>480</v>
      </c>
      <c r="AD503" t="s">
        <v>320</v>
      </c>
      <c r="AE503" t="s">
        <v>340</v>
      </c>
      <c r="AF503" t="s">
        <v>341</v>
      </c>
      <c r="AG503">
        <v>0</v>
      </c>
      <c r="AH503">
        <v>0</v>
      </c>
      <c r="AI503" t="s">
        <v>342</v>
      </c>
      <c r="AJ503" t="s">
        <v>1303</v>
      </c>
      <c r="AK503" t="s">
        <v>81</v>
      </c>
      <c r="AL503" t="s">
        <v>339</v>
      </c>
      <c r="AO503" t="s">
        <v>262</v>
      </c>
      <c r="AP503" t="s">
        <v>262</v>
      </c>
      <c r="AQ503" t="s">
        <v>1304</v>
      </c>
      <c r="AR503" t="s">
        <v>295</v>
      </c>
      <c r="AS503" t="s">
        <v>345</v>
      </c>
      <c r="AT503" t="s">
        <v>1320</v>
      </c>
    </row>
    <row r="504" spans="1:46">
      <c r="A504">
        <v>1856</v>
      </c>
      <c r="B504">
        <v>68008732025</v>
      </c>
      <c r="C504">
        <v>860031909</v>
      </c>
      <c r="D504" t="s">
        <v>137</v>
      </c>
      <c r="E504" t="s">
        <v>129</v>
      </c>
      <c r="F504" t="s">
        <v>127</v>
      </c>
      <c r="G504" t="s">
        <v>77</v>
      </c>
      <c r="H504" t="s">
        <v>334</v>
      </c>
      <c r="I504" t="s">
        <v>124</v>
      </c>
      <c r="J504">
        <v>68689</v>
      </c>
      <c r="K504" t="s">
        <v>123</v>
      </c>
      <c r="L504">
        <v>6801</v>
      </c>
      <c r="M504">
        <v>686891139433</v>
      </c>
      <c r="N504" t="s">
        <v>1406</v>
      </c>
      <c r="O504" t="s">
        <v>336</v>
      </c>
      <c r="P504" t="s">
        <v>1407</v>
      </c>
      <c r="Q504" t="s">
        <v>338</v>
      </c>
      <c r="R504">
        <v>2026</v>
      </c>
      <c r="S504">
        <v>16</v>
      </c>
      <c r="T504" t="s">
        <v>81</v>
      </c>
      <c r="U504" t="s">
        <v>262</v>
      </c>
      <c r="W504" t="s">
        <v>127</v>
      </c>
      <c r="X504" t="s">
        <v>129</v>
      </c>
      <c r="Y504" t="s">
        <v>339</v>
      </c>
      <c r="Z504" t="s">
        <v>339</v>
      </c>
      <c r="AA504">
        <v>20</v>
      </c>
      <c r="AB504" t="s">
        <v>479</v>
      </c>
      <c r="AC504" t="s">
        <v>480</v>
      </c>
      <c r="AD504" t="s">
        <v>320</v>
      </c>
      <c r="AE504" t="s">
        <v>340</v>
      </c>
      <c r="AF504" t="s">
        <v>341</v>
      </c>
      <c r="AG504">
        <v>0</v>
      </c>
      <c r="AH504">
        <v>0</v>
      </c>
      <c r="AI504" t="s">
        <v>342</v>
      </c>
      <c r="AJ504" t="s">
        <v>1303</v>
      </c>
      <c r="AK504" t="s">
        <v>81</v>
      </c>
      <c r="AL504" t="s">
        <v>339</v>
      </c>
      <c r="AO504" t="s">
        <v>262</v>
      </c>
      <c r="AP504" t="s">
        <v>262</v>
      </c>
      <c r="AQ504" t="s">
        <v>1304</v>
      </c>
      <c r="AR504" t="s">
        <v>295</v>
      </c>
      <c r="AS504" t="s">
        <v>345</v>
      </c>
      <c r="AT504" t="s">
        <v>1320</v>
      </c>
    </row>
    <row r="505" spans="1:46">
      <c r="A505">
        <v>1856</v>
      </c>
      <c r="B505">
        <v>68008732025</v>
      </c>
      <c r="C505">
        <v>860031909</v>
      </c>
      <c r="D505" t="s">
        <v>137</v>
      </c>
      <c r="E505" t="s">
        <v>129</v>
      </c>
      <c r="F505" t="s">
        <v>127</v>
      </c>
      <c r="G505" t="s">
        <v>77</v>
      </c>
      <c r="H505" t="s">
        <v>334</v>
      </c>
      <c r="I505" t="s">
        <v>124</v>
      </c>
      <c r="J505">
        <v>68689</v>
      </c>
      <c r="K505" t="s">
        <v>123</v>
      </c>
      <c r="L505">
        <v>6801</v>
      </c>
      <c r="M505">
        <v>686891139434</v>
      </c>
      <c r="N505" t="s">
        <v>1408</v>
      </c>
      <c r="O505" t="s">
        <v>336</v>
      </c>
      <c r="P505" t="s">
        <v>1409</v>
      </c>
      <c r="Q505" t="s">
        <v>338</v>
      </c>
      <c r="R505">
        <v>2026</v>
      </c>
      <c r="S505">
        <v>16</v>
      </c>
      <c r="T505" t="s">
        <v>81</v>
      </c>
      <c r="U505" t="s">
        <v>262</v>
      </c>
      <c r="W505" t="s">
        <v>127</v>
      </c>
      <c r="X505" t="s">
        <v>129</v>
      </c>
      <c r="Y505" t="s">
        <v>339</v>
      </c>
      <c r="Z505" t="s">
        <v>339</v>
      </c>
      <c r="AA505">
        <v>26</v>
      </c>
      <c r="AB505" t="s">
        <v>479</v>
      </c>
      <c r="AC505" t="s">
        <v>480</v>
      </c>
      <c r="AD505" t="s">
        <v>320</v>
      </c>
      <c r="AE505" t="s">
        <v>340</v>
      </c>
      <c r="AF505" t="s">
        <v>341</v>
      </c>
      <c r="AG505">
        <v>0</v>
      </c>
      <c r="AH505">
        <v>0</v>
      </c>
      <c r="AI505" t="s">
        <v>342</v>
      </c>
      <c r="AJ505" t="s">
        <v>1303</v>
      </c>
      <c r="AK505" t="s">
        <v>81</v>
      </c>
      <c r="AL505" t="s">
        <v>339</v>
      </c>
      <c r="AO505" t="s">
        <v>262</v>
      </c>
      <c r="AP505" t="s">
        <v>262</v>
      </c>
      <c r="AQ505" t="s">
        <v>1304</v>
      </c>
      <c r="AR505" t="s">
        <v>295</v>
      </c>
      <c r="AS505" t="s">
        <v>345</v>
      </c>
      <c r="AT505" t="s">
        <v>1320</v>
      </c>
    </row>
    <row r="506" spans="1:46">
      <c r="A506">
        <v>1856</v>
      </c>
      <c r="B506">
        <v>68008732025</v>
      </c>
      <c r="C506">
        <v>860031909</v>
      </c>
      <c r="D506" t="s">
        <v>137</v>
      </c>
      <c r="E506" t="s">
        <v>129</v>
      </c>
      <c r="F506" t="s">
        <v>127</v>
      </c>
      <c r="G506" t="s">
        <v>77</v>
      </c>
      <c r="H506" t="s">
        <v>334</v>
      </c>
      <c r="I506" t="s">
        <v>124</v>
      </c>
      <c r="J506">
        <v>68689</v>
      </c>
      <c r="K506" t="s">
        <v>123</v>
      </c>
      <c r="L506">
        <v>6801</v>
      </c>
      <c r="M506">
        <v>686891139435</v>
      </c>
      <c r="N506" t="s">
        <v>1410</v>
      </c>
      <c r="O506" t="s">
        <v>336</v>
      </c>
      <c r="P506" t="s">
        <v>1354</v>
      </c>
      <c r="Q506" t="s">
        <v>338</v>
      </c>
      <c r="R506">
        <v>2026</v>
      </c>
      <c r="S506">
        <v>12</v>
      </c>
      <c r="T506" t="s">
        <v>81</v>
      </c>
      <c r="U506" t="s">
        <v>262</v>
      </c>
      <c r="W506" t="s">
        <v>127</v>
      </c>
      <c r="X506" t="s">
        <v>129</v>
      </c>
      <c r="Y506" t="s">
        <v>339</v>
      </c>
      <c r="Z506" t="s">
        <v>339</v>
      </c>
      <c r="AA506">
        <v>26</v>
      </c>
      <c r="AB506" t="s">
        <v>479</v>
      </c>
      <c r="AC506" t="s">
        <v>480</v>
      </c>
      <c r="AD506" t="s">
        <v>320</v>
      </c>
      <c r="AE506" t="s">
        <v>340</v>
      </c>
      <c r="AF506" t="s">
        <v>341</v>
      </c>
      <c r="AG506">
        <v>0</v>
      </c>
      <c r="AH506">
        <v>0</v>
      </c>
      <c r="AI506" t="s">
        <v>342</v>
      </c>
      <c r="AJ506" t="s">
        <v>1303</v>
      </c>
      <c r="AK506" t="s">
        <v>81</v>
      </c>
      <c r="AL506" t="s">
        <v>339</v>
      </c>
      <c r="AO506" t="s">
        <v>262</v>
      </c>
      <c r="AP506" t="s">
        <v>262</v>
      </c>
      <c r="AQ506" t="s">
        <v>1304</v>
      </c>
      <c r="AR506" t="s">
        <v>295</v>
      </c>
      <c r="AS506" t="s">
        <v>345</v>
      </c>
      <c r="AT506" t="s">
        <v>1320</v>
      </c>
    </row>
    <row r="507" spans="1:46">
      <c r="A507">
        <v>1856</v>
      </c>
      <c r="B507">
        <v>68008732025</v>
      </c>
      <c r="C507">
        <v>860031909</v>
      </c>
      <c r="D507" t="s">
        <v>137</v>
      </c>
      <c r="E507" t="s">
        <v>129</v>
      </c>
      <c r="F507" t="s">
        <v>127</v>
      </c>
      <c r="G507" t="s">
        <v>77</v>
      </c>
      <c r="H507" t="s">
        <v>334</v>
      </c>
      <c r="I507" t="s">
        <v>124</v>
      </c>
      <c r="J507">
        <v>68689</v>
      </c>
      <c r="K507" t="s">
        <v>123</v>
      </c>
      <c r="L507">
        <v>6801</v>
      </c>
      <c r="M507">
        <v>686891147218</v>
      </c>
      <c r="N507" t="s">
        <v>1411</v>
      </c>
      <c r="O507" t="s">
        <v>336</v>
      </c>
      <c r="P507" t="s">
        <v>1412</v>
      </c>
      <c r="Q507" t="s">
        <v>338</v>
      </c>
      <c r="R507">
        <v>2026</v>
      </c>
      <c r="S507">
        <v>21</v>
      </c>
      <c r="T507" t="s">
        <v>81</v>
      </c>
      <c r="U507" t="s">
        <v>262</v>
      </c>
      <c r="W507" t="s">
        <v>127</v>
      </c>
      <c r="X507" t="s">
        <v>129</v>
      </c>
      <c r="Y507" t="s">
        <v>339</v>
      </c>
      <c r="Z507" t="s">
        <v>339</v>
      </c>
      <c r="AA507">
        <v>15</v>
      </c>
      <c r="AB507" t="s">
        <v>479</v>
      </c>
      <c r="AC507" t="s">
        <v>480</v>
      </c>
      <c r="AD507" t="s">
        <v>320</v>
      </c>
      <c r="AE507" t="s">
        <v>340</v>
      </c>
      <c r="AF507" t="s">
        <v>341</v>
      </c>
      <c r="AG507">
        <v>0</v>
      </c>
      <c r="AH507">
        <v>0</v>
      </c>
      <c r="AI507" t="s">
        <v>342</v>
      </c>
      <c r="AJ507" t="s">
        <v>1303</v>
      </c>
      <c r="AK507" t="s">
        <v>81</v>
      </c>
      <c r="AL507" t="s">
        <v>339</v>
      </c>
      <c r="AO507" t="s">
        <v>262</v>
      </c>
      <c r="AP507" t="s">
        <v>262</v>
      </c>
      <c r="AQ507" t="s">
        <v>1304</v>
      </c>
      <c r="AR507" t="s">
        <v>295</v>
      </c>
      <c r="AS507" t="s">
        <v>345</v>
      </c>
      <c r="AT507" t="s">
        <v>1320</v>
      </c>
    </row>
    <row r="508" spans="1:46">
      <c r="A508">
        <v>1856</v>
      </c>
      <c r="B508">
        <v>68008732025</v>
      </c>
      <c r="C508">
        <v>860031909</v>
      </c>
      <c r="D508" t="s">
        <v>137</v>
      </c>
      <c r="E508" t="s">
        <v>129</v>
      </c>
      <c r="F508" t="s">
        <v>127</v>
      </c>
      <c r="G508" t="s">
        <v>77</v>
      </c>
      <c r="H508" t="s">
        <v>334</v>
      </c>
      <c r="I508" t="s">
        <v>124</v>
      </c>
      <c r="J508">
        <v>68689</v>
      </c>
      <c r="K508" t="s">
        <v>123</v>
      </c>
      <c r="L508">
        <v>6801</v>
      </c>
      <c r="M508">
        <v>686891147219</v>
      </c>
      <c r="N508" t="s">
        <v>1413</v>
      </c>
      <c r="O508" t="s">
        <v>336</v>
      </c>
      <c r="P508" t="s">
        <v>1397</v>
      </c>
      <c r="Q508" t="s">
        <v>338</v>
      </c>
      <c r="R508">
        <v>2026</v>
      </c>
      <c r="S508">
        <v>8</v>
      </c>
      <c r="T508" t="s">
        <v>81</v>
      </c>
      <c r="U508" t="s">
        <v>341</v>
      </c>
      <c r="V508" t="s">
        <v>486</v>
      </c>
      <c r="X508" t="s">
        <v>339</v>
      </c>
      <c r="Y508" t="s">
        <v>339</v>
      </c>
      <c r="Z508" t="s">
        <v>339</v>
      </c>
      <c r="AB508" t="s">
        <v>339</v>
      </c>
      <c r="AC508" t="s">
        <v>339</v>
      </c>
      <c r="AL508" t="s">
        <v>339</v>
      </c>
      <c r="AR508" t="s">
        <v>295</v>
      </c>
      <c r="AT508" t="s">
        <v>977</v>
      </c>
    </row>
    <row r="509" spans="1:46">
      <c r="A509">
        <v>1856</v>
      </c>
      <c r="B509">
        <v>68008732025</v>
      </c>
      <c r="C509">
        <v>860031909</v>
      </c>
      <c r="D509" t="s">
        <v>137</v>
      </c>
      <c r="E509" t="s">
        <v>129</v>
      </c>
      <c r="F509" t="s">
        <v>127</v>
      </c>
      <c r="G509" t="s">
        <v>77</v>
      </c>
      <c r="H509" t="s">
        <v>334</v>
      </c>
      <c r="I509" t="s">
        <v>124</v>
      </c>
      <c r="J509">
        <v>68689</v>
      </c>
      <c r="K509" t="s">
        <v>123</v>
      </c>
      <c r="L509">
        <v>6801</v>
      </c>
      <c r="M509">
        <v>686891154489</v>
      </c>
      <c r="N509" t="s">
        <v>1414</v>
      </c>
      <c r="O509" t="s">
        <v>336</v>
      </c>
      <c r="P509" t="s">
        <v>1415</v>
      </c>
      <c r="Q509" t="s">
        <v>338</v>
      </c>
      <c r="R509">
        <v>2026</v>
      </c>
      <c r="S509">
        <v>29</v>
      </c>
      <c r="T509" t="s">
        <v>81</v>
      </c>
      <c r="U509" t="s">
        <v>262</v>
      </c>
      <c r="W509" t="s">
        <v>127</v>
      </c>
      <c r="X509" t="s">
        <v>129</v>
      </c>
      <c r="Y509" t="s">
        <v>339</v>
      </c>
      <c r="Z509" t="s">
        <v>339</v>
      </c>
      <c r="AA509">
        <v>28</v>
      </c>
      <c r="AB509" t="s">
        <v>479</v>
      </c>
      <c r="AC509" t="s">
        <v>480</v>
      </c>
      <c r="AD509" t="s">
        <v>320</v>
      </c>
      <c r="AE509" t="s">
        <v>340</v>
      </c>
      <c r="AF509" t="s">
        <v>341</v>
      </c>
      <c r="AG509">
        <v>0</v>
      </c>
      <c r="AH509">
        <v>0</v>
      </c>
      <c r="AI509" t="s">
        <v>342</v>
      </c>
      <c r="AJ509" t="s">
        <v>1303</v>
      </c>
      <c r="AK509" t="s">
        <v>81</v>
      </c>
      <c r="AL509" t="s">
        <v>339</v>
      </c>
      <c r="AO509" t="s">
        <v>262</v>
      </c>
      <c r="AP509" t="s">
        <v>262</v>
      </c>
      <c r="AQ509" t="s">
        <v>1304</v>
      </c>
      <c r="AR509" t="s">
        <v>295</v>
      </c>
      <c r="AS509" t="s">
        <v>345</v>
      </c>
      <c r="AT509" t="s">
        <v>1320</v>
      </c>
    </row>
    <row r="510" spans="1:46">
      <c r="A510">
        <v>1878</v>
      </c>
      <c r="B510">
        <v>68008722025</v>
      </c>
      <c r="C510">
        <v>900490026</v>
      </c>
      <c r="D510" t="s">
        <v>165</v>
      </c>
      <c r="E510" t="s">
        <v>129</v>
      </c>
      <c r="F510" t="s">
        <v>127</v>
      </c>
      <c r="G510" t="s">
        <v>77</v>
      </c>
      <c r="H510" t="s">
        <v>334</v>
      </c>
      <c r="I510" t="s">
        <v>164</v>
      </c>
      <c r="J510">
        <v>68406</v>
      </c>
      <c r="K510" t="s">
        <v>123</v>
      </c>
      <c r="L510">
        <v>6801</v>
      </c>
      <c r="M510">
        <v>6840600136875</v>
      </c>
      <c r="N510" t="s">
        <v>1416</v>
      </c>
      <c r="O510" t="s">
        <v>336</v>
      </c>
      <c r="P510" t="s">
        <v>1417</v>
      </c>
      <c r="Q510" t="s">
        <v>338</v>
      </c>
      <c r="R510">
        <v>2026</v>
      </c>
      <c r="S510">
        <v>52</v>
      </c>
      <c r="T510" t="s">
        <v>81</v>
      </c>
      <c r="U510" t="s">
        <v>262</v>
      </c>
      <c r="W510" t="s">
        <v>127</v>
      </c>
      <c r="X510" t="s">
        <v>129</v>
      </c>
      <c r="Y510" t="s">
        <v>339</v>
      </c>
      <c r="Z510" t="s">
        <v>339</v>
      </c>
      <c r="AA510">
        <v>52</v>
      </c>
      <c r="AB510" t="s">
        <v>339</v>
      </c>
      <c r="AC510" t="s">
        <v>339</v>
      </c>
      <c r="AE510" t="s">
        <v>554</v>
      </c>
      <c r="AF510" t="s">
        <v>341</v>
      </c>
      <c r="AG510">
        <v>0</v>
      </c>
      <c r="AH510">
        <v>1</v>
      </c>
      <c r="AI510" t="s">
        <v>342</v>
      </c>
      <c r="AJ510" t="s">
        <v>1303</v>
      </c>
      <c r="AK510" t="s">
        <v>81</v>
      </c>
      <c r="AL510" t="s">
        <v>339</v>
      </c>
      <c r="AO510" t="s">
        <v>262</v>
      </c>
      <c r="AP510" t="s">
        <v>262</v>
      </c>
      <c r="AQ510" t="s">
        <v>344</v>
      </c>
      <c r="AR510" t="s">
        <v>82</v>
      </c>
      <c r="AS510" t="s">
        <v>345</v>
      </c>
    </row>
    <row r="511" spans="1:46">
      <c r="A511">
        <v>1878</v>
      </c>
      <c r="B511">
        <v>68008722025</v>
      </c>
      <c r="C511">
        <v>900490026</v>
      </c>
      <c r="D511" t="s">
        <v>165</v>
      </c>
      <c r="E511" t="s">
        <v>129</v>
      </c>
      <c r="F511" t="s">
        <v>127</v>
      </c>
      <c r="G511" t="s">
        <v>77</v>
      </c>
      <c r="H511" t="s">
        <v>334</v>
      </c>
      <c r="I511" t="s">
        <v>164</v>
      </c>
      <c r="J511">
        <v>68406</v>
      </c>
      <c r="K511" t="s">
        <v>123</v>
      </c>
      <c r="L511">
        <v>6801</v>
      </c>
      <c r="M511">
        <v>6840600136883</v>
      </c>
      <c r="N511" t="s">
        <v>1418</v>
      </c>
      <c r="O511" t="s">
        <v>336</v>
      </c>
      <c r="P511" t="s">
        <v>1419</v>
      </c>
      <c r="Q511" t="s">
        <v>338</v>
      </c>
      <c r="R511">
        <v>2026</v>
      </c>
      <c r="S511">
        <v>35</v>
      </c>
      <c r="T511" t="s">
        <v>81</v>
      </c>
      <c r="U511" t="s">
        <v>262</v>
      </c>
      <c r="W511" t="s">
        <v>127</v>
      </c>
      <c r="X511" t="s">
        <v>129</v>
      </c>
      <c r="Y511" t="s">
        <v>339</v>
      </c>
      <c r="Z511" t="s">
        <v>339</v>
      </c>
      <c r="AA511">
        <v>35</v>
      </c>
      <c r="AB511" t="s">
        <v>339</v>
      </c>
      <c r="AC511" t="s">
        <v>339</v>
      </c>
      <c r="AE511" t="s">
        <v>554</v>
      </c>
      <c r="AF511" t="s">
        <v>341</v>
      </c>
      <c r="AG511">
        <v>0</v>
      </c>
      <c r="AH511">
        <v>1</v>
      </c>
      <c r="AI511" t="s">
        <v>342</v>
      </c>
      <c r="AJ511" t="s">
        <v>1303</v>
      </c>
      <c r="AK511" t="s">
        <v>81</v>
      </c>
      <c r="AL511" t="s">
        <v>339</v>
      </c>
      <c r="AO511" t="s">
        <v>262</v>
      </c>
      <c r="AP511" t="s">
        <v>262</v>
      </c>
      <c r="AQ511" t="s">
        <v>344</v>
      </c>
      <c r="AR511" t="s">
        <v>82</v>
      </c>
      <c r="AS511" t="s">
        <v>345</v>
      </c>
    </row>
    <row r="512" spans="1:46">
      <c r="A512">
        <v>1878</v>
      </c>
      <c r="B512">
        <v>68008722025</v>
      </c>
      <c r="C512">
        <v>900490026</v>
      </c>
      <c r="D512" t="s">
        <v>165</v>
      </c>
      <c r="E512" t="s">
        <v>129</v>
      </c>
      <c r="F512" t="s">
        <v>127</v>
      </c>
      <c r="G512" t="s">
        <v>77</v>
      </c>
      <c r="H512" t="s">
        <v>334</v>
      </c>
      <c r="I512" t="s">
        <v>164</v>
      </c>
      <c r="J512">
        <v>68406</v>
      </c>
      <c r="K512" t="s">
        <v>123</v>
      </c>
      <c r="L512">
        <v>6801</v>
      </c>
      <c r="M512">
        <v>6840600136890</v>
      </c>
      <c r="N512" t="s">
        <v>1420</v>
      </c>
      <c r="O512" t="s">
        <v>336</v>
      </c>
      <c r="P512" t="s">
        <v>1421</v>
      </c>
      <c r="Q512" t="s">
        <v>338</v>
      </c>
      <c r="R512">
        <v>2026</v>
      </c>
      <c r="S512">
        <v>50</v>
      </c>
      <c r="T512" t="s">
        <v>81</v>
      </c>
      <c r="U512" t="s">
        <v>262</v>
      </c>
      <c r="W512" t="s">
        <v>127</v>
      </c>
      <c r="X512" t="s">
        <v>129</v>
      </c>
      <c r="Y512" t="s">
        <v>339</v>
      </c>
      <c r="Z512" t="s">
        <v>339</v>
      </c>
      <c r="AA512">
        <v>50</v>
      </c>
      <c r="AB512" t="s">
        <v>339</v>
      </c>
      <c r="AC512" t="s">
        <v>339</v>
      </c>
      <c r="AE512" t="s">
        <v>554</v>
      </c>
      <c r="AF512" t="s">
        <v>341</v>
      </c>
      <c r="AG512">
        <v>0</v>
      </c>
      <c r="AH512">
        <v>1</v>
      </c>
      <c r="AI512" t="s">
        <v>342</v>
      </c>
      <c r="AJ512" t="s">
        <v>1303</v>
      </c>
      <c r="AK512" t="s">
        <v>81</v>
      </c>
      <c r="AL512" t="s">
        <v>339</v>
      </c>
      <c r="AO512" t="s">
        <v>262</v>
      </c>
      <c r="AP512" t="s">
        <v>262</v>
      </c>
      <c r="AQ512" t="s">
        <v>344</v>
      </c>
      <c r="AR512" t="s">
        <v>82</v>
      </c>
      <c r="AS512" t="s">
        <v>345</v>
      </c>
    </row>
    <row r="513" spans="1:46">
      <c r="A513">
        <v>1878</v>
      </c>
      <c r="B513">
        <v>68008722025</v>
      </c>
      <c r="C513">
        <v>900490026</v>
      </c>
      <c r="D513" t="s">
        <v>165</v>
      </c>
      <c r="E513" t="s">
        <v>129</v>
      </c>
      <c r="F513" t="s">
        <v>127</v>
      </c>
      <c r="G513" t="s">
        <v>77</v>
      </c>
      <c r="H513" t="s">
        <v>334</v>
      </c>
      <c r="I513" t="s">
        <v>164</v>
      </c>
      <c r="J513">
        <v>68406</v>
      </c>
      <c r="K513" t="s">
        <v>123</v>
      </c>
      <c r="L513">
        <v>6801</v>
      </c>
      <c r="M513">
        <v>6840600136908</v>
      </c>
      <c r="N513" t="s">
        <v>1422</v>
      </c>
      <c r="O513" t="s">
        <v>336</v>
      </c>
      <c r="P513" t="s">
        <v>1423</v>
      </c>
      <c r="Q513" t="s">
        <v>338</v>
      </c>
      <c r="R513">
        <v>2026</v>
      </c>
      <c r="S513">
        <v>20</v>
      </c>
      <c r="T513" t="s">
        <v>81</v>
      </c>
      <c r="U513" t="s">
        <v>262</v>
      </c>
      <c r="W513" t="s">
        <v>127</v>
      </c>
      <c r="X513" t="s">
        <v>129</v>
      </c>
      <c r="Y513" t="s">
        <v>339</v>
      </c>
      <c r="Z513" t="s">
        <v>339</v>
      </c>
      <c r="AA513">
        <v>20</v>
      </c>
      <c r="AB513" t="s">
        <v>339</v>
      </c>
      <c r="AC513" t="s">
        <v>339</v>
      </c>
      <c r="AE513" t="s">
        <v>554</v>
      </c>
      <c r="AF513" t="s">
        <v>341</v>
      </c>
      <c r="AG513">
        <v>0</v>
      </c>
      <c r="AH513">
        <v>0</v>
      </c>
      <c r="AI513" t="s">
        <v>342</v>
      </c>
      <c r="AJ513" t="s">
        <v>1303</v>
      </c>
      <c r="AK513" t="s">
        <v>81</v>
      </c>
      <c r="AL513" t="s">
        <v>339</v>
      </c>
      <c r="AO513" t="s">
        <v>262</v>
      </c>
      <c r="AP513" t="s">
        <v>262</v>
      </c>
      <c r="AQ513" t="s">
        <v>344</v>
      </c>
      <c r="AR513" t="s">
        <v>82</v>
      </c>
      <c r="AS513" t="s">
        <v>345</v>
      </c>
    </row>
    <row r="514" spans="1:46">
      <c r="A514">
        <v>1878</v>
      </c>
      <c r="B514">
        <v>68008722025</v>
      </c>
      <c r="C514">
        <v>900490026</v>
      </c>
      <c r="D514" t="s">
        <v>165</v>
      </c>
      <c r="E514" t="s">
        <v>129</v>
      </c>
      <c r="F514" t="s">
        <v>127</v>
      </c>
      <c r="G514" t="s">
        <v>77</v>
      </c>
      <c r="H514" t="s">
        <v>334</v>
      </c>
      <c r="I514" t="s">
        <v>164</v>
      </c>
      <c r="J514">
        <v>68406</v>
      </c>
      <c r="K514" t="s">
        <v>123</v>
      </c>
      <c r="L514">
        <v>6801</v>
      </c>
      <c r="M514">
        <v>6840600136951</v>
      </c>
      <c r="N514" t="s">
        <v>1424</v>
      </c>
      <c r="O514" t="s">
        <v>336</v>
      </c>
      <c r="P514" t="s">
        <v>1425</v>
      </c>
      <c r="Q514" t="s">
        <v>338</v>
      </c>
      <c r="R514">
        <v>2026</v>
      </c>
      <c r="S514">
        <v>52</v>
      </c>
      <c r="T514" t="s">
        <v>81</v>
      </c>
      <c r="U514" t="s">
        <v>262</v>
      </c>
      <c r="W514" t="s">
        <v>127</v>
      </c>
      <c r="X514" t="s">
        <v>129</v>
      </c>
      <c r="Y514" t="s">
        <v>339</v>
      </c>
      <c r="Z514" t="s">
        <v>339</v>
      </c>
      <c r="AA514">
        <v>52</v>
      </c>
      <c r="AB514" t="s">
        <v>339</v>
      </c>
      <c r="AC514" t="s">
        <v>339</v>
      </c>
      <c r="AE514" t="s">
        <v>554</v>
      </c>
      <c r="AF514" t="s">
        <v>341</v>
      </c>
      <c r="AG514">
        <v>0</v>
      </c>
      <c r="AH514">
        <v>0</v>
      </c>
      <c r="AI514" t="s">
        <v>342</v>
      </c>
      <c r="AJ514" t="s">
        <v>1303</v>
      </c>
      <c r="AK514" t="s">
        <v>81</v>
      </c>
      <c r="AL514" t="s">
        <v>339</v>
      </c>
      <c r="AO514" t="s">
        <v>262</v>
      </c>
      <c r="AP514" t="s">
        <v>262</v>
      </c>
      <c r="AQ514" t="s">
        <v>344</v>
      </c>
      <c r="AR514" t="s">
        <v>82</v>
      </c>
      <c r="AS514" t="s">
        <v>345</v>
      </c>
    </row>
    <row r="515" spans="1:46">
      <c r="A515">
        <v>1878</v>
      </c>
      <c r="B515">
        <v>68008722025</v>
      </c>
      <c r="C515">
        <v>900490026</v>
      </c>
      <c r="D515" t="s">
        <v>165</v>
      </c>
      <c r="E515" t="s">
        <v>129</v>
      </c>
      <c r="F515" t="s">
        <v>127</v>
      </c>
      <c r="G515" t="s">
        <v>77</v>
      </c>
      <c r="H515" t="s">
        <v>334</v>
      </c>
      <c r="I515" t="s">
        <v>164</v>
      </c>
      <c r="J515">
        <v>68406</v>
      </c>
      <c r="K515" t="s">
        <v>123</v>
      </c>
      <c r="L515">
        <v>6801</v>
      </c>
      <c r="M515">
        <v>6840600136959</v>
      </c>
      <c r="N515" t="s">
        <v>1426</v>
      </c>
      <c r="O515" t="s">
        <v>336</v>
      </c>
      <c r="P515" t="s">
        <v>1427</v>
      </c>
      <c r="Q515" t="s">
        <v>338</v>
      </c>
      <c r="R515">
        <v>2026</v>
      </c>
      <c r="S515">
        <v>25</v>
      </c>
      <c r="T515" t="s">
        <v>81</v>
      </c>
      <c r="U515" t="s">
        <v>262</v>
      </c>
      <c r="W515" t="s">
        <v>127</v>
      </c>
      <c r="X515" t="s">
        <v>129</v>
      </c>
      <c r="Y515" t="s">
        <v>339</v>
      </c>
      <c r="Z515" t="s">
        <v>339</v>
      </c>
      <c r="AA515">
        <v>25</v>
      </c>
      <c r="AB515" t="s">
        <v>339</v>
      </c>
      <c r="AC515" t="s">
        <v>339</v>
      </c>
      <c r="AE515" t="s">
        <v>554</v>
      </c>
      <c r="AF515" t="s">
        <v>341</v>
      </c>
      <c r="AG515">
        <v>0</v>
      </c>
      <c r="AH515">
        <v>0</v>
      </c>
      <c r="AI515" t="s">
        <v>342</v>
      </c>
      <c r="AJ515" t="s">
        <v>1303</v>
      </c>
      <c r="AK515" t="s">
        <v>81</v>
      </c>
      <c r="AL515" t="s">
        <v>339</v>
      </c>
      <c r="AO515" t="s">
        <v>262</v>
      </c>
      <c r="AP515" t="s">
        <v>262</v>
      </c>
      <c r="AQ515" t="s">
        <v>344</v>
      </c>
      <c r="AR515" t="s">
        <v>82</v>
      </c>
      <c r="AS515" t="s">
        <v>345</v>
      </c>
    </row>
    <row r="516" spans="1:46">
      <c r="A516">
        <v>1878</v>
      </c>
      <c r="B516">
        <v>68008722025</v>
      </c>
      <c r="C516">
        <v>900490026</v>
      </c>
      <c r="D516" t="s">
        <v>165</v>
      </c>
      <c r="E516" t="s">
        <v>129</v>
      </c>
      <c r="F516" t="s">
        <v>127</v>
      </c>
      <c r="G516" t="s">
        <v>77</v>
      </c>
      <c r="H516" t="s">
        <v>334</v>
      </c>
      <c r="I516" t="s">
        <v>164</v>
      </c>
      <c r="J516">
        <v>68406</v>
      </c>
      <c r="K516" t="s">
        <v>123</v>
      </c>
      <c r="L516">
        <v>6801</v>
      </c>
      <c r="M516">
        <v>6840600136966</v>
      </c>
      <c r="N516" t="s">
        <v>1428</v>
      </c>
      <c r="O516" t="s">
        <v>336</v>
      </c>
      <c r="P516" t="s">
        <v>1429</v>
      </c>
      <c r="Q516" t="s">
        <v>338</v>
      </c>
      <c r="R516">
        <v>2026</v>
      </c>
      <c r="S516">
        <v>16</v>
      </c>
      <c r="T516" t="s">
        <v>81</v>
      </c>
      <c r="U516" t="s">
        <v>262</v>
      </c>
      <c r="W516" t="s">
        <v>127</v>
      </c>
      <c r="X516" t="s">
        <v>129</v>
      </c>
      <c r="Y516" t="s">
        <v>339</v>
      </c>
      <c r="Z516" t="s">
        <v>339</v>
      </c>
      <c r="AA516">
        <v>16</v>
      </c>
      <c r="AB516" t="s">
        <v>339</v>
      </c>
      <c r="AC516" t="s">
        <v>339</v>
      </c>
      <c r="AE516" t="s">
        <v>554</v>
      </c>
      <c r="AF516" t="s">
        <v>341</v>
      </c>
      <c r="AG516">
        <v>0</v>
      </c>
      <c r="AH516">
        <v>1</v>
      </c>
      <c r="AI516" t="s">
        <v>342</v>
      </c>
      <c r="AJ516" t="s">
        <v>1303</v>
      </c>
      <c r="AK516" t="s">
        <v>81</v>
      </c>
      <c r="AL516" t="s">
        <v>339</v>
      </c>
      <c r="AO516" t="s">
        <v>262</v>
      </c>
      <c r="AP516" t="s">
        <v>262</v>
      </c>
      <c r="AQ516" t="s">
        <v>344</v>
      </c>
      <c r="AR516" t="s">
        <v>82</v>
      </c>
      <c r="AS516" t="s">
        <v>345</v>
      </c>
    </row>
    <row r="517" spans="1:46">
      <c r="A517">
        <v>1878</v>
      </c>
      <c r="B517">
        <v>68008722025</v>
      </c>
      <c r="C517">
        <v>900490026</v>
      </c>
      <c r="D517" t="s">
        <v>165</v>
      </c>
      <c r="E517" t="s">
        <v>129</v>
      </c>
      <c r="F517" t="s">
        <v>127</v>
      </c>
      <c r="G517" t="s">
        <v>77</v>
      </c>
      <c r="H517" t="s">
        <v>334</v>
      </c>
      <c r="I517" t="s">
        <v>164</v>
      </c>
      <c r="J517">
        <v>68406</v>
      </c>
      <c r="K517" t="s">
        <v>123</v>
      </c>
      <c r="L517">
        <v>6801</v>
      </c>
      <c r="M517">
        <v>6840600137566</v>
      </c>
      <c r="N517" t="s">
        <v>1430</v>
      </c>
      <c r="O517" t="s">
        <v>336</v>
      </c>
      <c r="P517" t="s">
        <v>1431</v>
      </c>
      <c r="Q517" t="s">
        <v>338</v>
      </c>
      <c r="R517">
        <v>2026</v>
      </c>
      <c r="S517">
        <v>51</v>
      </c>
      <c r="T517" t="s">
        <v>81</v>
      </c>
      <c r="U517" t="s">
        <v>262</v>
      </c>
      <c r="W517" t="s">
        <v>127</v>
      </c>
      <c r="X517" t="s">
        <v>129</v>
      </c>
      <c r="Y517" t="s">
        <v>339</v>
      </c>
      <c r="Z517" t="s">
        <v>339</v>
      </c>
      <c r="AA517">
        <v>51</v>
      </c>
      <c r="AB517" t="s">
        <v>339</v>
      </c>
      <c r="AC517" t="s">
        <v>339</v>
      </c>
      <c r="AE517" t="s">
        <v>554</v>
      </c>
      <c r="AF517" t="s">
        <v>341</v>
      </c>
      <c r="AG517">
        <v>0</v>
      </c>
      <c r="AH517">
        <v>0</v>
      </c>
      <c r="AI517" t="s">
        <v>342</v>
      </c>
      <c r="AJ517" t="s">
        <v>1303</v>
      </c>
      <c r="AK517" t="s">
        <v>81</v>
      </c>
      <c r="AL517" t="s">
        <v>339</v>
      </c>
      <c r="AO517" t="s">
        <v>262</v>
      </c>
      <c r="AP517" t="s">
        <v>262</v>
      </c>
      <c r="AQ517" t="s">
        <v>344</v>
      </c>
      <c r="AR517" t="s">
        <v>82</v>
      </c>
      <c r="AS517" t="s">
        <v>345</v>
      </c>
    </row>
    <row r="518" spans="1:46">
      <c r="A518">
        <v>1878</v>
      </c>
      <c r="B518">
        <v>68008722025</v>
      </c>
      <c r="C518">
        <v>900490026</v>
      </c>
      <c r="D518" t="s">
        <v>165</v>
      </c>
      <c r="E518" t="s">
        <v>129</v>
      </c>
      <c r="F518" t="s">
        <v>127</v>
      </c>
      <c r="G518" t="s">
        <v>77</v>
      </c>
      <c r="H518" t="s">
        <v>334</v>
      </c>
      <c r="I518" t="s">
        <v>164</v>
      </c>
      <c r="J518">
        <v>68406</v>
      </c>
      <c r="K518" t="s">
        <v>123</v>
      </c>
      <c r="L518">
        <v>6801</v>
      </c>
      <c r="M518">
        <v>6840600137567</v>
      </c>
      <c r="N518" t="s">
        <v>1432</v>
      </c>
      <c r="O518" t="s">
        <v>336</v>
      </c>
      <c r="P518" t="s">
        <v>1431</v>
      </c>
      <c r="Q518" t="s">
        <v>338</v>
      </c>
      <c r="R518">
        <v>2026</v>
      </c>
      <c r="S518">
        <v>51</v>
      </c>
      <c r="T518" t="s">
        <v>81</v>
      </c>
      <c r="U518" t="s">
        <v>262</v>
      </c>
      <c r="W518" t="s">
        <v>127</v>
      </c>
      <c r="X518" t="s">
        <v>129</v>
      </c>
      <c r="Y518" t="s">
        <v>339</v>
      </c>
      <c r="Z518" t="s">
        <v>339</v>
      </c>
      <c r="AA518">
        <v>51</v>
      </c>
      <c r="AB518" t="s">
        <v>339</v>
      </c>
      <c r="AC518" t="s">
        <v>339</v>
      </c>
      <c r="AE518" t="s">
        <v>554</v>
      </c>
      <c r="AF518" t="s">
        <v>341</v>
      </c>
      <c r="AG518">
        <v>0</v>
      </c>
      <c r="AH518">
        <v>0</v>
      </c>
      <c r="AI518" t="s">
        <v>342</v>
      </c>
      <c r="AJ518" t="s">
        <v>1303</v>
      </c>
      <c r="AK518" t="s">
        <v>81</v>
      </c>
      <c r="AL518" t="s">
        <v>339</v>
      </c>
      <c r="AO518" t="s">
        <v>262</v>
      </c>
      <c r="AP518" t="s">
        <v>262</v>
      </c>
      <c r="AQ518" t="s">
        <v>344</v>
      </c>
      <c r="AR518" t="s">
        <v>82</v>
      </c>
      <c r="AS518" t="s">
        <v>345</v>
      </c>
    </row>
    <row r="519" spans="1:46">
      <c r="A519">
        <v>1878</v>
      </c>
      <c r="B519">
        <v>68008722025</v>
      </c>
      <c r="C519">
        <v>900490026</v>
      </c>
      <c r="D519" t="s">
        <v>165</v>
      </c>
      <c r="E519" t="s">
        <v>129</v>
      </c>
      <c r="F519" t="s">
        <v>127</v>
      </c>
      <c r="G519" t="s">
        <v>77</v>
      </c>
      <c r="H519" t="s">
        <v>334</v>
      </c>
      <c r="I519" t="s">
        <v>164</v>
      </c>
      <c r="J519">
        <v>68406</v>
      </c>
      <c r="K519" t="s">
        <v>123</v>
      </c>
      <c r="L519">
        <v>6801</v>
      </c>
      <c r="M519">
        <v>684061134103</v>
      </c>
      <c r="N519" t="s">
        <v>1433</v>
      </c>
      <c r="O519" t="s">
        <v>336</v>
      </c>
      <c r="P519" t="s">
        <v>1434</v>
      </c>
      <c r="Q519" t="s">
        <v>338</v>
      </c>
      <c r="R519">
        <v>2026</v>
      </c>
      <c r="S519">
        <v>16</v>
      </c>
      <c r="T519" t="s">
        <v>81</v>
      </c>
      <c r="U519" t="s">
        <v>262</v>
      </c>
      <c r="W519" t="s">
        <v>127</v>
      </c>
      <c r="X519" t="s">
        <v>129</v>
      </c>
      <c r="Y519" t="s">
        <v>339</v>
      </c>
      <c r="Z519" t="s">
        <v>339</v>
      </c>
      <c r="AA519">
        <v>16</v>
      </c>
      <c r="AB519" t="s">
        <v>339</v>
      </c>
      <c r="AC519" t="s">
        <v>339</v>
      </c>
      <c r="AE519" t="s">
        <v>554</v>
      </c>
      <c r="AF519" t="s">
        <v>341</v>
      </c>
      <c r="AG519">
        <v>0</v>
      </c>
      <c r="AH519">
        <v>0</v>
      </c>
      <c r="AI519" t="s">
        <v>342</v>
      </c>
      <c r="AJ519" t="s">
        <v>1303</v>
      </c>
      <c r="AK519" t="s">
        <v>81</v>
      </c>
      <c r="AL519" t="s">
        <v>339</v>
      </c>
      <c r="AO519" t="s">
        <v>262</v>
      </c>
      <c r="AP519" t="s">
        <v>262</v>
      </c>
      <c r="AQ519" t="s">
        <v>344</v>
      </c>
      <c r="AR519" t="s">
        <v>82</v>
      </c>
      <c r="AS519" t="s">
        <v>345</v>
      </c>
    </row>
    <row r="520" spans="1:46">
      <c r="A520">
        <v>1878</v>
      </c>
      <c r="B520">
        <v>68008722025</v>
      </c>
      <c r="C520">
        <v>900490026</v>
      </c>
      <c r="D520" t="s">
        <v>165</v>
      </c>
      <c r="E520" t="s">
        <v>129</v>
      </c>
      <c r="F520" t="s">
        <v>127</v>
      </c>
      <c r="G520" t="s">
        <v>77</v>
      </c>
      <c r="H520" t="s">
        <v>334</v>
      </c>
      <c r="I520" t="s">
        <v>164</v>
      </c>
      <c r="J520">
        <v>68406</v>
      </c>
      <c r="K520" t="s">
        <v>123</v>
      </c>
      <c r="L520">
        <v>6801</v>
      </c>
      <c r="M520">
        <v>684061134109</v>
      </c>
      <c r="N520" t="s">
        <v>1435</v>
      </c>
      <c r="O520" t="s">
        <v>336</v>
      </c>
      <c r="P520" t="s">
        <v>1436</v>
      </c>
      <c r="Q520" t="s">
        <v>338</v>
      </c>
      <c r="R520">
        <v>2026</v>
      </c>
      <c r="S520">
        <v>20</v>
      </c>
      <c r="T520" t="s">
        <v>81</v>
      </c>
      <c r="U520" t="s">
        <v>262</v>
      </c>
      <c r="W520" t="s">
        <v>127</v>
      </c>
      <c r="X520" t="s">
        <v>129</v>
      </c>
      <c r="Y520" t="s">
        <v>339</v>
      </c>
      <c r="Z520" t="s">
        <v>339</v>
      </c>
      <c r="AA520">
        <v>20</v>
      </c>
      <c r="AB520" t="s">
        <v>339</v>
      </c>
      <c r="AC520" t="s">
        <v>339</v>
      </c>
      <c r="AE520" t="s">
        <v>554</v>
      </c>
      <c r="AF520" t="s">
        <v>341</v>
      </c>
      <c r="AG520">
        <v>0</v>
      </c>
      <c r="AH520">
        <v>0</v>
      </c>
      <c r="AI520" t="s">
        <v>342</v>
      </c>
      <c r="AJ520" t="s">
        <v>1303</v>
      </c>
      <c r="AK520" t="s">
        <v>81</v>
      </c>
      <c r="AL520" t="s">
        <v>339</v>
      </c>
      <c r="AO520" t="s">
        <v>262</v>
      </c>
      <c r="AP520" t="s">
        <v>262</v>
      </c>
      <c r="AQ520" t="s">
        <v>344</v>
      </c>
      <c r="AR520" t="s">
        <v>82</v>
      </c>
      <c r="AS520" t="s">
        <v>345</v>
      </c>
    </row>
    <row r="521" spans="1:46">
      <c r="A521">
        <v>1878</v>
      </c>
      <c r="B521">
        <v>68008722025</v>
      </c>
      <c r="C521">
        <v>900490026</v>
      </c>
      <c r="D521" t="s">
        <v>165</v>
      </c>
      <c r="E521" t="s">
        <v>129</v>
      </c>
      <c r="F521" t="s">
        <v>127</v>
      </c>
      <c r="G521" t="s">
        <v>77</v>
      </c>
      <c r="H521" t="s">
        <v>334</v>
      </c>
      <c r="I521" t="s">
        <v>164</v>
      </c>
      <c r="J521">
        <v>68406</v>
      </c>
      <c r="K521" t="s">
        <v>123</v>
      </c>
      <c r="L521">
        <v>6801</v>
      </c>
      <c r="M521">
        <v>684061134110</v>
      </c>
      <c r="N521" t="s">
        <v>1437</v>
      </c>
      <c r="O521" t="s">
        <v>336</v>
      </c>
      <c r="P521" t="s">
        <v>1438</v>
      </c>
      <c r="Q521" t="s">
        <v>338</v>
      </c>
      <c r="R521">
        <v>2026</v>
      </c>
      <c r="S521">
        <v>10</v>
      </c>
      <c r="T521" t="s">
        <v>81</v>
      </c>
      <c r="U521" t="s">
        <v>262</v>
      </c>
      <c r="W521" t="s">
        <v>127</v>
      </c>
      <c r="X521" t="s">
        <v>129</v>
      </c>
      <c r="Y521" t="s">
        <v>339</v>
      </c>
      <c r="Z521" t="s">
        <v>339</v>
      </c>
      <c r="AA521">
        <v>10</v>
      </c>
      <c r="AB521" t="s">
        <v>339</v>
      </c>
      <c r="AC521" t="s">
        <v>339</v>
      </c>
      <c r="AE521" t="s">
        <v>554</v>
      </c>
      <c r="AF521" t="s">
        <v>341</v>
      </c>
      <c r="AG521">
        <v>0</v>
      </c>
      <c r="AH521">
        <v>0</v>
      </c>
      <c r="AI521" t="s">
        <v>342</v>
      </c>
      <c r="AJ521" t="s">
        <v>1303</v>
      </c>
      <c r="AK521" t="s">
        <v>81</v>
      </c>
      <c r="AL521" t="s">
        <v>339</v>
      </c>
      <c r="AO521" t="s">
        <v>262</v>
      </c>
      <c r="AP521" t="s">
        <v>262</v>
      </c>
      <c r="AQ521" t="s">
        <v>344</v>
      </c>
      <c r="AR521" t="s">
        <v>82</v>
      </c>
      <c r="AS521" t="s">
        <v>345</v>
      </c>
    </row>
    <row r="522" spans="1:46">
      <c r="A522">
        <v>1878</v>
      </c>
      <c r="B522">
        <v>68008722025</v>
      </c>
      <c r="C522">
        <v>900490026</v>
      </c>
      <c r="D522" t="s">
        <v>165</v>
      </c>
      <c r="E522" t="s">
        <v>129</v>
      </c>
      <c r="F522" t="s">
        <v>127</v>
      </c>
      <c r="G522" t="s">
        <v>77</v>
      </c>
      <c r="H522" t="s">
        <v>334</v>
      </c>
      <c r="I522" t="s">
        <v>164</v>
      </c>
      <c r="J522">
        <v>68406</v>
      </c>
      <c r="K522" t="s">
        <v>123</v>
      </c>
      <c r="L522">
        <v>6801</v>
      </c>
      <c r="M522">
        <v>684061134133</v>
      </c>
      <c r="N522" t="s">
        <v>1439</v>
      </c>
      <c r="O522" t="s">
        <v>336</v>
      </c>
      <c r="P522" t="s">
        <v>1440</v>
      </c>
      <c r="Q522" t="s">
        <v>338</v>
      </c>
      <c r="R522">
        <v>2026</v>
      </c>
      <c r="S522">
        <v>25</v>
      </c>
      <c r="T522" t="s">
        <v>81</v>
      </c>
      <c r="U522" t="s">
        <v>262</v>
      </c>
      <c r="W522" t="s">
        <v>127</v>
      </c>
      <c r="X522" t="s">
        <v>129</v>
      </c>
      <c r="Y522" t="s">
        <v>339</v>
      </c>
      <c r="Z522" t="s">
        <v>339</v>
      </c>
      <c r="AA522">
        <v>25</v>
      </c>
      <c r="AB522" t="s">
        <v>339</v>
      </c>
      <c r="AC522" t="s">
        <v>339</v>
      </c>
      <c r="AE522" t="s">
        <v>554</v>
      </c>
      <c r="AF522" t="s">
        <v>341</v>
      </c>
      <c r="AG522">
        <v>0</v>
      </c>
      <c r="AH522">
        <v>0</v>
      </c>
      <c r="AI522" t="s">
        <v>342</v>
      </c>
      <c r="AJ522" t="s">
        <v>1303</v>
      </c>
      <c r="AK522" t="s">
        <v>81</v>
      </c>
      <c r="AL522" t="s">
        <v>339</v>
      </c>
      <c r="AO522" t="s">
        <v>262</v>
      </c>
      <c r="AP522" t="s">
        <v>262</v>
      </c>
      <c r="AQ522" t="s">
        <v>344</v>
      </c>
      <c r="AR522" t="s">
        <v>82</v>
      </c>
      <c r="AS522" t="s">
        <v>345</v>
      </c>
    </row>
    <row r="523" spans="1:46">
      <c r="A523">
        <v>1878</v>
      </c>
      <c r="B523">
        <v>68008722025</v>
      </c>
      <c r="C523">
        <v>900490026</v>
      </c>
      <c r="D523" t="s">
        <v>165</v>
      </c>
      <c r="E523" t="s">
        <v>129</v>
      </c>
      <c r="F523" t="s">
        <v>127</v>
      </c>
      <c r="G523" t="s">
        <v>77</v>
      </c>
      <c r="H523" t="s">
        <v>334</v>
      </c>
      <c r="I523" t="s">
        <v>164</v>
      </c>
      <c r="J523">
        <v>68406</v>
      </c>
      <c r="K523" t="s">
        <v>123</v>
      </c>
      <c r="L523">
        <v>6801</v>
      </c>
      <c r="M523">
        <v>684061134139</v>
      </c>
      <c r="N523" t="s">
        <v>1441</v>
      </c>
      <c r="O523" t="s">
        <v>336</v>
      </c>
      <c r="P523" t="s">
        <v>1442</v>
      </c>
      <c r="Q523" t="s">
        <v>338</v>
      </c>
      <c r="R523">
        <v>2026</v>
      </c>
      <c r="S523">
        <v>34</v>
      </c>
      <c r="T523" t="s">
        <v>81</v>
      </c>
      <c r="U523" t="s">
        <v>262</v>
      </c>
      <c r="W523" t="s">
        <v>127</v>
      </c>
      <c r="X523" t="s">
        <v>129</v>
      </c>
      <c r="Y523" t="s">
        <v>339</v>
      </c>
      <c r="Z523" t="s">
        <v>339</v>
      </c>
      <c r="AA523">
        <v>34</v>
      </c>
      <c r="AB523" t="s">
        <v>339</v>
      </c>
      <c r="AC523" t="s">
        <v>339</v>
      </c>
      <c r="AE523" t="s">
        <v>554</v>
      </c>
      <c r="AF523" t="s">
        <v>341</v>
      </c>
      <c r="AG523">
        <v>0</v>
      </c>
      <c r="AH523">
        <v>1</v>
      </c>
      <c r="AI523" t="s">
        <v>342</v>
      </c>
      <c r="AJ523" t="s">
        <v>1303</v>
      </c>
      <c r="AK523" t="s">
        <v>81</v>
      </c>
      <c r="AL523" t="s">
        <v>339</v>
      </c>
      <c r="AO523" t="s">
        <v>262</v>
      </c>
      <c r="AP523" t="s">
        <v>262</v>
      </c>
      <c r="AQ523" t="s">
        <v>344</v>
      </c>
      <c r="AR523" t="s">
        <v>82</v>
      </c>
      <c r="AS523" t="s">
        <v>345</v>
      </c>
    </row>
    <row r="524" spans="1:46">
      <c r="A524">
        <v>1878</v>
      </c>
      <c r="B524">
        <v>68008722025</v>
      </c>
      <c r="C524">
        <v>900490026</v>
      </c>
      <c r="D524" t="s">
        <v>165</v>
      </c>
      <c r="E524" t="s">
        <v>129</v>
      </c>
      <c r="F524" t="s">
        <v>127</v>
      </c>
      <c r="G524" t="s">
        <v>77</v>
      </c>
      <c r="H524" t="s">
        <v>334</v>
      </c>
      <c r="I524" t="s">
        <v>164</v>
      </c>
      <c r="J524">
        <v>68406</v>
      </c>
      <c r="K524" t="s">
        <v>123</v>
      </c>
      <c r="L524">
        <v>6801</v>
      </c>
      <c r="M524">
        <v>684061154488</v>
      </c>
      <c r="N524" t="s">
        <v>1443</v>
      </c>
      <c r="O524" t="s">
        <v>336</v>
      </c>
      <c r="P524" t="s">
        <v>1444</v>
      </c>
      <c r="Q524" t="s">
        <v>338</v>
      </c>
      <c r="R524">
        <v>2026</v>
      </c>
      <c r="S524">
        <v>26</v>
      </c>
      <c r="T524" t="s">
        <v>81</v>
      </c>
      <c r="U524" t="s">
        <v>262</v>
      </c>
      <c r="W524" t="s">
        <v>127</v>
      </c>
      <c r="X524" t="s">
        <v>129</v>
      </c>
      <c r="Y524" t="s">
        <v>339</v>
      </c>
      <c r="Z524" t="s">
        <v>339</v>
      </c>
      <c r="AA524">
        <v>26</v>
      </c>
      <c r="AB524" t="s">
        <v>339</v>
      </c>
      <c r="AC524" t="s">
        <v>339</v>
      </c>
      <c r="AE524" t="s">
        <v>554</v>
      </c>
      <c r="AF524" t="s">
        <v>341</v>
      </c>
      <c r="AG524">
        <v>0</v>
      </c>
      <c r="AH524">
        <v>1</v>
      </c>
      <c r="AI524" t="s">
        <v>342</v>
      </c>
      <c r="AJ524" t="s">
        <v>1303</v>
      </c>
      <c r="AK524" t="s">
        <v>81</v>
      </c>
      <c r="AL524" t="s">
        <v>339</v>
      </c>
      <c r="AO524" t="s">
        <v>262</v>
      </c>
      <c r="AP524" t="s">
        <v>262</v>
      </c>
      <c r="AQ524" t="s">
        <v>344</v>
      </c>
      <c r="AR524" t="s">
        <v>82</v>
      </c>
      <c r="AS524" t="s">
        <v>345</v>
      </c>
    </row>
    <row r="525" spans="1:46">
      <c r="A525">
        <v>1878</v>
      </c>
      <c r="B525">
        <v>68008722025</v>
      </c>
      <c r="C525">
        <v>900490026</v>
      </c>
      <c r="D525" t="s">
        <v>165</v>
      </c>
      <c r="E525" t="s">
        <v>129</v>
      </c>
      <c r="F525" t="s">
        <v>127</v>
      </c>
      <c r="G525" t="s">
        <v>77</v>
      </c>
      <c r="H525" t="s">
        <v>334</v>
      </c>
      <c r="I525" t="s">
        <v>164</v>
      </c>
      <c r="J525">
        <v>68406</v>
      </c>
      <c r="K525" t="s">
        <v>123</v>
      </c>
      <c r="L525">
        <v>6801</v>
      </c>
      <c r="M525">
        <v>684061154559</v>
      </c>
      <c r="N525" t="s">
        <v>1445</v>
      </c>
      <c r="O525" t="s">
        <v>336</v>
      </c>
      <c r="P525" t="s">
        <v>1446</v>
      </c>
      <c r="Q525" t="s">
        <v>338</v>
      </c>
      <c r="R525">
        <v>2026</v>
      </c>
      <c r="S525">
        <v>24</v>
      </c>
      <c r="T525" t="s">
        <v>81</v>
      </c>
      <c r="U525" t="s">
        <v>262</v>
      </c>
      <c r="W525" t="s">
        <v>127</v>
      </c>
      <c r="X525" t="s">
        <v>129</v>
      </c>
      <c r="Y525" t="s">
        <v>339</v>
      </c>
      <c r="Z525" t="s">
        <v>339</v>
      </c>
      <c r="AA525">
        <v>24</v>
      </c>
      <c r="AB525" t="s">
        <v>339</v>
      </c>
      <c r="AC525" t="s">
        <v>339</v>
      </c>
      <c r="AE525" t="s">
        <v>554</v>
      </c>
      <c r="AF525" t="s">
        <v>341</v>
      </c>
      <c r="AG525">
        <v>0</v>
      </c>
      <c r="AH525">
        <v>0</v>
      </c>
      <c r="AI525" t="s">
        <v>342</v>
      </c>
      <c r="AJ525" t="s">
        <v>1303</v>
      </c>
      <c r="AK525" t="s">
        <v>81</v>
      </c>
      <c r="AL525" t="s">
        <v>339</v>
      </c>
      <c r="AO525" t="s">
        <v>262</v>
      </c>
      <c r="AP525" t="s">
        <v>262</v>
      </c>
      <c r="AQ525" t="s">
        <v>344</v>
      </c>
      <c r="AR525" t="s">
        <v>82</v>
      </c>
      <c r="AS525" t="s">
        <v>345</v>
      </c>
    </row>
    <row r="526" spans="1:46">
      <c r="A526">
        <v>1880</v>
      </c>
      <c r="B526">
        <v>68008552025</v>
      </c>
      <c r="C526">
        <v>900490026</v>
      </c>
      <c r="D526" t="s">
        <v>165</v>
      </c>
      <c r="E526" t="s">
        <v>129</v>
      </c>
      <c r="F526" t="s">
        <v>127</v>
      </c>
      <c r="G526" t="s">
        <v>77</v>
      </c>
      <c r="H526" t="s">
        <v>334</v>
      </c>
      <c r="I526" t="s">
        <v>166</v>
      </c>
      <c r="J526">
        <v>68418</v>
      </c>
      <c r="K526" t="s">
        <v>101</v>
      </c>
      <c r="L526">
        <v>6802</v>
      </c>
      <c r="M526">
        <v>684181121745</v>
      </c>
      <c r="N526" t="s">
        <v>1447</v>
      </c>
      <c r="O526" t="s">
        <v>336</v>
      </c>
      <c r="P526" t="s">
        <v>1448</v>
      </c>
      <c r="Q526" t="s">
        <v>338</v>
      </c>
      <c r="R526">
        <v>2026</v>
      </c>
      <c r="S526">
        <v>44</v>
      </c>
      <c r="T526" t="s">
        <v>81</v>
      </c>
      <c r="U526" t="s">
        <v>262</v>
      </c>
      <c r="W526" t="s">
        <v>127</v>
      </c>
      <c r="X526" t="s">
        <v>129</v>
      </c>
      <c r="Y526" t="s">
        <v>339</v>
      </c>
      <c r="Z526" t="s">
        <v>339</v>
      </c>
      <c r="AA526">
        <v>44</v>
      </c>
      <c r="AB526" t="s">
        <v>339</v>
      </c>
      <c r="AC526" t="s">
        <v>339</v>
      </c>
      <c r="AE526" t="s">
        <v>340</v>
      </c>
      <c r="AF526" t="s">
        <v>341</v>
      </c>
      <c r="AG526">
        <v>0</v>
      </c>
      <c r="AH526">
        <v>1</v>
      </c>
      <c r="AI526" t="s">
        <v>342</v>
      </c>
      <c r="AJ526" t="s">
        <v>1226</v>
      </c>
      <c r="AK526" t="s">
        <v>81</v>
      </c>
      <c r="AL526" t="s">
        <v>339</v>
      </c>
      <c r="AO526" t="s">
        <v>262</v>
      </c>
      <c r="AP526" t="s">
        <v>262</v>
      </c>
      <c r="AQ526" t="s">
        <v>344</v>
      </c>
      <c r="AR526" t="s">
        <v>82</v>
      </c>
      <c r="AS526" t="s">
        <v>345</v>
      </c>
    </row>
    <row r="527" spans="1:46">
      <c r="A527">
        <v>1880</v>
      </c>
      <c r="B527">
        <v>68008552025</v>
      </c>
      <c r="C527">
        <v>900490026</v>
      </c>
      <c r="D527" t="s">
        <v>165</v>
      </c>
      <c r="E527" t="s">
        <v>129</v>
      </c>
      <c r="F527" t="s">
        <v>127</v>
      </c>
      <c r="G527" t="s">
        <v>77</v>
      </c>
      <c r="H527" t="s">
        <v>334</v>
      </c>
      <c r="I527" t="s">
        <v>166</v>
      </c>
      <c r="J527">
        <v>68418</v>
      </c>
      <c r="K527" t="s">
        <v>101</v>
      </c>
      <c r="L527">
        <v>6802</v>
      </c>
      <c r="M527">
        <v>684181121750</v>
      </c>
      <c r="N527" t="s">
        <v>1449</v>
      </c>
      <c r="O527" t="s">
        <v>336</v>
      </c>
      <c r="P527" t="s">
        <v>1450</v>
      </c>
      <c r="Q527" t="s">
        <v>338</v>
      </c>
      <c r="R527">
        <v>2026</v>
      </c>
      <c r="S527">
        <v>44</v>
      </c>
      <c r="T527" t="s">
        <v>81</v>
      </c>
      <c r="U527" t="s">
        <v>262</v>
      </c>
      <c r="W527" t="s">
        <v>127</v>
      </c>
      <c r="X527" t="s">
        <v>129</v>
      </c>
      <c r="Y527" t="s">
        <v>339</v>
      </c>
      <c r="Z527" t="s">
        <v>339</v>
      </c>
      <c r="AA527">
        <v>44</v>
      </c>
      <c r="AB527" t="s">
        <v>339</v>
      </c>
      <c r="AC527" t="s">
        <v>339</v>
      </c>
      <c r="AE527" t="s">
        <v>340</v>
      </c>
      <c r="AF527" t="s">
        <v>341</v>
      </c>
      <c r="AG527">
        <v>0</v>
      </c>
      <c r="AH527">
        <v>0</v>
      </c>
      <c r="AI527" t="s">
        <v>342</v>
      </c>
      <c r="AJ527" t="s">
        <v>1226</v>
      </c>
      <c r="AK527" t="s">
        <v>81</v>
      </c>
      <c r="AL527" t="s">
        <v>339</v>
      </c>
      <c r="AO527" t="s">
        <v>262</v>
      </c>
      <c r="AP527" t="s">
        <v>262</v>
      </c>
      <c r="AQ527" t="s">
        <v>344</v>
      </c>
      <c r="AR527" t="s">
        <v>82</v>
      </c>
      <c r="AS527" t="s">
        <v>345</v>
      </c>
    </row>
    <row r="528" spans="1:46">
      <c r="A528">
        <v>1880</v>
      </c>
      <c r="B528">
        <v>68008552025</v>
      </c>
      <c r="C528">
        <v>900490026</v>
      </c>
      <c r="D528" t="s">
        <v>165</v>
      </c>
      <c r="E528" t="s">
        <v>129</v>
      </c>
      <c r="F528" t="s">
        <v>127</v>
      </c>
      <c r="G528" t="s">
        <v>77</v>
      </c>
      <c r="H528" t="s">
        <v>334</v>
      </c>
      <c r="I528" t="s">
        <v>167</v>
      </c>
      <c r="J528">
        <v>68820</v>
      </c>
      <c r="K528" t="s">
        <v>101</v>
      </c>
      <c r="L528">
        <v>6802</v>
      </c>
      <c r="M528">
        <v>6882000136467</v>
      </c>
      <c r="N528" t="s">
        <v>1451</v>
      </c>
      <c r="O528" t="s">
        <v>336</v>
      </c>
      <c r="P528" t="s">
        <v>1452</v>
      </c>
      <c r="Q528" t="s">
        <v>338</v>
      </c>
      <c r="R528">
        <v>2026</v>
      </c>
      <c r="S528">
        <v>49</v>
      </c>
      <c r="T528" t="s">
        <v>81</v>
      </c>
      <c r="U528" t="s">
        <v>262</v>
      </c>
      <c r="W528" t="s">
        <v>127</v>
      </c>
      <c r="X528" t="s">
        <v>129</v>
      </c>
      <c r="Y528" t="s">
        <v>339</v>
      </c>
      <c r="Z528" t="s">
        <v>339</v>
      </c>
      <c r="AA528">
        <v>49</v>
      </c>
      <c r="AB528" t="s">
        <v>339</v>
      </c>
      <c r="AC528" t="s">
        <v>339</v>
      </c>
      <c r="AE528" t="s">
        <v>340</v>
      </c>
      <c r="AF528" t="s">
        <v>341</v>
      </c>
      <c r="AG528">
        <v>0</v>
      </c>
      <c r="AH528">
        <v>0</v>
      </c>
      <c r="AI528" t="s">
        <v>342</v>
      </c>
      <c r="AJ528" t="s">
        <v>1226</v>
      </c>
      <c r="AK528" t="s">
        <v>81</v>
      </c>
      <c r="AL528" t="s">
        <v>339</v>
      </c>
      <c r="AO528" t="s">
        <v>262</v>
      </c>
      <c r="AP528" t="s">
        <v>262</v>
      </c>
      <c r="AQ528" t="s">
        <v>344</v>
      </c>
      <c r="AR528" t="s">
        <v>82</v>
      </c>
      <c r="AS528" t="s">
        <v>345</v>
      </c>
      <c r="AT528" t="s">
        <v>1453</v>
      </c>
    </row>
    <row r="529" spans="1:46">
      <c r="A529">
        <v>1880</v>
      </c>
      <c r="B529">
        <v>68008552025</v>
      </c>
      <c r="C529">
        <v>900490026</v>
      </c>
      <c r="D529" t="s">
        <v>165</v>
      </c>
      <c r="E529" t="s">
        <v>157</v>
      </c>
      <c r="F529" t="s">
        <v>156</v>
      </c>
      <c r="G529" t="s">
        <v>77</v>
      </c>
      <c r="H529" t="s">
        <v>334</v>
      </c>
      <c r="I529" t="s">
        <v>167</v>
      </c>
      <c r="J529">
        <v>68820</v>
      </c>
      <c r="K529" t="s">
        <v>101</v>
      </c>
      <c r="L529">
        <v>6802</v>
      </c>
      <c r="M529">
        <v>6882000136479</v>
      </c>
      <c r="N529" t="s">
        <v>1454</v>
      </c>
      <c r="O529" t="s">
        <v>336</v>
      </c>
      <c r="P529" t="s">
        <v>1455</v>
      </c>
      <c r="Q529" t="s">
        <v>338</v>
      </c>
      <c r="R529">
        <v>2026</v>
      </c>
      <c r="S529">
        <v>34</v>
      </c>
      <c r="T529" t="s">
        <v>81</v>
      </c>
      <c r="U529" t="s">
        <v>262</v>
      </c>
      <c r="W529" t="s">
        <v>156</v>
      </c>
      <c r="X529" t="s">
        <v>157</v>
      </c>
      <c r="Y529" t="s">
        <v>339</v>
      </c>
      <c r="Z529" t="s">
        <v>339</v>
      </c>
      <c r="AA529">
        <v>34</v>
      </c>
      <c r="AB529" t="s">
        <v>339</v>
      </c>
      <c r="AC529" t="s">
        <v>339</v>
      </c>
      <c r="AE529" t="s">
        <v>340</v>
      </c>
      <c r="AF529" t="s">
        <v>341</v>
      </c>
      <c r="AG529">
        <v>0</v>
      </c>
      <c r="AH529">
        <v>0</v>
      </c>
      <c r="AI529" t="s">
        <v>342</v>
      </c>
      <c r="AJ529" t="s">
        <v>1456</v>
      </c>
      <c r="AK529" t="s">
        <v>81</v>
      </c>
      <c r="AL529" t="s">
        <v>339</v>
      </c>
      <c r="AO529" t="s">
        <v>262</v>
      </c>
      <c r="AP529" t="s">
        <v>262</v>
      </c>
      <c r="AQ529" t="s">
        <v>344</v>
      </c>
      <c r="AR529" t="s">
        <v>82</v>
      </c>
      <c r="AS529" t="s">
        <v>345</v>
      </c>
    </row>
    <row r="530" spans="1:46">
      <c r="A530">
        <v>1880</v>
      </c>
      <c r="B530">
        <v>68008552025</v>
      </c>
      <c r="C530">
        <v>900490026</v>
      </c>
      <c r="D530" t="s">
        <v>165</v>
      </c>
      <c r="E530" t="s">
        <v>129</v>
      </c>
      <c r="F530" t="s">
        <v>127</v>
      </c>
      <c r="G530" t="s">
        <v>77</v>
      </c>
      <c r="H530" t="s">
        <v>334</v>
      </c>
      <c r="I530" t="s">
        <v>167</v>
      </c>
      <c r="J530">
        <v>68820</v>
      </c>
      <c r="K530" t="s">
        <v>101</v>
      </c>
      <c r="L530">
        <v>6802</v>
      </c>
      <c r="M530">
        <v>6882000136487</v>
      </c>
      <c r="N530" t="s">
        <v>1457</v>
      </c>
      <c r="O530" t="s">
        <v>336</v>
      </c>
      <c r="P530" t="s">
        <v>1458</v>
      </c>
      <c r="Q530" t="s">
        <v>338</v>
      </c>
      <c r="R530">
        <v>2026</v>
      </c>
      <c r="S530">
        <v>48</v>
      </c>
      <c r="T530" t="s">
        <v>81</v>
      </c>
      <c r="U530" t="s">
        <v>262</v>
      </c>
      <c r="W530" t="s">
        <v>127</v>
      </c>
      <c r="X530" t="s">
        <v>129</v>
      </c>
      <c r="Y530" t="s">
        <v>339</v>
      </c>
      <c r="Z530" t="s">
        <v>339</v>
      </c>
      <c r="AA530">
        <v>48</v>
      </c>
      <c r="AB530" t="s">
        <v>339</v>
      </c>
      <c r="AC530" t="s">
        <v>339</v>
      </c>
      <c r="AE530" t="s">
        <v>340</v>
      </c>
      <c r="AF530" t="s">
        <v>341</v>
      </c>
      <c r="AG530">
        <v>0</v>
      </c>
      <c r="AH530">
        <v>0</v>
      </c>
      <c r="AI530" t="s">
        <v>342</v>
      </c>
      <c r="AJ530" t="s">
        <v>1226</v>
      </c>
      <c r="AK530" t="s">
        <v>81</v>
      </c>
      <c r="AL530" t="s">
        <v>339</v>
      </c>
      <c r="AO530" t="s">
        <v>262</v>
      </c>
      <c r="AP530" t="s">
        <v>262</v>
      </c>
      <c r="AQ530" t="s">
        <v>344</v>
      </c>
      <c r="AR530" t="s">
        <v>82</v>
      </c>
      <c r="AS530" t="s">
        <v>345</v>
      </c>
      <c r="AT530" t="s">
        <v>1453</v>
      </c>
    </row>
    <row r="531" spans="1:46">
      <c r="A531">
        <v>1880</v>
      </c>
      <c r="B531">
        <v>68008552025</v>
      </c>
      <c r="C531">
        <v>900490026</v>
      </c>
      <c r="D531" t="s">
        <v>165</v>
      </c>
      <c r="E531" t="s">
        <v>129</v>
      </c>
      <c r="F531" t="s">
        <v>127</v>
      </c>
      <c r="G531" t="s">
        <v>77</v>
      </c>
      <c r="H531" t="s">
        <v>334</v>
      </c>
      <c r="I531" t="s">
        <v>102</v>
      </c>
      <c r="J531">
        <v>68895</v>
      </c>
      <c r="K531" t="s">
        <v>101</v>
      </c>
      <c r="L531">
        <v>6802</v>
      </c>
      <c r="M531">
        <v>6889500136501</v>
      </c>
      <c r="N531" t="s">
        <v>1459</v>
      </c>
      <c r="O531" t="s">
        <v>336</v>
      </c>
      <c r="P531" t="s">
        <v>1460</v>
      </c>
      <c r="Q531" t="s">
        <v>338</v>
      </c>
      <c r="R531">
        <v>2026</v>
      </c>
      <c r="S531">
        <v>40</v>
      </c>
      <c r="T531" t="s">
        <v>81</v>
      </c>
      <c r="U531" t="s">
        <v>262</v>
      </c>
      <c r="W531" t="s">
        <v>127</v>
      </c>
      <c r="X531" t="s">
        <v>129</v>
      </c>
      <c r="Y531" t="s">
        <v>339</v>
      </c>
      <c r="Z531" t="s">
        <v>339</v>
      </c>
      <c r="AA531">
        <v>40</v>
      </c>
      <c r="AB531" t="s">
        <v>339</v>
      </c>
      <c r="AC531" t="s">
        <v>339</v>
      </c>
      <c r="AE531" t="s">
        <v>340</v>
      </c>
      <c r="AF531" t="s">
        <v>341</v>
      </c>
      <c r="AG531">
        <v>0</v>
      </c>
      <c r="AH531">
        <v>2</v>
      </c>
      <c r="AI531" t="s">
        <v>342</v>
      </c>
      <c r="AJ531" t="s">
        <v>1226</v>
      </c>
      <c r="AK531" t="s">
        <v>81</v>
      </c>
      <c r="AL531" t="s">
        <v>339</v>
      </c>
      <c r="AO531" t="s">
        <v>262</v>
      </c>
      <c r="AP531" t="s">
        <v>262</v>
      </c>
      <c r="AQ531" t="s">
        <v>344</v>
      </c>
      <c r="AR531" t="s">
        <v>82</v>
      </c>
      <c r="AS531" t="s">
        <v>345</v>
      </c>
    </row>
    <row r="532" spans="1:46">
      <c r="A532">
        <v>1880</v>
      </c>
      <c r="B532">
        <v>68008552025</v>
      </c>
      <c r="C532">
        <v>900490026</v>
      </c>
      <c r="D532" t="s">
        <v>165</v>
      </c>
      <c r="E532" t="s">
        <v>129</v>
      </c>
      <c r="F532" t="s">
        <v>127</v>
      </c>
      <c r="G532" t="s">
        <v>77</v>
      </c>
      <c r="H532" t="s">
        <v>334</v>
      </c>
      <c r="I532" t="s">
        <v>102</v>
      </c>
      <c r="J532">
        <v>68895</v>
      </c>
      <c r="K532" t="s">
        <v>101</v>
      </c>
      <c r="L532">
        <v>6802</v>
      </c>
      <c r="M532">
        <v>6889500136507</v>
      </c>
      <c r="N532" t="s">
        <v>1461</v>
      </c>
      <c r="O532" t="s">
        <v>336</v>
      </c>
      <c r="P532" t="s">
        <v>1460</v>
      </c>
      <c r="Q532" t="s">
        <v>338</v>
      </c>
      <c r="R532">
        <v>2026</v>
      </c>
      <c r="S532">
        <v>40</v>
      </c>
      <c r="T532" t="s">
        <v>81</v>
      </c>
      <c r="U532" t="s">
        <v>262</v>
      </c>
      <c r="W532" t="s">
        <v>127</v>
      </c>
      <c r="X532" t="s">
        <v>129</v>
      </c>
      <c r="Y532" t="s">
        <v>339</v>
      </c>
      <c r="Z532" t="s">
        <v>339</v>
      </c>
      <c r="AA532">
        <v>40</v>
      </c>
      <c r="AB532" t="s">
        <v>339</v>
      </c>
      <c r="AC532" t="s">
        <v>339</v>
      </c>
      <c r="AE532" t="s">
        <v>340</v>
      </c>
      <c r="AF532" t="s">
        <v>341</v>
      </c>
      <c r="AG532">
        <v>0</v>
      </c>
      <c r="AH532">
        <v>1</v>
      </c>
      <c r="AI532" t="s">
        <v>342</v>
      </c>
      <c r="AJ532" t="s">
        <v>1226</v>
      </c>
      <c r="AK532" t="s">
        <v>81</v>
      </c>
      <c r="AL532" t="s">
        <v>339</v>
      </c>
      <c r="AO532" t="s">
        <v>262</v>
      </c>
      <c r="AP532" t="s">
        <v>262</v>
      </c>
      <c r="AQ532" t="s">
        <v>344</v>
      </c>
      <c r="AR532" t="s">
        <v>82</v>
      </c>
      <c r="AS532" t="s">
        <v>345</v>
      </c>
    </row>
    <row r="533" spans="1:46">
      <c r="A533">
        <v>1880</v>
      </c>
      <c r="B533">
        <v>68008552025</v>
      </c>
      <c r="C533">
        <v>900490026</v>
      </c>
      <c r="D533" t="s">
        <v>165</v>
      </c>
      <c r="E533" t="s">
        <v>129</v>
      </c>
      <c r="F533" t="s">
        <v>127</v>
      </c>
      <c r="G533" t="s">
        <v>77</v>
      </c>
      <c r="H533" t="s">
        <v>334</v>
      </c>
      <c r="I533" t="s">
        <v>102</v>
      </c>
      <c r="J533">
        <v>68895</v>
      </c>
      <c r="K533" t="s">
        <v>101</v>
      </c>
      <c r="L533">
        <v>6802</v>
      </c>
      <c r="M533">
        <v>6889500136511</v>
      </c>
      <c r="N533" t="s">
        <v>1462</v>
      </c>
      <c r="O533" t="s">
        <v>336</v>
      </c>
      <c r="P533" t="s">
        <v>1463</v>
      </c>
      <c r="Q533" t="s">
        <v>338</v>
      </c>
      <c r="R533">
        <v>2026</v>
      </c>
      <c r="S533">
        <v>40</v>
      </c>
      <c r="T533" t="s">
        <v>81</v>
      </c>
      <c r="U533" t="s">
        <v>262</v>
      </c>
      <c r="W533" t="s">
        <v>127</v>
      </c>
      <c r="X533" t="s">
        <v>129</v>
      </c>
      <c r="Y533" t="s">
        <v>339</v>
      </c>
      <c r="Z533" t="s">
        <v>339</v>
      </c>
      <c r="AA533">
        <v>40</v>
      </c>
      <c r="AB533" t="s">
        <v>339</v>
      </c>
      <c r="AC533" t="s">
        <v>339</v>
      </c>
      <c r="AE533" t="s">
        <v>340</v>
      </c>
      <c r="AF533" t="s">
        <v>341</v>
      </c>
      <c r="AG533">
        <v>0</v>
      </c>
      <c r="AH533">
        <v>1</v>
      </c>
      <c r="AI533" t="s">
        <v>342</v>
      </c>
      <c r="AJ533" t="s">
        <v>1226</v>
      </c>
      <c r="AK533" t="s">
        <v>81</v>
      </c>
      <c r="AL533" t="s">
        <v>339</v>
      </c>
      <c r="AO533" t="s">
        <v>262</v>
      </c>
      <c r="AP533" t="s">
        <v>262</v>
      </c>
      <c r="AQ533" t="s">
        <v>344</v>
      </c>
      <c r="AR533" t="s">
        <v>82</v>
      </c>
      <c r="AS533" t="s">
        <v>345</v>
      </c>
    </row>
    <row r="534" spans="1:46">
      <c r="A534">
        <v>1908</v>
      </c>
      <c r="B534">
        <v>68008972025</v>
      </c>
      <c r="C534">
        <v>804003003</v>
      </c>
      <c r="D534" t="s">
        <v>169</v>
      </c>
      <c r="E534" t="s">
        <v>129</v>
      </c>
      <c r="F534" t="s">
        <v>127</v>
      </c>
      <c r="G534" t="s">
        <v>77</v>
      </c>
      <c r="H534" t="s">
        <v>334</v>
      </c>
      <c r="I534" t="s">
        <v>191</v>
      </c>
      <c r="J534">
        <v>68051</v>
      </c>
      <c r="K534" t="s">
        <v>95</v>
      </c>
      <c r="L534">
        <v>6807</v>
      </c>
      <c r="M534">
        <v>6805100137646</v>
      </c>
      <c r="N534" t="s">
        <v>1464</v>
      </c>
      <c r="O534" t="s">
        <v>336</v>
      </c>
      <c r="P534" t="s">
        <v>1465</v>
      </c>
      <c r="Q534" t="s">
        <v>338</v>
      </c>
      <c r="R534">
        <v>2026</v>
      </c>
      <c r="S534">
        <v>11</v>
      </c>
      <c r="T534" t="s">
        <v>81</v>
      </c>
      <c r="U534" t="s">
        <v>262</v>
      </c>
      <c r="W534" t="s">
        <v>127</v>
      </c>
      <c r="X534" t="s">
        <v>129</v>
      </c>
      <c r="Y534" t="s">
        <v>339</v>
      </c>
      <c r="Z534" t="s">
        <v>339</v>
      </c>
      <c r="AA534">
        <v>11</v>
      </c>
      <c r="AB534" t="s">
        <v>339</v>
      </c>
      <c r="AC534" t="s">
        <v>339</v>
      </c>
      <c r="AE534" t="s">
        <v>340</v>
      </c>
      <c r="AF534" t="s">
        <v>341</v>
      </c>
      <c r="AG534">
        <v>0</v>
      </c>
      <c r="AH534">
        <v>0</v>
      </c>
      <c r="AI534" t="s">
        <v>342</v>
      </c>
      <c r="AJ534" t="s">
        <v>431</v>
      </c>
      <c r="AK534" t="s">
        <v>81</v>
      </c>
      <c r="AL534" t="s">
        <v>339</v>
      </c>
      <c r="AO534" t="s">
        <v>262</v>
      </c>
      <c r="AP534" t="s">
        <v>262</v>
      </c>
      <c r="AQ534" t="s">
        <v>344</v>
      </c>
      <c r="AR534" t="s">
        <v>82</v>
      </c>
      <c r="AS534" t="s">
        <v>345</v>
      </c>
    </row>
    <row r="535" spans="1:46">
      <c r="A535">
        <v>1908</v>
      </c>
      <c r="B535">
        <v>68008972025</v>
      </c>
      <c r="C535">
        <v>804003003</v>
      </c>
      <c r="D535" t="s">
        <v>169</v>
      </c>
      <c r="E535" t="s">
        <v>129</v>
      </c>
      <c r="F535" t="s">
        <v>127</v>
      </c>
      <c r="G535" t="s">
        <v>77</v>
      </c>
      <c r="H535" t="s">
        <v>334</v>
      </c>
      <c r="I535" t="s">
        <v>191</v>
      </c>
      <c r="J535">
        <v>68051</v>
      </c>
      <c r="K535" t="s">
        <v>95</v>
      </c>
      <c r="L535">
        <v>6807</v>
      </c>
      <c r="M535">
        <v>6805100137650</v>
      </c>
      <c r="N535" t="s">
        <v>1466</v>
      </c>
      <c r="O535" t="s">
        <v>336</v>
      </c>
      <c r="P535" t="s">
        <v>1467</v>
      </c>
      <c r="Q535" t="s">
        <v>338</v>
      </c>
      <c r="R535">
        <v>2026</v>
      </c>
      <c r="S535">
        <v>10</v>
      </c>
      <c r="T535" t="s">
        <v>81</v>
      </c>
      <c r="U535" t="s">
        <v>262</v>
      </c>
      <c r="W535" t="s">
        <v>127</v>
      </c>
      <c r="X535" t="s">
        <v>129</v>
      </c>
      <c r="Y535" t="s">
        <v>339</v>
      </c>
      <c r="Z535" t="s">
        <v>339</v>
      </c>
      <c r="AA535">
        <v>10</v>
      </c>
      <c r="AB535" t="s">
        <v>339</v>
      </c>
      <c r="AC535" t="s">
        <v>339</v>
      </c>
      <c r="AE535" t="s">
        <v>340</v>
      </c>
      <c r="AF535" t="s">
        <v>341</v>
      </c>
      <c r="AG535">
        <v>0</v>
      </c>
      <c r="AH535">
        <v>0</v>
      </c>
      <c r="AI535" t="s">
        <v>342</v>
      </c>
      <c r="AJ535" t="s">
        <v>431</v>
      </c>
      <c r="AK535" t="s">
        <v>81</v>
      </c>
      <c r="AL535" t="s">
        <v>339</v>
      </c>
      <c r="AO535" t="s">
        <v>262</v>
      </c>
      <c r="AP535" t="s">
        <v>262</v>
      </c>
      <c r="AQ535" t="s">
        <v>344</v>
      </c>
      <c r="AR535" t="s">
        <v>82</v>
      </c>
      <c r="AS535" t="s">
        <v>345</v>
      </c>
    </row>
    <row r="536" spans="1:46">
      <c r="A536">
        <v>1908</v>
      </c>
      <c r="B536">
        <v>68008972025</v>
      </c>
      <c r="C536">
        <v>804003003</v>
      </c>
      <c r="D536" t="s">
        <v>169</v>
      </c>
      <c r="E536" t="s">
        <v>129</v>
      </c>
      <c r="F536" t="s">
        <v>127</v>
      </c>
      <c r="G536" t="s">
        <v>77</v>
      </c>
      <c r="H536" t="s">
        <v>334</v>
      </c>
      <c r="I536" t="s">
        <v>191</v>
      </c>
      <c r="J536">
        <v>68051</v>
      </c>
      <c r="K536" t="s">
        <v>95</v>
      </c>
      <c r="L536">
        <v>6807</v>
      </c>
      <c r="M536">
        <v>680511129163</v>
      </c>
      <c r="N536" t="s">
        <v>1468</v>
      </c>
      <c r="O536" t="s">
        <v>336</v>
      </c>
      <c r="P536" t="s">
        <v>1469</v>
      </c>
      <c r="Q536" t="s">
        <v>338</v>
      </c>
      <c r="R536">
        <v>2026</v>
      </c>
      <c r="S536">
        <v>12</v>
      </c>
      <c r="T536" t="s">
        <v>81</v>
      </c>
      <c r="U536" t="s">
        <v>262</v>
      </c>
      <c r="W536" t="s">
        <v>127</v>
      </c>
      <c r="X536" t="s">
        <v>129</v>
      </c>
      <c r="Y536" t="s">
        <v>339</v>
      </c>
      <c r="Z536" t="s">
        <v>339</v>
      </c>
      <c r="AA536">
        <v>12</v>
      </c>
      <c r="AB536" t="s">
        <v>339</v>
      </c>
      <c r="AC536" t="s">
        <v>339</v>
      </c>
      <c r="AE536" t="s">
        <v>340</v>
      </c>
      <c r="AF536" t="s">
        <v>341</v>
      </c>
      <c r="AG536">
        <v>0</v>
      </c>
      <c r="AH536">
        <v>0</v>
      </c>
      <c r="AI536" t="s">
        <v>342</v>
      </c>
      <c r="AJ536" t="s">
        <v>431</v>
      </c>
      <c r="AK536" t="s">
        <v>81</v>
      </c>
      <c r="AL536" t="s">
        <v>339</v>
      </c>
      <c r="AO536" t="s">
        <v>262</v>
      </c>
      <c r="AP536" t="s">
        <v>262</v>
      </c>
      <c r="AQ536" t="s">
        <v>344</v>
      </c>
      <c r="AR536" t="s">
        <v>82</v>
      </c>
      <c r="AS536" t="s">
        <v>345</v>
      </c>
    </row>
    <row r="537" spans="1:46">
      <c r="A537">
        <v>1908</v>
      </c>
      <c r="B537">
        <v>68008972025</v>
      </c>
      <c r="C537">
        <v>804003003</v>
      </c>
      <c r="D537" t="s">
        <v>169</v>
      </c>
      <c r="E537" t="s">
        <v>129</v>
      </c>
      <c r="F537" t="s">
        <v>127</v>
      </c>
      <c r="G537" t="s">
        <v>77</v>
      </c>
      <c r="H537" t="s">
        <v>334</v>
      </c>
      <c r="I537" t="s">
        <v>191</v>
      </c>
      <c r="J537">
        <v>68051</v>
      </c>
      <c r="K537" t="s">
        <v>95</v>
      </c>
      <c r="L537">
        <v>6807</v>
      </c>
      <c r="M537">
        <v>680511129164</v>
      </c>
      <c r="N537" t="s">
        <v>1470</v>
      </c>
      <c r="O537" t="s">
        <v>336</v>
      </c>
      <c r="P537" t="s">
        <v>1471</v>
      </c>
      <c r="Q537" t="s">
        <v>338</v>
      </c>
      <c r="R537">
        <v>2026</v>
      </c>
      <c r="S537">
        <v>16</v>
      </c>
      <c r="T537" t="s">
        <v>81</v>
      </c>
      <c r="U537" t="s">
        <v>262</v>
      </c>
      <c r="W537" t="s">
        <v>127</v>
      </c>
      <c r="X537" t="s">
        <v>129</v>
      </c>
      <c r="Y537" t="s">
        <v>339</v>
      </c>
      <c r="Z537" t="s">
        <v>339</v>
      </c>
      <c r="AA537">
        <v>16</v>
      </c>
      <c r="AB537" t="s">
        <v>339</v>
      </c>
      <c r="AC537" t="s">
        <v>339</v>
      </c>
      <c r="AE537" t="s">
        <v>340</v>
      </c>
      <c r="AF537" t="s">
        <v>341</v>
      </c>
      <c r="AG537">
        <v>0</v>
      </c>
      <c r="AH537">
        <v>0</v>
      </c>
      <c r="AI537" t="s">
        <v>342</v>
      </c>
      <c r="AJ537" t="s">
        <v>431</v>
      </c>
      <c r="AK537" t="s">
        <v>81</v>
      </c>
      <c r="AL537" t="s">
        <v>339</v>
      </c>
      <c r="AO537" t="s">
        <v>262</v>
      </c>
      <c r="AP537" t="s">
        <v>262</v>
      </c>
      <c r="AQ537" t="s">
        <v>344</v>
      </c>
      <c r="AR537" t="s">
        <v>82</v>
      </c>
      <c r="AS537" t="s">
        <v>345</v>
      </c>
    </row>
    <row r="538" spans="1:46">
      <c r="A538">
        <v>1908</v>
      </c>
      <c r="B538">
        <v>68008972025</v>
      </c>
      <c r="C538">
        <v>804003003</v>
      </c>
      <c r="D538" t="s">
        <v>169</v>
      </c>
      <c r="E538" t="s">
        <v>129</v>
      </c>
      <c r="F538" t="s">
        <v>127</v>
      </c>
      <c r="G538" t="s">
        <v>77</v>
      </c>
      <c r="H538" t="s">
        <v>334</v>
      </c>
      <c r="I538" t="s">
        <v>191</v>
      </c>
      <c r="J538">
        <v>68051</v>
      </c>
      <c r="K538" t="s">
        <v>95</v>
      </c>
      <c r="L538">
        <v>6807</v>
      </c>
      <c r="M538">
        <v>680511129165</v>
      </c>
      <c r="N538" t="s">
        <v>1472</v>
      </c>
      <c r="O538" t="s">
        <v>336</v>
      </c>
      <c r="P538" t="s">
        <v>1473</v>
      </c>
      <c r="Q538" t="s">
        <v>338</v>
      </c>
      <c r="R538">
        <v>2026</v>
      </c>
      <c r="S538">
        <v>15</v>
      </c>
      <c r="T538" t="s">
        <v>81</v>
      </c>
      <c r="U538" t="s">
        <v>262</v>
      </c>
      <c r="W538" t="s">
        <v>127</v>
      </c>
      <c r="X538" t="s">
        <v>129</v>
      </c>
      <c r="Y538" t="s">
        <v>339</v>
      </c>
      <c r="Z538" t="s">
        <v>339</v>
      </c>
      <c r="AA538">
        <v>15</v>
      </c>
      <c r="AB538" t="s">
        <v>339</v>
      </c>
      <c r="AC538" t="s">
        <v>339</v>
      </c>
      <c r="AE538" t="s">
        <v>340</v>
      </c>
      <c r="AF538" t="s">
        <v>341</v>
      </c>
      <c r="AG538">
        <v>0</v>
      </c>
      <c r="AH538">
        <v>0</v>
      </c>
      <c r="AI538" t="s">
        <v>342</v>
      </c>
      <c r="AJ538" t="s">
        <v>431</v>
      </c>
      <c r="AK538" t="s">
        <v>81</v>
      </c>
      <c r="AL538" t="s">
        <v>339</v>
      </c>
      <c r="AO538" t="s">
        <v>262</v>
      </c>
      <c r="AP538" t="s">
        <v>262</v>
      </c>
      <c r="AQ538" t="s">
        <v>344</v>
      </c>
      <c r="AR538" t="s">
        <v>82</v>
      </c>
      <c r="AS538" t="s">
        <v>345</v>
      </c>
    </row>
    <row r="539" spans="1:46">
      <c r="A539">
        <v>1908</v>
      </c>
      <c r="B539">
        <v>68008972025</v>
      </c>
      <c r="C539">
        <v>804003003</v>
      </c>
      <c r="D539" t="s">
        <v>169</v>
      </c>
      <c r="E539" t="s">
        <v>129</v>
      </c>
      <c r="F539" t="s">
        <v>127</v>
      </c>
      <c r="G539" t="s">
        <v>77</v>
      </c>
      <c r="H539" t="s">
        <v>334</v>
      </c>
      <c r="I539" t="s">
        <v>191</v>
      </c>
      <c r="J539">
        <v>68051</v>
      </c>
      <c r="K539" t="s">
        <v>95</v>
      </c>
      <c r="L539">
        <v>6807</v>
      </c>
      <c r="M539">
        <v>680511129167</v>
      </c>
      <c r="N539" t="s">
        <v>1474</v>
      </c>
      <c r="O539" t="s">
        <v>336</v>
      </c>
      <c r="P539" t="s">
        <v>1475</v>
      </c>
      <c r="Q539" t="s">
        <v>338</v>
      </c>
      <c r="R539">
        <v>2026</v>
      </c>
      <c r="S539">
        <v>25</v>
      </c>
      <c r="T539" t="s">
        <v>81</v>
      </c>
      <c r="U539" t="s">
        <v>262</v>
      </c>
      <c r="W539" t="s">
        <v>127</v>
      </c>
      <c r="X539" t="s">
        <v>129</v>
      </c>
      <c r="Y539" t="s">
        <v>339</v>
      </c>
      <c r="Z539" t="s">
        <v>339</v>
      </c>
      <c r="AA539">
        <v>25</v>
      </c>
      <c r="AB539" t="s">
        <v>339</v>
      </c>
      <c r="AC539" t="s">
        <v>339</v>
      </c>
      <c r="AE539" t="s">
        <v>340</v>
      </c>
      <c r="AF539" t="s">
        <v>341</v>
      </c>
      <c r="AG539">
        <v>0</v>
      </c>
      <c r="AH539">
        <v>0</v>
      </c>
      <c r="AI539" t="s">
        <v>342</v>
      </c>
      <c r="AJ539" t="s">
        <v>431</v>
      </c>
      <c r="AK539" t="s">
        <v>81</v>
      </c>
      <c r="AL539" t="s">
        <v>339</v>
      </c>
      <c r="AO539" t="s">
        <v>262</v>
      </c>
      <c r="AP539" t="s">
        <v>262</v>
      </c>
      <c r="AQ539" t="s">
        <v>344</v>
      </c>
      <c r="AR539" t="s">
        <v>82</v>
      </c>
      <c r="AS539" t="s">
        <v>345</v>
      </c>
    </row>
    <row r="540" spans="1:46">
      <c r="A540">
        <v>1908</v>
      </c>
      <c r="B540">
        <v>68008972025</v>
      </c>
      <c r="C540">
        <v>804003003</v>
      </c>
      <c r="D540" t="s">
        <v>169</v>
      </c>
      <c r="E540" t="s">
        <v>129</v>
      </c>
      <c r="F540" t="s">
        <v>127</v>
      </c>
      <c r="G540" t="s">
        <v>77</v>
      </c>
      <c r="H540" t="s">
        <v>334</v>
      </c>
      <c r="I540" t="s">
        <v>191</v>
      </c>
      <c r="J540">
        <v>68051</v>
      </c>
      <c r="K540" t="s">
        <v>95</v>
      </c>
      <c r="L540">
        <v>6807</v>
      </c>
      <c r="M540">
        <v>680511129168</v>
      </c>
      <c r="N540" t="s">
        <v>1476</v>
      </c>
      <c r="O540" t="s">
        <v>336</v>
      </c>
      <c r="P540" t="s">
        <v>1477</v>
      </c>
      <c r="Q540" t="s">
        <v>338</v>
      </c>
      <c r="R540">
        <v>2026</v>
      </c>
      <c r="S540">
        <v>17</v>
      </c>
      <c r="T540" t="s">
        <v>81</v>
      </c>
      <c r="U540" t="s">
        <v>262</v>
      </c>
      <c r="W540" t="s">
        <v>127</v>
      </c>
      <c r="X540" t="s">
        <v>129</v>
      </c>
      <c r="Y540" t="s">
        <v>339</v>
      </c>
      <c r="Z540" t="s">
        <v>339</v>
      </c>
      <c r="AA540">
        <v>17</v>
      </c>
      <c r="AB540" t="s">
        <v>339</v>
      </c>
      <c r="AC540" t="s">
        <v>339</v>
      </c>
      <c r="AE540" t="s">
        <v>340</v>
      </c>
      <c r="AF540" t="s">
        <v>341</v>
      </c>
      <c r="AG540">
        <v>0</v>
      </c>
      <c r="AH540">
        <v>0</v>
      </c>
      <c r="AI540" t="s">
        <v>342</v>
      </c>
      <c r="AJ540" t="s">
        <v>431</v>
      </c>
      <c r="AK540" t="s">
        <v>81</v>
      </c>
      <c r="AL540" t="s">
        <v>339</v>
      </c>
      <c r="AO540" t="s">
        <v>262</v>
      </c>
      <c r="AP540" t="s">
        <v>262</v>
      </c>
      <c r="AQ540" t="s">
        <v>344</v>
      </c>
      <c r="AR540" t="s">
        <v>82</v>
      </c>
      <c r="AS540" t="s">
        <v>345</v>
      </c>
    </row>
    <row r="541" spans="1:46">
      <c r="A541">
        <v>1908</v>
      </c>
      <c r="B541">
        <v>68008972025</v>
      </c>
      <c r="C541">
        <v>804003003</v>
      </c>
      <c r="D541" t="s">
        <v>169</v>
      </c>
      <c r="E541" t="s">
        <v>129</v>
      </c>
      <c r="F541" t="s">
        <v>127</v>
      </c>
      <c r="G541" t="s">
        <v>77</v>
      </c>
      <c r="H541" t="s">
        <v>334</v>
      </c>
      <c r="I541" t="s">
        <v>191</v>
      </c>
      <c r="J541">
        <v>68051</v>
      </c>
      <c r="K541" t="s">
        <v>95</v>
      </c>
      <c r="L541">
        <v>6807</v>
      </c>
      <c r="M541">
        <v>680511155599</v>
      </c>
      <c r="N541" t="s">
        <v>1478</v>
      </c>
      <c r="O541" t="s">
        <v>336</v>
      </c>
      <c r="P541" t="s">
        <v>1479</v>
      </c>
      <c r="Q541" t="s">
        <v>338</v>
      </c>
      <c r="R541">
        <v>2026</v>
      </c>
      <c r="S541">
        <v>25</v>
      </c>
      <c r="T541" t="s">
        <v>81</v>
      </c>
      <c r="U541" t="s">
        <v>262</v>
      </c>
      <c r="W541" t="s">
        <v>127</v>
      </c>
      <c r="X541" t="s">
        <v>129</v>
      </c>
      <c r="Y541" t="s">
        <v>339</v>
      </c>
      <c r="Z541" t="s">
        <v>339</v>
      </c>
      <c r="AA541">
        <v>25</v>
      </c>
      <c r="AB541" t="s">
        <v>339</v>
      </c>
      <c r="AC541" t="s">
        <v>339</v>
      </c>
      <c r="AE541" t="s">
        <v>340</v>
      </c>
      <c r="AF541" t="s">
        <v>341</v>
      </c>
      <c r="AG541">
        <v>0</v>
      </c>
      <c r="AH541">
        <v>0</v>
      </c>
      <c r="AI541" t="s">
        <v>342</v>
      </c>
      <c r="AJ541" t="s">
        <v>431</v>
      </c>
      <c r="AK541" t="s">
        <v>81</v>
      </c>
      <c r="AL541" t="s">
        <v>339</v>
      </c>
      <c r="AO541" t="s">
        <v>262</v>
      </c>
      <c r="AP541" t="s">
        <v>262</v>
      </c>
      <c r="AQ541" t="s">
        <v>344</v>
      </c>
      <c r="AR541" t="s">
        <v>82</v>
      </c>
      <c r="AS541" t="s">
        <v>345</v>
      </c>
    </row>
    <row r="542" spans="1:46">
      <c r="A542">
        <v>1908</v>
      </c>
      <c r="B542">
        <v>68008972025</v>
      </c>
      <c r="C542">
        <v>804003003</v>
      </c>
      <c r="D542" t="s">
        <v>169</v>
      </c>
      <c r="E542" t="s">
        <v>129</v>
      </c>
      <c r="F542" t="s">
        <v>127</v>
      </c>
      <c r="G542" t="s">
        <v>77</v>
      </c>
      <c r="H542" t="s">
        <v>334</v>
      </c>
      <c r="I542" t="s">
        <v>192</v>
      </c>
      <c r="J542">
        <v>68217</v>
      </c>
      <c r="K542" t="s">
        <v>95</v>
      </c>
      <c r="L542">
        <v>6807</v>
      </c>
      <c r="M542">
        <v>6821700138752</v>
      </c>
      <c r="N542" t="s">
        <v>1480</v>
      </c>
      <c r="O542" t="s">
        <v>336</v>
      </c>
      <c r="P542" t="s">
        <v>1481</v>
      </c>
      <c r="Q542" t="s">
        <v>338</v>
      </c>
      <c r="R542">
        <v>2026</v>
      </c>
      <c r="S542">
        <v>53</v>
      </c>
      <c r="T542" t="s">
        <v>81</v>
      </c>
      <c r="U542" t="s">
        <v>262</v>
      </c>
      <c r="W542" t="s">
        <v>127</v>
      </c>
      <c r="X542" t="s">
        <v>129</v>
      </c>
      <c r="Y542" t="s">
        <v>339</v>
      </c>
      <c r="Z542" t="s">
        <v>339</v>
      </c>
      <c r="AA542">
        <v>53</v>
      </c>
      <c r="AB542" t="s">
        <v>339</v>
      </c>
      <c r="AC542" t="s">
        <v>339</v>
      </c>
      <c r="AE542" t="s">
        <v>340</v>
      </c>
      <c r="AF542" t="s">
        <v>341</v>
      </c>
      <c r="AG542">
        <v>0</v>
      </c>
      <c r="AH542">
        <v>1</v>
      </c>
      <c r="AI542" t="s">
        <v>342</v>
      </c>
      <c r="AJ542" t="s">
        <v>431</v>
      </c>
      <c r="AK542" t="s">
        <v>81</v>
      </c>
      <c r="AL542" t="s">
        <v>339</v>
      </c>
      <c r="AO542" t="s">
        <v>262</v>
      </c>
      <c r="AP542" t="s">
        <v>262</v>
      </c>
      <c r="AQ542" t="s">
        <v>344</v>
      </c>
      <c r="AR542" t="s">
        <v>82</v>
      </c>
      <c r="AS542" t="s">
        <v>345</v>
      </c>
    </row>
    <row r="543" spans="1:46">
      <c r="A543">
        <v>1908</v>
      </c>
      <c r="B543">
        <v>68008972025</v>
      </c>
      <c r="C543">
        <v>804003003</v>
      </c>
      <c r="D543" t="s">
        <v>169</v>
      </c>
      <c r="E543" t="s">
        <v>129</v>
      </c>
      <c r="F543" t="s">
        <v>127</v>
      </c>
      <c r="G543" t="s">
        <v>77</v>
      </c>
      <c r="H543" t="s">
        <v>334</v>
      </c>
      <c r="I543" t="s">
        <v>192</v>
      </c>
      <c r="J543">
        <v>68217</v>
      </c>
      <c r="K543" t="s">
        <v>95</v>
      </c>
      <c r="L543">
        <v>6807</v>
      </c>
      <c r="M543">
        <v>6821700138756</v>
      </c>
      <c r="N543" t="s">
        <v>1482</v>
      </c>
      <c r="O543" t="s">
        <v>336</v>
      </c>
      <c r="P543" t="s">
        <v>1483</v>
      </c>
      <c r="Q543" t="s">
        <v>338</v>
      </c>
      <c r="R543">
        <v>2026</v>
      </c>
      <c r="S543">
        <v>13</v>
      </c>
      <c r="T543" t="s">
        <v>81</v>
      </c>
      <c r="U543" t="s">
        <v>262</v>
      </c>
      <c r="W543" t="s">
        <v>127</v>
      </c>
      <c r="X543" t="s">
        <v>129</v>
      </c>
      <c r="Y543" t="s">
        <v>339</v>
      </c>
      <c r="Z543" t="s">
        <v>339</v>
      </c>
      <c r="AA543">
        <v>13</v>
      </c>
      <c r="AB543" t="s">
        <v>339</v>
      </c>
      <c r="AC543" t="s">
        <v>339</v>
      </c>
      <c r="AE543" t="s">
        <v>340</v>
      </c>
      <c r="AF543" t="s">
        <v>341</v>
      </c>
      <c r="AG543">
        <v>0</v>
      </c>
      <c r="AH543">
        <v>0</v>
      </c>
      <c r="AI543" t="s">
        <v>342</v>
      </c>
      <c r="AJ543" t="s">
        <v>431</v>
      </c>
      <c r="AK543" t="s">
        <v>81</v>
      </c>
      <c r="AL543" t="s">
        <v>339</v>
      </c>
      <c r="AO543" t="s">
        <v>262</v>
      </c>
      <c r="AP543" t="s">
        <v>262</v>
      </c>
      <c r="AQ543" t="s">
        <v>344</v>
      </c>
      <c r="AR543" t="s">
        <v>82</v>
      </c>
      <c r="AS543" t="s">
        <v>345</v>
      </c>
    </row>
    <row r="544" spans="1:46">
      <c r="A544">
        <v>1908</v>
      </c>
      <c r="B544">
        <v>68008972025</v>
      </c>
      <c r="C544">
        <v>804003003</v>
      </c>
      <c r="D544" t="s">
        <v>169</v>
      </c>
      <c r="E544" t="s">
        <v>129</v>
      </c>
      <c r="F544" t="s">
        <v>127</v>
      </c>
      <c r="G544" t="s">
        <v>77</v>
      </c>
      <c r="H544" t="s">
        <v>334</v>
      </c>
      <c r="I544" t="s">
        <v>192</v>
      </c>
      <c r="J544">
        <v>68217</v>
      </c>
      <c r="K544" t="s">
        <v>95</v>
      </c>
      <c r="L544">
        <v>6807</v>
      </c>
      <c r="M544">
        <v>6821700138761</v>
      </c>
      <c r="N544" t="s">
        <v>1484</v>
      </c>
      <c r="O544" t="s">
        <v>336</v>
      </c>
      <c r="P544" t="s">
        <v>1485</v>
      </c>
      <c r="Q544" t="s">
        <v>338</v>
      </c>
      <c r="R544">
        <v>2026</v>
      </c>
      <c r="S544">
        <v>20</v>
      </c>
      <c r="T544" t="s">
        <v>81</v>
      </c>
      <c r="U544" t="s">
        <v>262</v>
      </c>
      <c r="W544" t="s">
        <v>127</v>
      </c>
      <c r="X544" t="s">
        <v>129</v>
      </c>
      <c r="Y544" t="s">
        <v>339</v>
      </c>
      <c r="Z544" t="s">
        <v>339</v>
      </c>
      <c r="AA544">
        <v>20</v>
      </c>
      <c r="AB544" t="s">
        <v>339</v>
      </c>
      <c r="AC544" t="s">
        <v>339</v>
      </c>
      <c r="AE544" t="s">
        <v>340</v>
      </c>
      <c r="AF544" t="s">
        <v>341</v>
      </c>
      <c r="AG544">
        <v>0</v>
      </c>
      <c r="AH544">
        <v>0</v>
      </c>
      <c r="AI544" t="s">
        <v>342</v>
      </c>
      <c r="AJ544" t="s">
        <v>431</v>
      </c>
      <c r="AK544" t="s">
        <v>81</v>
      </c>
      <c r="AL544" t="s">
        <v>339</v>
      </c>
      <c r="AO544" t="s">
        <v>262</v>
      </c>
      <c r="AP544" t="s">
        <v>262</v>
      </c>
      <c r="AQ544" t="s">
        <v>344</v>
      </c>
      <c r="AR544" t="s">
        <v>82</v>
      </c>
      <c r="AS544" t="s">
        <v>345</v>
      </c>
    </row>
    <row r="545" spans="1:45">
      <c r="A545">
        <v>1908</v>
      </c>
      <c r="B545">
        <v>68008972025</v>
      </c>
      <c r="C545">
        <v>804003003</v>
      </c>
      <c r="D545" t="s">
        <v>169</v>
      </c>
      <c r="E545" t="s">
        <v>129</v>
      </c>
      <c r="F545" t="s">
        <v>127</v>
      </c>
      <c r="G545" t="s">
        <v>77</v>
      </c>
      <c r="H545" t="s">
        <v>334</v>
      </c>
      <c r="I545" t="s">
        <v>192</v>
      </c>
      <c r="J545">
        <v>68217</v>
      </c>
      <c r="K545" t="s">
        <v>95</v>
      </c>
      <c r="L545">
        <v>6807</v>
      </c>
      <c r="M545">
        <v>682171128263</v>
      </c>
      <c r="N545" t="s">
        <v>1486</v>
      </c>
      <c r="O545" t="s">
        <v>336</v>
      </c>
      <c r="P545" t="s">
        <v>1487</v>
      </c>
      <c r="Q545" t="s">
        <v>338</v>
      </c>
      <c r="R545">
        <v>2026</v>
      </c>
      <c r="S545">
        <v>18</v>
      </c>
      <c r="T545" t="s">
        <v>81</v>
      </c>
      <c r="U545" t="s">
        <v>262</v>
      </c>
      <c r="W545" t="s">
        <v>127</v>
      </c>
      <c r="X545" t="s">
        <v>129</v>
      </c>
      <c r="Y545" t="s">
        <v>339</v>
      </c>
      <c r="Z545" t="s">
        <v>339</v>
      </c>
      <c r="AA545">
        <v>18</v>
      </c>
      <c r="AB545" t="s">
        <v>339</v>
      </c>
      <c r="AC545" t="s">
        <v>339</v>
      </c>
      <c r="AE545" t="s">
        <v>340</v>
      </c>
      <c r="AF545" t="s">
        <v>341</v>
      </c>
      <c r="AG545">
        <v>0</v>
      </c>
      <c r="AH545">
        <v>0</v>
      </c>
      <c r="AI545" t="s">
        <v>342</v>
      </c>
      <c r="AJ545" t="s">
        <v>431</v>
      </c>
      <c r="AK545" t="s">
        <v>81</v>
      </c>
      <c r="AL545" t="s">
        <v>339</v>
      </c>
      <c r="AO545" t="s">
        <v>262</v>
      </c>
      <c r="AP545" t="s">
        <v>262</v>
      </c>
      <c r="AQ545" t="s">
        <v>344</v>
      </c>
      <c r="AR545" t="s">
        <v>82</v>
      </c>
      <c r="AS545" t="s">
        <v>345</v>
      </c>
    </row>
    <row r="546" spans="1:45">
      <c r="A546">
        <v>1908</v>
      </c>
      <c r="B546">
        <v>68008972025</v>
      </c>
      <c r="C546">
        <v>804003003</v>
      </c>
      <c r="D546" t="s">
        <v>169</v>
      </c>
      <c r="E546" t="s">
        <v>129</v>
      </c>
      <c r="F546" t="s">
        <v>127</v>
      </c>
      <c r="G546" t="s">
        <v>77</v>
      </c>
      <c r="H546" t="s">
        <v>334</v>
      </c>
      <c r="I546" t="s">
        <v>192</v>
      </c>
      <c r="J546">
        <v>68217</v>
      </c>
      <c r="K546" t="s">
        <v>95</v>
      </c>
      <c r="L546">
        <v>6807</v>
      </c>
      <c r="M546">
        <v>682171128264</v>
      </c>
      <c r="N546" t="s">
        <v>1488</v>
      </c>
      <c r="O546" t="s">
        <v>336</v>
      </c>
      <c r="P546" t="s">
        <v>1489</v>
      </c>
      <c r="Q546" t="s">
        <v>338</v>
      </c>
      <c r="R546">
        <v>2026</v>
      </c>
      <c r="S546">
        <v>12</v>
      </c>
      <c r="T546" t="s">
        <v>81</v>
      </c>
      <c r="U546" t="s">
        <v>262</v>
      </c>
      <c r="W546" t="s">
        <v>127</v>
      </c>
      <c r="X546" t="s">
        <v>129</v>
      </c>
      <c r="Y546" t="s">
        <v>339</v>
      </c>
      <c r="Z546" t="s">
        <v>339</v>
      </c>
      <c r="AA546">
        <v>12</v>
      </c>
      <c r="AB546" t="s">
        <v>339</v>
      </c>
      <c r="AC546" t="s">
        <v>339</v>
      </c>
      <c r="AE546" t="s">
        <v>340</v>
      </c>
      <c r="AF546" t="s">
        <v>341</v>
      </c>
      <c r="AG546">
        <v>0</v>
      </c>
      <c r="AH546">
        <v>0</v>
      </c>
      <c r="AI546" t="s">
        <v>342</v>
      </c>
      <c r="AJ546" t="s">
        <v>431</v>
      </c>
      <c r="AK546" t="s">
        <v>81</v>
      </c>
      <c r="AL546" t="s">
        <v>339</v>
      </c>
      <c r="AO546" t="s">
        <v>262</v>
      </c>
      <c r="AP546" t="s">
        <v>262</v>
      </c>
      <c r="AQ546" t="s">
        <v>344</v>
      </c>
      <c r="AR546" t="s">
        <v>82</v>
      </c>
      <c r="AS546" t="s">
        <v>345</v>
      </c>
    </row>
    <row r="547" spans="1:45">
      <c r="A547">
        <v>1908</v>
      </c>
      <c r="B547">
        <v>68008972025</v>
      </c>
      <c r="C547">
        <v>804003003</v>
      </c>
      <c r="D547" t="s">
        <v>169</v>
      </c>
      <c r="E547" t="s">
        <v>129</v>
      </c>
      <c r="F547" t="s">
        <v>127</v>
      </c>
      <c r="G547" t="s">
        <v>77</v>
      </c>
      <c r="H547" t="s">
        <v>334</v>
      </c>
      <c r="I547" t="s">
        <v>192</v>
      </c>
      <c r="J547">
        <v>68217</v>
      </c>
      <c r="K547" t="s">
        <v>95</v>
      </c>
      <c r="L547">
        <v>6807</v>
      </c>
      <c r="M547">
        <v>682171128266</v>
      </c>
      <c r="N547" t="s">
        <v>1490</v>
      </c>
      <c r="O547" t="s">
        <v>336</v>
      </c>
      <c r="P547" t="s">
        <v>1491</v>
      </c>
      <c r="Q547" t="s">
        <v>338</v>
      </c>
      <c r="R547">
        <v>2026</v>
      </c>
      <c r="S547">
        <v>20</v>
      </c>
      <c r="T547" t="s">
        <v>81</v>
      </c>
      <c r="U547" t="s">
        <v>262</v>
      </c>
      <c r="W547" t="s">
        <v>127</v>
      </c>
      <c r="X547" t="s">
        <v>129</v>
      </c>
      <c r="Y547" t="s">
        <v>339</v>
      </c>
      <c r="Z547" t="s">
        <v>339</v>
      </c>
      <c r="AA547">
        <v>20</v>
      </c>
      <c r="AB547" t="s">
        <v>339</v>
      </c>
      <c r="AC547" t="s">
        <v>339</v>
      </c>
      <c r="AE547" t="s">
        <v>340</v>
      </c>
      <c r="AF547" t="s">
        <v>341</v>
      </c>
      <c r="AG547">
        <v>0</v>
      </c>
      <c r="AH547">
        <v>0</v>
      </c>
      <c r="AI547" t="s">
        <v>342</v>
      </c>
      <c r="AJ547" t="s">
        <v>431</v>
      </c>
      <c r="AK547" t="s">
        <v>81</v>
      </c>
      <c r="AL547" t="s">
        <v>339</v>
      </c>
      <c r="AO547" t="s">
        <v>262</v>
      </c>
      <c r="AP547" t="s">
        <v>262</v>
      </c>
      <c r="AQ547" t="s">
        <v>344</v>
      </c>
      <c r="AR547" t="s">
        <v>82</v>
      </c>
      <c r="AS547" t="s">
        <v>345</v>
      </c>
    </row>
    <row r="548" spans="1:45">
      <c r="A548">
        <v>1908</v>
      </c>
      <c r="B548">
        <v>68008972025</v>
      </c>
      <c r="C548">
        <v>804003003</v>
      </c>
      <c r="D548" t="s">
        <v>169</v>
      </c>
      <c r="E548" t="s">
        <v>129</v>
      </c>
      <c r="F548" t="s">
        <v>127</v>
      </c>
      <c r="G548" t="s">
        <v>77</v>
      </c>
      <c r="H548" t="s">
        <v>334</v>
      </c>
      <c r="I548" t="s">
        <v>192</v>
      </c>
      <c r="J548">
        <v>68217</v>
      </c>
      <c r="K548" t="s">
        <v>95</v>
      </c>
      <c r="L548">
        <v>6807</v>
      </c>
      <c r="M548">
        <v>682171150796</v>
      </c>
      <c r="N548" t="s">
        <v>1492</v>
      </c>
      <c r="O548" t="s">
        <v>336</v>
      </c>
      <c r="P548" t="s">
        <v>1493</v>
      </c>
      <c r="Q548" t="s">
        <v>338</v>
      </c>
      <c r="R548">
        <v>2026</v>
      </c>
      <c r="S548">
        <v>10</v>
      </c>
      <c r="T548" t="s">
        <v>81</v>
      </c>
      <c r="U548" t="s">
        <v>262</v>
      </c>
      <c r="W548" t="s">
        <v>127</v>
      </c>
      <c r="X548" t="s">
        <v>129</v>
      </c>
      <c r="Y548" t="s">
        <v>339</v>
      </c>
      <c r="Z548" t="s">
        <v>339</v>
      </c>
      <c r="AA548">
        <v>10</v>
      </c>
      <c r="AB548" t="s">
        <v>339</v>
      </c>
      <c r="AC548" t="s">
        <v>339</v>
      </c>
      <c r="AE548" t="s">
        <v>340</v>
      </c>
      <c r="AF548" t="s">
        <v>341</v>
      </c>
      <c r="AG548">
        <v>0</v>
      </c>
      <c r="AH548">
        <v>0</v>
      </c>
      <c r="AI548" t="s">
        <v>342</v>
      </c>
      <c r="AJ548" t="s">
        <v>431</v>
      </c>
      <c r="AK548" t="s">
        <v>81</v>
      </c>
      <c r="AL548" t="s">
        <v>339</v>
      </c>
      <c r="AO548" t="s">
        <v>262</v>
      </c>
      <c r="AP548" t="s">
        <v>262</v>
      </c>
      <c r="AQ548" t="s">
        <v>344</v>
      </c>
      <c r="AR548" t="s">
        <v>82</v>
      </c>
      <c r="AS548" t="s">
        <v>345</v>
      </c>
    </row>
    <row r="549" spans="1:45">
      <c r="A549">
        <v>1908</v>
      </c>
      <c r="B549">
        <v>68008972025</v>
      </c>
      <c r="C549">
        <v>804003003</v>
      </c>
      <c r="D549" t="s">
        <v>169</v>
      </c>
      <c r="E549" t="s">
        <v>129</v>
      </c>
      <c r="F549" t="s">
        <v>127</v>
      </c>
      <c r="G549" t="s">
        <v>77</v>
      </c>
      <c r="H549" t="s">
        <v>334</v>
      </c>
      <c r="I549" t="s">
        <v>192</v>
      </c>
      <c r="J549">
        <v>68217</v>
      </c>
      <c r="K549" t="s">
        <v>95</v>
      </c>
      <c r="L549">
        <v>6807</v>
      </c>
      <c r="M549">
        <v>682171150797</v>
      </c>
      <c r="N549" t="s">
        <v>1494</v>
      </c>
      <c r="O549" t="s">
        <v>336</v>
      </c>
      <c r="P549" t="s">
        <v>1495</v>
      </c>
      <c r="Q549" t="s">
        <v>338</v>
      </c>
      <c r="R549">
        <v>2026</v>
      </c>
      <c r="S549">
        <v>18</v>
      </c>
      <c r="T549" t="s">
        <v>81</v>
      </c>
      <c r="U549" t="s">
        <v>262</v>
      </c>
      <c r="W549" t="s">
        <v>127</v>
      </c>
      <c r="X549" t="s">
        <v>129</v>
      </c>
      <c r="Y549" t="s">
        <v>339</v>
      </c>
      <c r="Z549" t="s">
        <v>339</v>
      </c>
      <c r="AA549">
        <v>18</v>
      </c>
      <c r="AB549" t="s">
        <v>339</v>
      </c>
      <c r="AC549" t="s">
        <v>339</v>
      </c>
      <c r="AE549" t="s">
        <v>340</v>
      </c>
      <c r="AF549" t="s">
        <v>341</v>
      </c>
      <c r="AG549">
        <v>0</v>
      </c>
      <c r="AH549">
        <v>0</v>
      </c>
      <c r="AI549" t="s">
        <v>342</v>
      </c>
      <c r="AJ549" t="s">
        <v>431</v>
      </c>
      <c r="AK549" t="s">
        <v>81</v>
      </c>
      <c r="AL549" t="s">
        <v>339</v>
      </c>
      <c r="AO549" t="s">
        <v>262</v>
      </c>
      <c r="AP549" t="s">
        <v>262</v>
      </c>
      <c r="AQ549" t="s">
        <v>344</v>
      </c>
      <c r="AR549" t="s">
        <v>82</v>
      </c>
      <c r="AS549" t="s">
        <v>345</v>
      </c>
    </row>
    <row r="550" spans="1:45">
      <c r="A550">
        <v>1908</v>
      </c>
      <c r="B550">
        <v>68008972025</v>
      </c>
      <c r="C550">
        <v>804003003</v>
      </c>
      <c r="D550" t="s">
        <v>169</v>
      </c>
      <c r="E550" t="s">
        <v>129</v>
      </c>
      <c r="F550" t="s">
        <v>127</v>
      </c>
      <c r="G550" t="s">
        <v>77</v>
      </c>
      <c r="H550" t="s">
        <v>334</v>
      </c>
      <c r="I550" t="s">
        <v>193</v>
      </c>
      <c r="J550">
        <v>68370</v>
      </c>
      <c r="K550" t="s">
        <v>95</v>
      </c>
      <c r="L550">
        <v>6807</v>
      </c>
      <c r="M550">
        <v>6837000117263</v>
      </c>
      <c r="N550" t="s">
        <v>1496</v>
      </c>
      <c r="O550" t="s">
        <v>336</v>
      </c>
      <c r="P550" t="s">
        <v>1497</v>
      </c>
      <c r="Q550" t="s">
        <v>338</v>
      </c>
      <c r="R550">
        <v>2026</v>
      </c>
      <c r="S550">
        <v>12</v>
      </c>
      <c r="T550" t="s">
        <v>81</v>
      </c>
      <c r="U550" t="s">
        <v>262</v>
      </c>
      <c r="W550" t="s">
        <v>127</v>
      </c>
      <c r="X550" t="s">
        <v>129</v>
      </c>
      <c r="Y550" t="s">
        <v>339</v>
      </c>
      <c r="Z550" t="s">
        <v>339</v>
      </c>
      <c r="AA550">
        <v>12</v>
      </c>
      <c r="AB550" t="s">
        <v>339</v>
      </c>
      <c r="AC550" t="s">
        <v>339</v>
      </c>
      <c r="AE550" t="s">
        <v>340</v>
      </c>
      <c r="AF550" t="s">
        <v>341</v>
      </c>
      <c r="AG550">
        <v>0</v>
      </c>
      <c r="AH550">
        <v>0</v>
      </c>
      <c r="AI550" t="s">
        <v>342</v>
      </c>
      <c r="AJ550" t="s">
        <v>431</v>
      </c>
      <c r="AK550" t="s">
        <v>81</v>
      </c>
      <c r="AL550" t="s">
        <v>339</v>
      </c>
      <c r="AO550" t="s">
        <v>262</v>
      </c>
      <c r="AP550" t="s">
        <v>262</v>
      </c>
      <c r="AQ550" t="s">
        <v>344</v>
      </c>
      <c r="AR550" t="s">
        <v>82</v>
      </c>
      <c r="AS550" t="s">
        <v>345</v>
      </c>
    </row>
    <row r="551" spans="1:45">
      <c r="A551">
        <v>1908</v>
      </c>
      <c r="B551">
        <v>68008972025</v>
      </c>
      <c r="C551">
        <v>804003003</v>
      </c>
      <c r="D551" t="s">
        <v>169</v>
      </c>
      <c r="E551" t="s">
        <v>157</v>
      </c>
      <c r="F551" t="s">
        <v>156</v>
      </c>
      <c r="G551" t="s">
        <v>77</v>
      </c>
      <c r="H551" t="s">
        <v>334</v>
      </c>
      <c r="I551" t="s">
        <v>193</v>
      </c>
      <c r="J551">
        <v>68370</v>
      </c>
      <c r="K551" t="s">
        <v>95</v>
      </c>
      <c r="L551">
        <v>6807</v>
      </c>
      <c r="M551">
        <v>683701130617</v>
      </c>
      <c r="N551" t="s">
        <v>1498</v>
      </c>
      <c r="O551" t="s">
        <v>336</v>
      </c>
      <c r="P551" t="s">
        <v>1499</v>
      </c>
      <c r="Q551" t="s">
        <v>338</v>
      </c>
      <c r="R551">
        <v>2026</v>
      </c>
      <c r="S551">
        <v>8</v>
      </c>
      <c r="T551" t="s">
        <v>81</v>
      </c>
      <c r="U551" t="s">
        <v>262</v>
      </c>
      <c r="W551" t="s">
        <v>156</v>
      </c>
      <c r="X551" t="s">
        <v>157</v>
      </c>
      <c r="Y551" t="s">
        <v>339</v>
      </c>
      <c r="Z551" t="s">
        <v>339</v>
      </c>
      <c r="AA551">
        <v>8</v>
      </c>
      <c r="AB551" t="s">
        <v>339</v>
      </c>
      <c r="AC551" t="s">
        <v>339</v>
      </c>
      <c r="AE551" t="s">
        <v>340</v>
      </c>
      <c r="AF551" t="s">
        <v>341</v>
      </c>
      <c r="AG551">
        <v>0</v>
      </c>
      <c r="AH551">
        <v>0</v>
      </c>
      <c r="AI551" t="s">
        <v>342</v>
      </c>
      <c r="AJ551" t="s">
        <v>431</v>
      </c>
      <c r="AK551" t="s">
        <v>81</v>
      </c>
      <c r="AL551" t="s">
        <v>339</v>
      </c>
      <c r="AO551" t="s">
        <v>262</v>
      </c>
      <c r="AP551" t="s">
        <v>262</v>
      </c>
      <c r="AQ551" t="s">
        <v>344</v>
      </c>
      <c r="AR551" t="s">
        <v>82</v>
      </c>
      <c r="AS551" t="s">
        <v>345</v>
      </c>
    </row>
    <row r="552" spans="1:45">
      <c r="A552">
        <v>1908</v>
      </c>
      <c r="B552">
        <v>68008972025</v>
      </c>
      <c r="C552">
        <v>804003003</v>
      </c>
      <c r="D552" t="s">
        <v>169</v>
      </c>
      <c r="E552" t="s">
        <v>129</v>
      </c>
      <c r="F552" t="s">
        <v>127</v>
      </c>
      <c r="G552" t="s">
        <v>77</v>
      </c>
      <c r="H552" t="s">
        <v>334</v>
      </c>
      <c r="I552" t="s">
        <v>194</v>
      </c>
      <c r="J552">
        <v>68498</v>
      </c>
      <c r="K552" t="s">
        <v>95</v>
      </c>
      <c r="L552">
        <v>6807</v>
      </c>
      <c r="M552">
        <v>6849800137727</v>
      </c>
      <c r="N552" t="s">
        <v>1500</v>
      </c>
      <c r="O552" t="s">
        <v>336</v>
      </c>
      <c r="P552" t="s">
        <v>1501</v>
      </c>
      <c r="Q552" t="s">
        <v>338</v>
      </c>
      <c r="R552">
        <v>2026</v>
      </c>
      <c r="S552">
        <v>12</v>
      </c>
      <c r="T552" t="s">
        <v>140</v>
      </c>
      <c r="U552" t="s">
        <v>262</v>
      </c>
      <c r="W552" t="s">
        <v>127</v>
      </c>
      <c r="X552" t="s">
        <v>129</v>
      </c>
      <c r="Y552" t="s">
        <v>339</v>
      </c>
      <c r="Z552" t="s">
        <v>339</v>
      </c>
      <c r="AA552">
        <v>12</v>
      </c>
      <c r="AB552" t="s">
        <v>339</v>
      </c>
      <c r="AC552" t="s">
        <v>339</v>
      </c>
      <c r="AE552" t="s">
        <v>340</v>
      </c>
      <c r="AF552" t="s">
        <v>341</v>
      </c>
      <c r="AG552">
        <v>0</v>
      </c>
      <c r="AH552">
        <v>1</v>
      </c>
      <c r="AI552" t="s">
        <v>342</v>
      </c>
      <c r="AJ552" t="s">
        <v>431</v>
      </c>
      <c r="AK552" t="s">
        <v>140</v>
      </c>
      <c r="AL552" t="s">
        <v>339</v>
      </c>
      <c r="AO552" t="s">
        <v>262</v>
      </c>
      <c r="AP552" t="s">
        <v>262</v>
      </c>
      <c r="AQ552" t="s">
        <v>344</v>
      </c>
      <c r="AR552" t="s">
        <v>82</v>
      </c>
      <c r="AS552" t="s">
        <v>345</v>
      </c>
    </row>
    <row r="553" spans="1:45">
      <c r="A553">
        <v>1908</v>
      </c>
      <c r="B553">
        <v>68008972025</v>
      </c>
      <c r="C553">
        <v>804003003</v>
      </c>
      <c r="D553" t="s">
        <v>169</v>
      </c>
      <c r="E553" t="s">
        <v>129</v>
      </c>
      <c r="F553" t="s">
        <v>127</v>
      </c>
      <c r="G553" t="s">
        <v>77</v>
      </c>
      <c r="H553" t="s">
        <v>334</v>
      </c>
      <c r="I553" t="s">
        <v>194</v>
      </c>
      <c r="J553">
        <v>68498</v>
      </c>
      <c r="K553" t="s">
        <v>95</v>
      </c>
      <c r="L553">
        <v>6807</v>
      </c>
      <c r="M553">
        <v>6849800137731</v>
      </c>
      <c r="N553" t="s">
        <v>1502</v>
      </c>
      <c r="O553" t="s">
        <v>336</v>
      </c>
      <c r="P553" t="s">
        <v>1503</v>
      </c>
      <c r="Q553" t="s">
        <v>338</v>
      </c>
      <c r="R553">
        <v>2026</v>
      </c>
      <c r="S553">
        <v>10</v>
      </c>
      <c r="T553" t="s">
        <v>140</v>
      </c>
      <c r="U553" t="s">
        <v>262</v>
      </c>
      <c r="W553" t="s">
        <v>127</v>
      </c>
      <c r="X553" t="s">
        <v>129</v>
      </c>
      <c r="Y553" t="s">
        <v>339</v>
      </c>
      <c r="Z553" t="s">
        <v>339</v>
      </c>
      <c r="AA553">
        <v>10</v>
      </c>
      <c r="AB553" t="s">
        <v>339</v>
      </c>
      <c r="AC553" t="s">
        <v>339</v>
      </c>
      <c r="AE553" t="s">
        <v>340</v>
      </c>
      <c r="AF553" t="s">
        <v>341</v>
      </c>
      <c r="AG553">
        <v>0</v>
      </c>
      <c r="AH553">
        <v>1</v>
      </c>
      <c r="AI553" t="s">
        <v>342</v>
      </c>
      <c r="AJ553" t="s">
        <v>431</v>
      </c>
      <c r="AK553" t="s">
        <v>140</v>
      </c>
      <c r="AL553" t="s">
        <v>339</v>
      </c>
      <c r="AO553" t="s">
        <v>262</v>
      </c>
      <c r="AP553" t="s">
        <v>262</v>
      </c>
      <c r="AQ553" t="s">
        <v>344</v>
      </c>
      <c r="AR553" t="s">
        <v>82</v>
      </c>
      <c r="AS553" t="s">
        <v>345</v>
      </c>
    </row>
    <row r="554" spans="1:45">
      <c r="A554">
        <v>1908</v>
      </c>
      <c r="B554">
        <v>68008972025</v>
      </c>
      <c r="C554">
        <v>804003003</v>
      </c>
      <c r="D554" t="s">
        <v>169</v>
      </c>
      <c r="E554" t="s">
        <v>129</v>
      </c>
      <c r="F554" t="s">
        <v>127</v>
      </c>
      <c r="G554" t="s">
        <v>77</v>
      </c>
      <c r="H554" t="s">
        <v>334</v>
      </c>
      <c r="I554" t="s">
        <v>194</v>
      </c>
      <c r="J554">
        <v>68498</v>
      </c>
      <c r="K554" t="s">
        <v>95</v>
      </c>
      <c r="L554">
        <v>6807</v>
      </c>
      <c r="M554">
        <v>684981129199</v>
      </c>
      <c r="N554" t="s">
        <v>1504</v>
      </c>
      <c r="O554" t="s">
        <v>336</v>
      </c>
      <c r="P554" t="s">
        <v>1505</v>
      </c>
      <c r="Q554" t="s">
        <v>338</v>
      </c>
      <c r="R554">
        <v>2026</v>
      </c>
      <c r="S554">
        <v>27</v>
      </c>
      <c r="T554" t="s">
        <v>140</v>
      </c>
      <c r="U554" t="s">
        <v>262</v>
      </c>
      <c r="W554" t="s">
        <v>127</v>
      </c>
      <c r="X554" t="s">
        <v>129</v>
      </c>
      <c r="Y554" t="s">
        <v>339</v>
      </c>
      <c r="Z554" t="s">
        <v>339</v>
      </c>
      <c r="AA554">
        <v>27</v>
      </c>
      <c r="AB554" t="s">
        <v>339</v>
      </c>
      <c r="AC554" t="s">
        <v>339</v>
      </c>
      <c r="AE554" t="s">
        <v>340</v>
      </c>
      <c r="AF554" t="s">
        <v>341</v>
      </c>
      <c r="AG554">
        <v>0</v>
      </c>
      <c r="AH554">
        <v>0</v>
      </c>
      <c r="AI554" t="s">
        <v>342</v>
      </c>
      <c r="AJ554" t="s">
        <v>431</v>
      </c>
      <c r="AK554" t="s">
        <v>140</v>
      </c>
      <c r="AL554" t="s">
        <v>339</v>
      </c>
      <c r="AO554" t="s">
        <v>262</v>
      </c>
      <c r="AP554" t="s">
        <v>262</v>
      </c>
      <c r="AQ554" t="s">
        <v>344</v>
      </c>
      <c r="AR554" t="s">
        <v>82</v>
      </c>
      <c r="AS554" t="s">
        <v>345</v>
      </c>
    </row>
    <row r="555" spans="1:45">
      <c r="A555">
        <v>1908</v>
      </c>
      <c r="B555">
        <v>68008972025</v>
      </c>
      <c r="C555">
        <v>804003003</v>
      </c>
      <c r="D555" t="s">
        <v>169</v>
      </c>
      <c r="E555" t="s">
        <v>129</v>
      </c>
      <c r="F555" t="s">
        <v>127</v>
      </c>
      <c r="G555" t="s">
        <v>77</v>
      </c>
      <c r="H555" t="s">
        <v>334</v>
      </c>
      <c r="I555" t="s">
        <v>194</v>
      </c>
      <c r="J555">
        <v>68498</v>
      </c>
      <c r="K555" t="s">
        <v>95</v>
      </c>
      <c r="L555">
        <v>6807</v>
      </c>
      <c r="M555">
        <v>684981129200</v>
      </c>
      <c r="N555" t="s">
        <v>1506</v>
      </c>
      <c r="O555" t="s">
        <v>336</v>
      </c>
      <c r="P555" t="s">
        <v>1507</v>
      </c>
      <c r="Q555" t="s">
        <v>338</v>
      </c>
      <c r="R555">
        <v>2026</v>
      </c>
      <c r="S555">
        <v>13</v>
      </c>
      <c r="T555" t="s">
        <v>140</v>
      </c>
      <c r="U555" t="s">
        <v>262</v>
      </c>
      <c r="W555" t="s">
        <v>127</v>
      </c>
      <c r="X555" t="s">
        <v>129</v>
      </c>
      <c r="Y555" t="s">
        <v>339</v>
      </c>
      <c r="Z555" t="s">
        <v>339</v>
      </c>
      <c r="AA555">
        <v>13</v>
      </c>
      <c r="AB555" t="s">
        <v>339</v>
      </c>
      <c r="AC555" t="s">
        <v>339</v>
      </c>
      <c r="AE555" t="s">
        <v>340</v>
      </c>
      <c r="AF555" t="s">
        <v>341</v>
      </c>
      <c r="AG555">
        <v>0</v>
      </c>
      <c r="AH555">
        <v>0</v>
      </c>
      <c r="AI555" t="s">
        <v>342</v>
      </c>
      <c r="AJ555" t="s">
        <v>431</v>
      </c>
      <c r="AK555" t="s">
        <v>140</v>
      </c>
      <c r="AL555" t="s">
        <v>339</v>
      </c>
      <c r="AO555" t="s">
        <v>262</v>
      </c>
      <c r="AP555" t="s">
        <v>262</v>
      </c>
      <c r="AQ555" t="s">
        <v>344</v>
      </c>
      <c r="AR555" t="s">
        <v>82</v>
      </c>
      <c r="AS555" t="s">
        <v>345</v>
      </c>
    </row>
    <row r="556" spans="1:45">
      <c r="A556">
        <v>1908</v>
      </c>
      <c r="B556">
        <v>68008972025</v>
      </c>
      <c r="C556">
        <v>804003003</v>
      </c>
      <c r="D556" t="s">
        <v>169</v>
      </c>
      <c r="E556" t="s">
        <v>129</v>
      </c>
      <c r="F556" t="s">
        <v>127</v>
      </c>
      <c r="G556" t="s">
        <v>77</v>
      </c>
      <c r="H556" t="s">
        <v>334</v>
      </c>
      <c r="I556" t="s">
        <v>194</v>
      </c>
      <c r="J556">
        <v>68498</v>
      </c>
      <c r="K556" t="s">
        <v>95</v>
      </c>
      <c r="L556">
        <v>6807</v>
      </c>
      <c r="M556">
        <v>684981129202</v>
      </c>
      <c r="N556" t="s">
        <v>1508</v>
      </c>
      <c r="O556" t="s">
        <v>336</v>
      </c>
      <c r="P556" t="s">
        <v>1509</v>
      </c>
      <c r="Q556" t="s">
        <v>338</v>
      </c>
      <c r="R556">
        <v>2026</v>
      </c>
      <c r="S556">
        <v>19</v>
      </c>
      <c r="T556" t="s">
        <v>140</v>
      </c>
      <c r="U556" t="s">
        <v>262</v>
      </c>
      <c r="W556" t="s">
        <v>127</v>
      </c>
      <c r="X556" t="s">
        <v>129</v>
      </c>
      <c r="Y556" t="s">
        <v>339</v>
      </c>
      <c r="Z556" t="s">
        <v>339</v>
      </c>
      <c r="AA556">
        <v>19</v>
      </c>
      <c r="AB556" t="s">
        <v>339</v>
      </c>
      <c r="AC556" t="s">
        <v>339</v>
      </c>
      <c r="AE556" t="s">
        <v>340</v>
      </c>
      <c r="AF556" t="s">
        <v>341</v>
      </c>
      <c r="AG556">
        <v>0</v>
      </c>
      <c r="AH556">
        <v>0</v>
      </c>
      <c r="AI556" t="s">
        <v>342</v>
      </c>
      <c r="AJ556" t="s">
        <v>431</v>
      </c>
      <c r="AK556" t="s">
        <v>140</v>
      </c>
      <c r="AL556" t="s">
        <v>339</v>
      </c>
      <c r="AO556" t="s">
        <v>262</v>
      </c>
      <c r="AP556" t="s">
        <v>262</v>
      </c>
      <c r="AQ556" t="s">
        <v>344</v>
      </c>
      <c r="AR556" t="s">
        <v>82</v>
      </c>
      <c r="AS556" t="s">
        <v>345</v>
      </c>
    </row>
    <row r="557" spans="1:45">
      <c r="A557">
        <v>1908</v>
      </c>
      <c r="B557">
        <v>68008972025</v>
      </c>
      <c r="C557">
        <v>804003003</v>
      </c>
      <c r="D557" t="s">
        <v>169</v>
      </c>
      <c r="E557" t="s">
        <v>129</v>
      </c>
      <c r="F557" t="s">
        <v>127</v>
      </c>
      <c r="G557" t="s">
        <v>77</v>
      </c>
      <c r="H557" t="s">
        <v>334</v>
      </c>
      <c r="I557" t="s">
        <v>195</v>
      </c>
      <c r="J557">
        <v>68533</v>
      </c>
      <c r="K557" t="s">
        <v>95</v>
      </c>
      <c r="L557">
        <v>6807</v>
      </c>
      <c r="M557">
        <v>685331113481</v>
      </c>
      <c r="N557" t="s">
        <v>1510</v>
      </c>
      <c r="O557" t="s">
        <v>336</v>
      </c>
      <c r="P557" t="s">
        <v>1511</v>
      </c>
      <c r="Q557" t="s">
        <v>338</v>
      </c>
      <c r="R557">
        <v>2026</v>
      </c>
      <c r="S557">
        <v>48</v>
      </c>
      <c r="T557" t="s">
        <v>140</v>
      </c>
      <c r="U557" t="s">
        <v>262</v>
      </c>
      <c r="W557" t="s">
        <v>127</v>
      </c>
      <c r="X557" t="s">
        <v>129</v>
      </c>
      <c r="Y557" t="s">
        <v>339</v>
      </c>
      <c r="Z557" t="s">
        <v>339</v>
      </c>
      <c r="AA557">
        <v>48</v>
      </c>
      <c r="AB557" t="s">
        <v>339</v>
      </c>
      <c r="AC557" t="s">
        <v>339</v>
      </c>
      <c r="AE557" t="s">
        <v>340</v>
      </c>
      <c r="AF557" t="s">
        <v>341</v>
      </c>
      <c r="AG557">
        <v>0</v>
      </c>
      <c r="AH557">
        <v>0</v>
      </c>
      <c r="AI557" t="s">
        <v>342</v>
      </c>
      <c r="AJ557" t="s">
        <v>431</v>
      </c>
      <c r="AK557" t="s">
        <v>140</v>
      </c>
      <c r="AL557" t="s">
        <v>339</v>
      </c>
      <c r="AO557" t="s">
        <v>262</v>
      </c>
      <c r="AP557" t="s">
        <v>262</v>
      </c>
      <c r="AQ557" t="s">
        <v>344</v>
      </c>
      <c r="AR557" t="s">
        <v>82</v>
      </c>
      <c r="AS557" t="s">
        <v>345</v>
      </c>
    </row>
    <row r="558" spans="1:45">
      <c r="A558">
        <v>1908</v>
      </c>
      <c r="B558">
        <v>68008972025</v>
      </c>
      <c r="C558">
        <v>804003003</v>
      </c>
      <c r="D558" t="s">
        <v>169</v>
      </c>
      <c r="E558" t="s">
        <v>129</v>
      </c>
      <c r="F558" t="s">
        <v>127</v>
      </c>
      <c r="G558" t="s">
        <v>77</v>
      </c>
      <c r="H558" t="s">
        <v>334</v>
      </c>
      <c r="I558" t="s">
        <v>195</v>
      </c>
      <c r="J558">
        <v>68533</v>
      </c>
      <c r="K558" t="s">
        <v>95</v>
      </c>
      <c r="L558">
        <v>6807</v>
      </c>
      <c r="M558">
        <v>685331130212</v>
      </c>
      <c r="N558" t="s">
        <v>1512</v>
      </c>
      <c r="O558" t="s">
        <v>336</v>
      </c>
      <c r="P558" t="s">
        <v>1513</v>
      </c>
      <c r="Q558" t="s">
        <v>338</v>
      </c>
      <c r="R558">
        <v>2026</v>
      </c>
      <c r="S558">
        <v>12</v>
      </c>
      <c r="T558" t="s">
        <v>140</v>
      </c>
      <c r="U558" t="s">
        <v>262</v>
      </c>
      <c r="W558" t="s">
        <v>127</v>
      </c>
      <c r="X558" t="s">
        <v>129</v>
      </c>
      <c r="Y558" t="s">
        <v>339</v>
      </c>
      <c r="Z558" t="s">
        <v>339</v>
      </c>
      <c r="AA558">
        <v>12</v>
      </c>
      <c r="AB558" t="s">
        <v>339</v>
      </c>
      <c r="AC558" t="s">
        <v>339</v>
      </c>
      <c r="AE558" t="s">
        <v>340</v>
      </c>
      <c r="AF558" t="s">
        <v>341</v>
      </c>
      <c r="AG558">
        <v>0</v>
      </c>
      <c r="AH558">
        <v>0</v>
      </c>
      <c r="AI558" t="s">
        <v>342</v>
      </c>
      <c r="AJ558" t="s">
        <v>431</v>
      </c>
      <c r="AK558" t="s">
        <v>140</v>
      </c>
      <c r="AL558" t="s">
        <v>339</v>
      </c>
      <c r="AO558" t="s">
        <v>262</v>
      </c>
      <c r="AP558" t="s">
        <v>262</v>
      </c>
      <c r="AQ558" t="s">
        <v>344</v>
      </c>
      <c r="AR558" t="s">
        <v>82</v>
      </c>
      <c r="AS558" t="s">
        <v>345</v>
      </c>
    </row>
    <row r="559" spans="1:45">
      <c r="A559">
        <v>1908</v>
      </c>
      <c r="B559">
        <v>68008972025</v>
      </c>
      <c r="C559">
        <v>804003003</v>
      </c>
      <c r="D559" t="s">
        <v>169</v>
      </c>
      <c r="E559" t="s">
        <v>129</v>
      </c>
      <c r="F559" t="s">
        <v>127</v>
      </c>
      <c r="G559" t="s">
        <v>77</v>
      </c>
      <c r="H559" t="s">
        <v>334</v>
      </c>
      <c r="I559" t="s">
        <v>195</v>
      </c>
      <c r="J559">
        <v>68533</v>
      </c>
      <c r="K559" t="s">
        <v>95</v>
      </c>
      <c r="L559">
        <v>6807</v>
      </c>
      <c r="M559">
        <v>685331130216</v>
      </c>
      <c r="N559" t="s">
        <v>963</v>
      </c>
      <c r="O559" t="s">
        <v>336</v>
      </c>
      <c r="P559" t="s">
        <v>1514</v>
      </c>
      <c r="Q559" t="s">
        <v>338</v>
      </c>
      <c r="R559">
        <v>2026</v>
      </c>
      <c r="S559">
        <v>11</v>
      </c>
      <c r="T559" t="s">
        <v>140</v>
      </c>
      <c r="U559" t="s">
        <v>262</v>
      </c>
      <c r="W559" t="s">
        <v>127</v>
      </c>
      <c r="X559" t="s">
        <v>129</v>
      </c>
      <c r="Y559" t="s">
        <v>339</v>
      </c>
      <c r="Z559" t="s">
        <v>339</v>
      </c>
      <c r="AA559">
        <v>11</v>
      </c>
      <c r="AB559" t="s">
        <v>339</v>
      </c>
      <c r="AC559" t="s">
        <v>339</v>
      </c>
      <c r="AE559" t="s">
        <v>340</v>
      </c>
      <c r="AF559" t="s">
        <v>341</v>
      </c>
      <c r="AG559">
        <v>0</v>
      </c>
      <c r="AH559">
        <v>0</v>
      </c>
      <c r="AI559" t="s">
        <v>342</v>
      </c>
      <c r="AJ559" t="s">
        <v>431</v>
      </c>
      <c r="AK559" t="s">
        <v>140</v>
      </c>
      <c r="AL559" t="s">
        <v>339</v>
      </c>
      <c r="AO559" t="s">
        <v>262</v>
      </c>
      <c r="AP559" t="s">
        <v>262</v>
      </c>
      <c r="AQ559" t="s">
        <v>344</v>
      </c>
      <c r="AR559" t="s">
        <v>82</v>
      </c>
      <c r="AS559" t="s">
        <v>345</v>
      </c>
    </row>
    <row r="560" spans="1:45">
      <c r="A560">
        <v>1908</v>
      </c>
      <c r="B560">
        <v>68008972025</v>
      </c>
      <c r="C560">
        <v>804003003</v>
      </c>
      <c r="D560" t="s">
        <v>169</v>
      </c>
      <c r="E560" t="s">
        <v>129</v>
      </c>
      <c r="F560" t="s">
        <v>127</v>
      </c>
      <c r="G560" t="s">
        <v>77</v>
      </c>
      <c r="H560" t="s">
        <v>334</v>
      </c>
      <c r="I560" t="s">
        <v>195</v>
      </c>
      <c r="J560">
        <v>68533</v>
      </c>
      <c r="K560" t="s">
        <v>95</v>
      </c>
      <c r="L560">
        <v>6807</v>
      </c>
      <c r="M560">
        <v>685331130229</v>
      </c>
      <c r="N560" t="s">
        <v>1515</v>
      </c>
      <c r="O560" t="s">
        <v>336</v>
      </c>
      <c r="P560" t="s">
        <v>1516</v>
      </c>
      <c r="Q560" t="s">
        <v>338</v>
      </c>
      <c r="R560">
        <v>2026</v>
      </c>
      <c r="S560">
        <v>8</v>
      </c>
      <c r="T560" t="s">
        <v>140</v>
      </c>
      <c r="U560" t="s">
        <v>262</v>
      </c>
      <c r="W560" t="s">
        <v>127</v>
      </c>
      <c r="X560" t="s">
        <v>129</v>
      </c>
      <c r="Y560" t="s">
        <v>339</v>
      </c>
      <c r="Z560" t="s">
        <v>339</v>
      </c>
      <c r="AA560">
        <v>8</v>
      </c>
      <c r="AB560" t="s">
        <v>339</v>
      </c>
      <c r="AC560" t="s">
        <v>339</v>
      </c>
      <c r="AE560" t="s">
        <v>340</v>
      </c>
      <c r="AF560" t="s">
        <v>341</v>
      </c>
      <c r="AG560">
        <v>0</v>
      </c>
      <c r="AH560">
        <v>0</v>
      </c>
      <c r="AI560" t="s">
        <v>342</v>
      </c>
      <c r="AJ560" t="s">
        <v>431</v>
      </c>
      <c r="AK560" t="s">
        <v>140</v>
      </c>
      <c r="AL560" t="s">
        <v>339</v>
      </c>
      <c r="AO560" t="s">
        <v>262</v>
      </c>
      <c r="AP560" t="s">
        <v>262</v>
      </c>
      <c r="AQ560" t="s">
        <v>344</v>
      </c>
      <c r="AR560" t="s">
        <v>82</v>
      </c>
      <c r="AS560" t="s">
        <v>345</v>
      </c>
    </row>
    <row r="561" spans="1:45">
      <c r="A561">
        <v>1908</v>
      </c>
      <c r="B561">
        <v>68008972025</v>
      </c>
      <c r="C561">
        <v>804003003</v>
      </c>
      <c r="D561" t="s">
        <v>169</v>
      </c>
      <c r="E561" t="s">
        <v>129</v>
      </c>
      <c r="F561" t="s">
        <v>127</v>
      </c>
      <c r="G561" t="s">
        <v>77</v>
      </c>
      <c r="H561" t="s">
        <v>334</v>
      </c>
      <c r="I561" t="s">
        <v>195</v>
      </c>
      <c r="J561">
        <v>68533</v>
      </c>
      <c r="K561" t="s">
        <v>95</v>
      </c>
      <c r="L561">
        <v>6807</v>
      </c>
      <c r="M561">
        <v>685331146831</v>
      </c>
      <c r="N561" t="s">
        <v>1517</v>
      </c>
      <c r="O561" t="s">
        <v>336</v>
      </c>
      <c r="P561" t="s">
        <v>1518</v>
      </c>
      <c r="Q561" t="s">
        <v>338</v>
      </c>
      <c r="R561">
        <v>2026</v>
      </c>
      <c r="S561">
        <v>8</v>
      </c>
      <c r="T561" t="s">
        <v>140</v>
      </c>
      <c r="U561" t="s">
        <v>262</v>
      </c>
      <c r="W561" t="s">
        <v>127</v>
      </c>
      <c r="X561" t="s">
        <v>129</v>
      </c>
      <c r="Y561" t="s">
        <v>339</v>
      </c>
      <c r="Z561" t="s">
        <v>339</v>
      </c>
      <c r="AA561">
        <v>8</v>
      </c>
      <c r="AB561" t="s">
        <v>339</v>
      </c>
      <c r="AC561" t="s">
        <v>339</v>
      </c>
      <c r="AE561" t="s">
        <v>340</v>
      </c>
      <c r="AF561" t="s">
        <v>341</v>
      </c>
      <c r="AG561">
        <v>0</v>
      </c>
      <c r="AH561">
        <v>0</v>
      </c>
      <c r="AI561" t="s">
        <v>342</v>
      </c>
      <c r="AJ561" t="s">
        <v>431</v>
      </c>
      <c r="AK561" t="s">
        <v>140</v>
      </c>
      <c r="AL561" t="s">
        <v>339</v>
      </c>
      <c r="AO561" t="s">
        <v>262</v>
      </c>
      <c r="AP561" t="s">
        <v>262</v>
      </c>
      <c r="AQ561" t="s">
        <v>344</v>
      </c>
      <c r="AR561" t="s">
        <v>82</v>
      </c>
      <c r="AS561" t="s">
        <v>345</v>
      </c>
    </row>
    <row r="562" spans="1:45">
      <c r="A562">
        <v>1908</v>
      </c>
      <c r="B562">
        <v>68008972025</v>
      </c>
      <c r="C562">
        <v>804003003</v>
      </c>
      <c r="D562" t="s">
        <v>169</v>
      </c>
      <c r="E562" t="s">
        <v>129</v>
      </c>
      <c r="F562" t="s">
        <v>127</v>
      </c>
      <c r="G562" t="s">
        <v>77</v>
      </c>
      <c r="H562" t="s">
        <v>334</v>
      </c>
      <c r="I562" t="s">
        <v>196</v>
      </c>
      <c r="J562">
        <v>68549</v>
      </c>
      <c r="K562" t="s">
        <v>95</v>
      </c>
      <c r="L562">
        <v>6807</v>
      </c>
      <c r="M562">
        <v>6854900137757</v>
      </c>
      <c r="N562" t="s">
        <v>1519</v>
      </c>
      <c r="O562" t="s">
        <v>336</v>
      </c>
      <c r="P562" t="s">
        <v>1520</v>
      </c>
      <c r="Q562" t="s">
        <v>338</v>
      </c>
      <c r="R562">
        <v>2026</v>
      </c>
      <c r="S562">
        <v>10</v>
      </c>
      <c r="T562" t="s">
        <v>140</v>
      </c>
      <c r="U562" t="s">
        <v>262</v>
      </c>
      <c r="W562" t="s">
        <v>127</v>
      </c>
      <c r="X562" t="s">
        <v>129</v>
      </c>
      <c r="Y562" t="s">
        <v>339</v>
      </c>
      <c r="Z562" t="s">
        <v>339</v>
      </c>
      <c r="AA562">
        <v>10</v>
      </c>
      <c r="AB562" t="s">
        <v>339</v>
      </c>
      <c r="AC562" t="s">
        <v>339</v>
      </c>
      <c r="AE562" t="s">
        <v>340</v>
      </c>
      <c r="AF562" t="s">
        <v>341</v>
      </c>
      <c r="AG562">
        <v>0</v>
      </c>
      <c r="AH562">
        <v>0</v>
      </c>
      <c r="AI562" t="s">
        <v>342</v>
      </c>
      <c r="AJ562" t="s">
        <v>431</v>
      </c>
      <c r="AK562" t="s">
        <v>140</v>
      </c>
      <c r="AL562" t="s">
        <v>339</v>
      </c>
      <c r="AO562" t="s">
        <v>262</v>
      </c>
      <c r="AP562" t="s">
        <v>262</v>
      </c>
      <c r="AQ562" t="s">
        <v>344</v>
      </c>
      <c r="AR562" t="s">
        <v>82</v>
      </c>
      <c r="AS562" t="s">
        <v>345</v>
      </c>
    </row>
    <row r="563" spans="1:45">
      <c r="A563">
        <v>1908</v>
      </c>
      <c r="B563">
        <v>68008972025</v>
      </c>
      <c r="C563">
        <v>804003003</v>
      </c>
      <c r="D563" t="s">
        <v>169</v>
      </c>
      <c r="E563" t="s">
        <v>129</v>
      </c>
      <c r="F563" t="s">
        <v>127</v>
      </c>
      <c r="G563" t="s">
        <v>77</v>
      </c>
      <c r="H563" t="s">
        <v>334</v>
      </c>
      <c r="I563" t="s">
        <v>196</v>
      </c>
      <c r="J563">
        <v>68549</v>
      </c>
      <c r="K563" t="s">
        <v>95</v>
      </c>
      <c r="L563">
        <v>6807</v>
      </c>
      <c r="M563">
        <v>685491129203</v>
      </c>
      <c r="N563" t="s">
        <v>1521</v>
      </c>
      <c r="O563" t="s">
        <v>336</v>
      </c>
      <c r="P563" t="s">
        <v>1522</v>
      </c>
      <c r="Q563" t="s">
        <v>338</v>
      </c>
      <c r="R563">
        <v>2026</v>
      </c>
      <c r="S563">
        <v>14</v>
      </c>
      <c r="T563" t="s">
        <v>140</v>
      </c>
      <c r="U563" t="s">
        <v>262</v>
      </c>
      <c r="W563" t="s">
        <v>127</v>
      </c>
      <c r="X563" t="s">
        <v>129</v>
      </c>
      <c r="Y563" t="s">
        <v>339</v>
      </c>
      <c r="Z563" t="s">
        <v>339</v>
      </c>
      <c r="AA563">
        <v>14</v>
      </c>
      <c r="AB563" t="s">
        <v>339</v>
      </c>
      <c r="AC563" t="s">
        <v>339</v>
      </c>
      <c r="AE563" t="s">
        <v>340</v>
      </c>
      <c r="AF563" t="s">
        <v>341</v>
      </c>
      <c r="AG563">
        <v>0</v>
      </c>
      <c r="AH563">
        <v>0</v>
      </c>
      <c r="AI563" t="s">
        <v>342</v>
      </c>
      <c r="AJ563" t="s">
        <v>431</v>
      </c>
      <c r="AK563" t="s">
        <v>140</v>
      </c>
      <c r="AL563" t="s">
        <v>339</v>
      </c>
      <c r="AO563" t="s">
        <v>262</v>
      </c>
      <c r="AP563" t="s">
        <v>262</v>
      </c>
      <c r="AQ563" t="s">
        <v>344</v>
      </c>
      <c r="AR563" t="s">
        <v>82</v>
      </c>
      <c r="AS563" t="s">
        <v>345</v>
      </c>
    </row>
    <row r="564" spans="1:45">
      <c r="A564">
        <v>1908</v>
      </c>
      <c r="B564">
        <v>68008972025</v>
      </c>
      <c r="C564">
        <v>804003003</v>
      </c>
      <c r="D564" t="s">
        <v>169</v>
      </c>
      <c r="E564" t="s">
        <v>129</v>
      </c>
      <c r="F564" t="s">
        <v>127</v>
      </c>
      <c r="G564" t="s">
        <v>77</v>
      </c>
      <c r="H564" t="s">
        <v>334</v>
      </c>
      <c r="I564" t="s">
        <v>196</v>
      </c>
      <c r="J564">
        <v>68549</v>
      </c>
      <c r="K564" t="s">
        <v>95</v>
      </c>
      <c r="L564">
        <v>6807</v>
      </c>
      <c r="M564">
        <v>685491129207</v>
      </c>
      <c r="N564" t="s">
        <v>1523</v>
      </c>
      <c r="O564" t="s">
        <v>336</v>
      </c>
      <c r="P564" t="s">
        <v>1524</v>
      </c>
      <c r="Q564" t="s">
        <v>338</v>
      </c>
      <c r="R564">
        <v>2026</v>
      </c>
      <c r="S564">
        <v>12</v>
      </c>
      <c r="T564" t="s">
        <v>140</v>
      </c>
      <c r="U564" t="s">
        <v>262</v>
      </c>
      <c r="W564" t="s">
        <v>127</v>
      </c>
      <c r="X564" t="s">
        <v>129</v>
      </c>
      <c r="Y564" t="s">
        <v>339</v>
      </c>
      <c r="Z564" t="s">
        <v>339</v>
      </c>
      <c r="AA564">
        <v>12</v>
      </c>
      <c r="AB564" t="s">
        <v>339</v>
      </c>
      <c r="AC564" t="s">
        <v>339</v>
      </c>
      <c r="AE564" t="s">
        <v>340</v>
      </c>
      <c r="AF564" t="s">
        <v>341</v>
      </c>
      <c r="AG564">
        <v>0</v>
      </c>
      <c r="AH564">
        <v>0</v>
      </c>
      <c r="AI564" t="s">
        <v>342</v>
      </c>
      <c r="AJ564" t="s">
        <v>431</v>
      </c>
      <c r="AK564" t="s">
        <v>140</v>
      </c>
      <c r="AL564" t="s">
        <v>339</v>
      </c>
      <c r="AO564" t="s">
        <v>262</v>
      </c>
      <c r="AP564" t="s">
        <v>262</v>
      </c>
      <c r="AQ564" t="s">
        <v>344</v>
      </c>
      <c r="AR564" t="s">
        <v>82</v>
      </c>
      <c r="AS564" t="s">
        <v>345</v>
      </c>
    </row>
    <row r="565" spans="1:45">
      <c r="A565">
        <v>1908</v>
      </c>
      <c r="B565">
        <v>68008972025</v>
      </c>
      <c r="C565">
        <v>804003003</v>
      </c>
      <c r="D565" t="s">
        <v>169</v>
      </c>
      <c r="E565" t="s">
        <v>129</v>
      </c>
      <c r="F565" t="s">
        <v>127</v>
      </c>
      <c r="G565" t="s">
        <v>77</v>
      </c>
      <c r="H565" t="s">
        <v>334</v>
      </c>
      <c r="I565" t="s">
        <v>196</v>
      </c>
      <c r="J565">
        <v>68549</v>
      </c>
      <c r="K565" t="s">
        <v>95</v>
      </c>
      <c r="L565">
        <v>6807</v>
      </c>
      <c r="M565">
        <v>685491151215</v>
      </c>
      <c r="N565" t="s">
        <v>1525</v>
      </c>
      <c r="O565" t="s">
        <v>348</v>
      </c>
      <c r="P565" t="s">
        <v>1526</v>
      </c>
      <c r="Q565" t="s">
        <v>338</v>
      </c>
      <c r="R565">
        <v>2026</v>
      </c>
      <c r="S565">
        <v>30</v>
      </c>
      <c r="T565" t="s">
        <v>140</v>
      </c>
      <c r="U565" t="s">
        <v>262</v>
      </c>
      <c r="W565" t="s">
        <v>127</v>
      </c>
      <c r="X565" t="s">
        <v>129</v>
      </c>
      <c r="Y565" t="s">
        <v>339</v>
      </c>
      <c r="Z565" t="s">
        <v>339</v>
      </c>
      <c r="AA565">
        <v>30</v>
      </c>
      <c r="AB565" t="s">
        <v>339</v>
      </c>
      <c r="AC565" t="s">
        <v>339</v>
      </c>
      <c r="AE565" t="s">
        <v>340</v>
      </c>
      <c r="AF565" t="s">
        <v>341</v>
      </c>
      <c r="AG565">
        <v>0</v>
      </c>
      <c r="AH565">
        <v>0</v>
      </c>
      <c r="AI565" t="s">
        <v>342</v>
      </c>
      <c r="AJ565" t="s">
        <v>431</v>
      </c>
      <c r="AK565" t="s">
        <v>140</v>
      </c>
      <c r="AL565" t="s">
        <v>339</v>
      </c>
      <c r="AO565" t="s">
        <v>262</v>
      </c>
      <c r="AP565" t="s">
        <v>262</v>
      </c>
      <c r="AQ565" t="s">
        <v>344</v>
      </c>
      <c r="AR565" t="s">
        <v>82</v>
      </c>
      <c r="AS565" t="s">
        <v>345</v>
      </c>
    </row>
    <row r="566" spans="1:45">
      <c r="A566">
        <v>1908</v>
      </c>
      <c r="B566">
        <v>68008972025</v>
      </c>
      <c r="C566">
        <v>804003003</v>
      </c>
      <c r="D566" t="s">
        <v>169</v>
      </c>
      <c r="E566" t="s">
        <v>129</v>
      </c>
      <c r="F566" t="s">
        <v>127</v>
      </c>
      <c r="G566" t="s">
        <v>77</v>
      </c>
      <c r="H566" t="s">
        <v>334</v>
      </c>
      <c r="I566" t="s">
        <v>197</v>
      </c>
      <c r="J566">
        <v>68855</v>
      </c>
      <c r="K566" t="s">
        <v>95</v>
      </c>
      <c r="L566">
        <v>6807</v>
      </c>
      <c r="M566">
        <v>6885500137777</v>
      </c>
      <c r="N566" t="s">
        <v>1527</v>
      </c>
      <c r="O566" t="s">
        <v>336</v>
      </c>
      <c r="P566" t="s">
        <v>1528</v>
      </c>
      <c r="Q566" t="s">
        <v>338</v>
      </c>
      <c r="R566">
        <v>2026</v>
      </c>
      <c r="S566">
        <v>21</v>
      </c>
      <c r="T566" t="s">
        <v>140</v>
      </c>
      <c r="U566" t="s">
        <v>262</v>
      </c>
      <c r="W566" t="s">
        <v>127</v>
      </c>
      <c r="X566" t="s">
        <v>129</v>
      </c>
      <c r="Y566" t="s">
        <v>339</v>
      </c>
      <c r="Z566" t="s">
        <v>339</v>
      </c>
      <c r="AA566">
        <v>21</v>
      </c>
      <c r="AB566" t="s">
        <v>339</v>
      </c>
      <c r="AC566" t="s">
        <v>339</v>
      </c>
      <c r="AE566" t="s">
        <v>340</v>
      </c>
      <c r="AF566" t="s">
        <v>341</v>
      </c>
      <c r="AG566">
        <v>0</v>
      </c>
      <c r="AH566">
        <v>1</v>
      </c>
      <c r="AI566" t="s">
        <v>342</v>
      </c>
      <c r="AJ566" t="s">
        <v>431</v>
      </c>
      <c r="AK566" t="s">
        <v>140</v>
      </c>
      <c r="AL566" t="s">
        <v>339</v>
      </c>
      <c r="AO566" t="s">
        <v>262</v>
      </c>
      <c r="AP566" t="s">
        <v>262</v>
      </c>
      <c r="AQ566" t="s">
        <v>344</v>
      </c>
      <c r="AR566" t="s">
        <v>82</v>
      </c>
      <c r="AS566" t="s">
        <v>345</v>
      </c>
    </row>
    <row r="567" spans="1:45">
      <c r="A567">
        <v>1908</v>
      </c>
      <c r="B567">
        <v>68008972025</v>
      </c>
      <c r="C567">
        <v>804003003</v>
      </c>
      <c r="D567" t="s">
        <v>169</v>
      </c>
      <c r="E567" t="s">
        <v>129</v>
      </c>
      <c r="F567" t="s">
        <v>127</v>
      </c>
      <c r="G567" t="s">
        <v>77</v>
      </c>
      <c r="H567" t="s">
        <v>334</v>
      </c>
      <c r="I567" t="s">
        <v>197</v>
      </c>
      <c r="J567">
        <v>68855</v>
      </c>
      <c r="K567" t="s">
        <v>95</v>
      </c>
      <c r="L567">
        <v>6807</v>
      </c>
      <c r="M567">
        <v>6885500137785</v>
      </c>
      <c r="N567" t="s">
        <v>1529</v>
      </c>
      <c r="O567" t="s">
        <v>336</v>
      </c>
      <c r="P567" t="s">
        <v>1530</v>
      </c>
      <c r="Q567" t="s">
        <v>338</v>
      </c>
      <c r="R567">
        <v>2026</v>
      </c>
      <c r="S567">
        <v>12</v>
      </c>
      <c r="T567" t="s">
        <v>140</v>
      </c>
      <c r="U567" t="s">
        <v>262</v>
      </c>
      <c r="W567" t="s">
        <v>127</v>
      </c>
      <c r="X567" t="s">
        <v>129</v>
      </c>
      <c r="Y567" t="s">
        <v>339</v>
      </c>
      <c r="Z567" t="s">
        <v>339</v>
      </c>
      <c r="AA567">
        <v>12</v>
      </c>
      <c r="AB567" t="s">
        <v>339</v>
      </c>
      <c r="AC567" t="s">
        <v>339</v>
      </c>
      <c r="AE567" t="s">
        <v>340</v>
      </c>
      <c r="AF567" t="s">
        <v>341</v>
      </c>
      <c r="AG567">
        <v>0</v>
      </c>
      <c r="AH567">
        <v>1</v>
      </c>
      <c r="AI567" t="s">
        <v>342</v>
      </c>
      <c r="AJ567" t="s">
        <v>431</v>
      </c>
      <c r="AK567" t="s">
        <v>140</v>
      </c>
      <c r="AL567" t="s">
        <v>339</v>
      </c>
      <c r="AO567" t="s">
        <v>262</v>
      </c>
      <c r="AP567" t="s">
        <v>262</v>
      </c>
      <c r="AQ567" t="s">
        <v>344</v>
      </c>
      <c r="AR567" t="s">
        <v>82</v>
      </c>
      <c r="AS567" t="s">
        <v>345</v>
      </c>
    </row>
    <row r="568" spans="1:45">
      <c r="A568">
        <v>1908</v>
      </c>
      <c r="B568">
        <v>68008972025</v>
      </c>
      <c r="C568">
        <v>804003003</v>
      </c>
      <c r="D568" t="s">
        <v>169</v>
      </c>
      <c r="E568" t="s">
        <v>129</v>
      </c>
      <c r="F568" t="s">
        <v>127</v>
      </c>
      <c r="G568" t="s">
        <v>77</v>
      </c>
      <c r="H568" t="s">
        <v>334</v>
      </c>
      <c r="I568" t="s">
        <v>197</v>
      </c>
      <c r="J568">
        <v>68855</v>
      </c>
      <c r="K568" t="s">
        <v>95</v>
      </c>
      <c r="L568">
        <v>6807</v>
      </c>
      <c r="M568">
        <v>688551129209</v>
      </c>
      <c r="N568" t="s">
        <v>1531</v>
      </c>
      <c r="O568" t="s">
        <v>336</v>
      </c>
      <c r="P568" t="s">
        <v>1532</v>
      </c>
      <c r="Q568" t="s">
        <v>338</v>
      </c>
      <c r="R568">
        <v>2026</v>
      </c>
      <c r="S568">
        <v>19</v>
      </c>
      <c r="T568" t="s">
        <v>140</v>
      </c>
      <c r="U568" t="s">
        <v>262</v>
      </c>
      <c r="W568" t="s">
        <v>127</v>
      </c>
      <c r="X568" t="s">
        <v>129</v>
      </c>
      <c r="Y568" t="s">
        <v>339</v>
      </c>
      <c r="Z568" t="s">
        <v>339</v>
      </c>
      <c r="AA568">
        <v>19</v>
      </c>
      <c r="AB568" t="s">
        <v>339</v>
      </c>
      <c r="AC568" t="s">
        <v>339</v>
      </c>
      <c r="AE568" t="s">
        <v>340</v>
      </c>
      <c r="AF568" t="s">
        <v>341</v>
      </c>
      <c r="AG568">
        <v>0</v>
      </c>
      <c r="AH568">
        <v>0</v>
      </c>
      <c r="AI568" t="s">
        <v>342</v>
      </c>
      <c r="AJ568" t="s">
        <v>431</v>
      </c>
      <c r="AK568" t="s">
        <v>140</v>
      </c>
      <c r="AL568" t="s">
        <v>339</v>
      </c>
      <c r="AO568" t="s">
        <v>262</v>
      </c>
      <c r="AP568" t="s">
        <v>262</v>
      </c>
      <c r="AQ568" t="s">
        <v>344</v>
      </c>
      <c r="AR568" t="s">
        <v>82</v>
      </c>
      <c r="AS568" t="s">
        <v>345</v>
      </c>
    </row>
    <row r="569" spans="1:45">
      <c r="A569">
        <v>1908</v>
      </c>
      <c r="B569">
        <v>68008972025</v>
      </c>
      <c r="C569">
        <v>804003003</v>
      </c>
      <c r="D569" t="s">
        <v>169</v>
      </c>
      <c r="E569" t="s">
        <v>129</v>
      </c>
      <c r="F569" t="s">
        <v>127</v>
      </c>
      <c r="G569" t="s">
        <v>77</v>
      </c>
      <c r="H569" t="s">
        <v>334</v>
      </c>
      <c r="I569" t="s">
        <v>197</v>
      </c>
      <c r="J569">
        <v>68855</v>
      </c>
      <c r="K569" t="s">
        <v>95</v>
      </c>
      <c r="L569">
        <v>6807</v>
      </c>
      <c r="M569">
        <v>688551129210</v>
      </c>
      <c r="N569" t="s">
        <v>1533</v>
      </c>
      <c r="O569" t="s">
        <v>336</v>
      </c>
      <c r="P569" t="s">
        <v>1534</v>
      </c>
      <c r="Q569" t="s">
        <v>338</v>
      </c>
      <c r="R569">
        <v>2026</v>
      </c>
      <c r="S569">
        <v>13</v>
      </c>
      <c r="T569" t="s">
        <v>140</v>
      </c>
      <c r="U569" t="s">
        <v>262</v>
      </c>
      <c r="W569" t="s">
        <v>127</v>
      </c>
      <c r="X569" t="s">
        <v>129</v>
      </c>
      <c r="Y569" t="s">
        <v>339</v>
      </c>
      <c r="Z569" t="s">
        <v>339</v>
      </c>
      <c r="AA569">
        <v>13</v>
      </c>
      <c r="AB569" t="s">
        <v>339</v>
      </c>
      <c r="AC569" t="s">
        <v>339</v>
      </c>
      <c r="AE569" t="s">
        <v>340</v>
      </c>
      <c r="AF569" t="s">
        <v>341</v>
      </c>
      <c r="AG569">
        <v>0</v>
      </c>
      <c r="AH569">
        <v>0</v>
      </c>
      <c r="AI569" t="s">
        <v>342</v>
      </c>
      <c r="AJ569" t="s">
        <v>431</v>
      </c>
      <c r="AK569" t="s">
        <v>140</v>
      </c>
      <c r="AL569" t="s">
        <v>339</v>
      </c>
      <c r="AO569" t="s">
        <v>262</v>
      </c>
      <c r="AP569" t="s">
        <v>262</v>
      </c>
      <c r="AQ569" t="s">
        <v>344</v>
      </c>
      <c r="AR569" t="s">
        <v>82</v>
      </c>
      <c r="AS569" t="s">
        <v>345</v>
      </c>
    </row>
    <row r="570" spans="1:45">
      <c r="A570">
        <v>1908</v>
      </c>
      <c r="B570">
        <v>68008972025</v>
      </c>
      <c r="C570">
        <v>804003003</v>
      </c>
      <c r="D570" t="s">
        <v>169</v>
      </c>
      <c r="E570" t="s">
        <v>129</v>
      </c>
      <c r="F570" t="s">
        <v>127</v>
      </c>
      <c r="G570" t="s">
        <v>77</v>
      </c>
      <c r="H570" t="s">
        <v>334</v>
      </c>
      <c r="I570" t="s">
        <v>197</v>
      </c>
      <c r="J570">
        <v>68855</v>
      </c>
      <c r="K570" t="s">
        <v>95</v>
      </c>
      <c r="L570">
        <v>6807</v>
      </c>
      <c r="M570">
        <v>688551129211</v>
      </c>
      <c r="N570" t="s">
        <v>1535</v>
      </c>
      <c r="O570" t="s">
        <v>336</v>
      </c>
      <c r="P570" t="s">
        <v>1536</v>
      </c>
      <c r="Q570" t="s">
        <v>338</v>
      </c>
      <c r="R570">
        <v>2026</v>
      </c>
      <c r="S570">
        <v>18</v>
      </c>
      <c r="T570" t="s">
        <v>140</v>
      </c>
      <c r="U570" t="s">
        <v>262</v>
      </c>
      <c r="W570" t="s">
        <v>127</v>
      </c>
      <c r="X570" t="s">
        <v>129</v>
      </c>
      <c r="Y570" t="s">
        <v>339</v>
      </c>
      <c r="Z570" t="s">
        <v>339</v>
      </c>
      <c r="AA570">
        <v>18</v>
      </c>
      <c r="AB570" t="s">
        <v>339</v>
      </c>
      <c r="AC570" t="s">
        <v>339</v>
      </c>
      <c r="AE570" t="s">
        <v>340</v>
      </c>
      <c r="AF570" t="s">
        <v>341</v>
      </c>
      <c r="AG570">
        <v>0</v>
      </c>
      <c r="AH570">
        <v>0</v>
      </c>
      <c r="AI570" t="s">
        <v>342</v>
      </c>
      <c r="AJ570" t="s">
        <v>431</v>
      </c>
      <c r="AK570" t="s">
        <v>140</v>
      </c>
      <c r="AL570" t="s">
        <v>339</v>
      </c>
      <c r="AO570" t="s">
        <v>262</v>
      </c>
      <c r="AP570" t="s">
        <v>262</v>
      </c>
      <c r="AQ570" t="s">
        <v>344</v>
      </c>
      <c r="AR570" t="s">
        <v>82</v>
      </c>
      <c r="AS570" t="s">
        <v>345</v>
      </c>
    </row>
    <row r="571" spans="1:45">
      <c r="A571">
        <v>1908</v>
      </c>
      <c r="B571">
        <v>68008972025</v>
      </c>
      <c r="C571">
        <v>804003003</v>
      </c>
      <c r="D571" t="s">
        <v>169</v>
      </c>
      <c r="E571" t="s">
        <v>129</v>
      </c>
      <c r="F571" t="s">
        <v>127</v>
      </c>
      <c r="G571" t="s">
        <v>77</v>
      </c>
      <c r="H571" t="s">
        <v>334</v>
      </c>
      <c r="I571" t="s">
        <v>198</v>
      </c>
      <c r="J571">
        <v>68872</v>
      </c>
      <c r="K571" t="s">
        <v>95</v>
      </c>
      <c r="L571">
        <v>6807</v>
      </c>
      <c r="M571">
        <v>6887200137792</v>
      </c>
      <c r="N571" t="s">
        <v>1537</v>
      </c>
      <c r="O571" t="s">
        <v>336</v>
      </c>
      <c r="P571" t="s">
        <v>1538</v>
      </c>
      <c r="Q571" t="s">
        <v>338</v>
      </c>
      <c r="R571">
        <v>2026</v>
      </c>
      <c r="S571">
        <v>67</v>
      </c>
      <c r="T571" t="s">
        <v>81</v>
      </c>
      <c r="U571" t="s">
        <v>262</v>
      </c>
      <c r="W571" t="s">
        <v>127</v>
      </c>
      <c r="X571" t="s">
        <v>129</v>
      </c>
      <c r="Y571" t="s">
        <v>339</v>
      </c>
      <c r="Z571" t="s">
        <v>339</v>
      </c>
      <c r="AA571">
        <v>67</v>
      </c>
      <c r="AB571" t="s">
        <v>339</v>
      </c>
      <c r="AC571" t="s">
        <v>339</v>
      </c>
      <c r="AE571" t="s">
        <v>340</v>
      </c>
      <c r="AF571" t="s">
        <v>341</v>
      </c>
      <c r="AG571">
        <v>0</v>
      </c>
      <c r="AH571">
        <v>1</v>
      </c>
      <c r="AI571" t="s">
        <v>342</v>
      </c>
      <c r="AJ571" t="s">
        <v>431</v>
      </c>
      <c r="AK571" t="s">
        <v>81</v>
      </c>
      <c r="AL571" t="s">
        <v>339</v>
      </c>
      <c r="AO571" t="s">
        <v>262</v>
      </c>
      <c r="AP571" t="s">
        <v>262</v>
      </c>
      <c r="AQ571" t="s">
        <v>344</v>
      </c>
      <c r="AR571" t="s">
        <v>82</v>
      </c>
      <c r="AS571" t="s">
        <v>345</v>
      </c>
    </row>
    <row r="572" spans="1:45">
      <c r="A572">
        <v>1908</v>
      </c>
      <c r="B572">
        <v>68008972025</v>
      </c>
      <c r="C572">
        <v>804003003</v>
      </c>
      <c r="D572" t="s">
        <v>169</v>
      </c>
      <c r="E572" t="s">
        <v>129</v>
      </c>
      <c r="F572" t="s">
        <v>127</v>
      </c>
      <c r="G572" t="s">
        <v>77</v>
      </c>
      <c r="H572" t="s">
        <v>334</v>
      </c>
      <c r="I572" t="s">
        <v>198</v>
      </c>
      <c r="J572">
        <v>68872</v>
      </c>
      <c r="K572" t="s">
        <v>95</v>
      </c>
      <c r="L572">
        <v>6807</v>
      </c>
      <c r="M572">
        <v>6887200137794</v>
      </c>
      <c r="N572" t="s">
        <v>1539</v>
      </c>
      <c r="O572" t="s">
        <v>336</v>
      </c>
      <c r="P572" t="s">
        <v>1540</v>
      </c>
      <c r="Q572" t="s">
        <v>338</v>
      </c>
      <c r="R572">
        <v>2026</v>
      </c>
      <c r="S572">
        <v>20</v>
      </c>
      <c r="T572" t="s">
        <v>81</v>
      </c>
      <c r="U572" t="s">
        <v>262</v>
      </c>
      <c r="W572" t="s">
        <v>127</v>
      </c>
      <c r="X572" t="s">
        <v>129</v>
      </c>
      <c r="Y572" t="s">
        <v>339</v>
      </c>
      <c r="Z572" t="s">
        <v>339</v>
      </c>
      <c r="AA572">
        <v>20</v>
      </c>
      <c r="AB572" t="s">
        <v>339</v>
      </c>
      <c r="AC572" t="s">
        <v>339</v>
      </c>
      <c r="AE572" t="s">
        <v>340</v>
      </c>
      <c r="AF572" t="s">
        <v>341</v>
      </c>
      <c r="AG572">
        <v>0</v>
      </c>
      <c r="AH572">
        <v>1</v>
      </c>
      <c r="AI572" t="s">
        <v>342</v>
      </c>
      <c r="AJ572" t="s">
        <v>431</v>
      </c>
      <c r="AK572" t="s">
        <v>81</v>
      </c>
      <c r="AL572" t="s">
        <v>339</v>
      </c>
      <c r="AO572" t="s">
        <v>262</v>
      </c>
      <c r="AP572" t="s">
        <v>262</v>
      </c>
      <c r="AQ572" t="s">
        <v>344</v>
      </c>
      <c r="AR572" t="s">
        <v>82</v>
      </c>
      <c r="AS572" t="s">
        <v>345</v>
      </c>
    </row>
    <row r="573" spans="1:45">
      <c r="A573">
        <v>1908</v>
      </c>
      <c r="B573">
        <v>68008972025</v>
      </c>
      <c r="C573">
        <v>804003003</v>
      </c>
      <c r="D573" t="s">
        <v>169</v>
      </c>
      <c r="E573" t="s">
        <v>129</v>
      </c>
      <c r="F573" t="s">
        <v>127</v>
      </c>
      <c r="G573" t="s">
        <v>77</v>
      </c>
      <c r="H573" t="s">
        <v>334</v>
      </c>
      <c r="I573" t="s">
        <v>198</v>
      </c>
      <c r="J573">
        <v>68872</v>
      </c>
      <c r="K573" t="s">
        <v>95</v>
      </c>
      <c r="L573">
        <v>6807</v>
      </c>
      <c r="M573">
        <v>6887200137797</v>
      </c>
      <c r="N573" t="s">
        <v>1541</v>
      </c>
      <c r="O573" t="s">
        <v>336</v>
      </c>
      <c r="P573" t="s">
        <v>1542</v>
      </c>
      <c r="Q573" t="s">
        <v>338</v>
      </c>
      <c r="R573">
        <v>2026</v>
      </c>
      <c r="S573">
        <v>8</v>
      </c>
      <c r="T573" t="s">
        <v>81</v>
      </c>
      <c r="U573" t="s">
        <v>262</v>
      </c>
      <c r="W573" t="s">
        <v>127</v>
      </c>
      <c r="X573" t="s">
        <v>129</v>
      </c>
      <c r="Y573" t="s">
        <v>339</v>
      </c>
      <c r="Z573" t="s">
        <v>339</v>
      </c>
      <c r="AA573">
        <v>8</v>
      </c>
      <c r="AB573" t="s">
        <v>339</v>
      </c>
      <c r="AC573" t="s">
        <v>339</v>
      </c>
      <c r="AE573" t="s">
        <v>340</v>
      </c>
      <c r="AF573" t="s">
        <v>341</v>
      </c>
      <c r="AG573">
        <v>0</v>
      </c>
      <c r="AH573">
        <v>0</v>
      </c>
      <c r="AI573" t="s">
        <v>342</v>
      </c>
      <c r="AJ573" t="s">
        <v>431</v>
      </c>
      <c r="AK573" t="s">
        <v>81</v>
      </c>
      <c r="AL573" t="s">
        <v>339</v>
      </c>
      <c r="AO573" t="s">
        <v>262</v>
      </c>
      <c r="AP573" t="s">
        <v>262</v>
      </c>
      <c r="AQ573" t="s">
        <v>344</v>
      </c>
      <c r="AR573" t="s">
        <v>82</v>
      </c>
      <c r="AS573" t="s">
        <v>345</v>
      </c>
    </row>
    <row r="574" spans="1:45">
      <c r="A574">
        <v>1908</v>
      </c>
      <c r="B574">
        <v>68008972025</v>
      </c>
      <c r="C574">
        <v>804003003</v>
      </c>
      <c r="D574" t="s">
        <v>169</v>
      </c>
      <c r="E574" t="s">
        <v>129</v>
      </c>
      <c r="F574" t="s">
        <v>127</v>
      </c>
      <c r="G574" t="s">
        <v>77</v>
      </c>
      <c r="H574" t="s">
        <v>334</v>
      </c>
      <c r="I574" t="s">
        <v>198</v>
      </c>
      <c r="J574">
        <v>68872</v>
      </c>
      <c r="K574" t="s">
        <v>95</v>
      </c>
      <c r="L574">
        <v>6807</v>
      </c>
      <c r="M574">
        <v>688721129182</v>
      </c>
      <c r="N574" t="s">
        <v>1543</v>
      </c>
      <c r="O574" t="s">
        <v>336</v>
      </c>
      <c r="P574" t="s">
        <v>1544</v>
      </c>
      <c r="Q574" t="s">
        <v>338</v>
      </c>
      <c r="R574">
        <v>2026</v>
      </c>
      <c r="S574">
        <v>16</v>
      </c>
      <c r="T574" t="s">
        <v>81</v>
      </c>
      <c r="U574" t="s">
        <v>262</v>
      </c>
      <c r="W574" t="s">
        <v>127</v>
      </c>
      <c r="X574" t="s">
        <v>129</v>
      </c>
      <c r="Y574" t="s">
        <v>339</v>
      </c>
      <c r="Z574" t="s">
        <v>339</v>
      </c>
      <c r="AA574">
        <v>16</v>
      </c>
      <c r="AB574" t="s">
        <v>339</v>
      </c>
      <c r="AC574" t="s">
        <v>339</v>
      </c>
      <c r="AE574" t="s">
        <v>340</v>
      </c>
      <c r="AF574" t="s">
        <v>341</v>
      </c>
      <c r="AG574">
        <v>0</v>
      </c>
      <c r="AH574">
        <v>0</v>
      </c>
      <c r="AI574" t="s">
        <v>342</v>
      </c>
      <c r="AJ574" t="s">
        <v>431</v>
      </c>
      <c r="AK574" t="s">
        <v>81</v>
      </c>
      <c r="AL574" t="s">
        <v>339</v>
      </c>
      <c r="AO574" t="s">
        <v>262</v>
      </c>
      <c r="AP574" t="s">
        <v>262</v>
      </c>
      <c r="AQ574" t="s">
        <v>344</v>
      </c>
      <c r="AR574" t="s">
        <v>82</v>
      </c>
      <c r="AS574" t="s">
        <v>345</v>
      </c>
    </row>
    <row r="575" spans="1:45">
      <c r="A575">
        <v>1908</v>
      </c>
      <c r="B575">
        <v>68008972025</v>
      </c>
      <c r="C575">
        <v>804003003</v>
      </c>
      <c r="D575" t="s">
        <v>169</v>
      </c>
      <c r="E575" t="s">
        <v>129</v>
      </c>
      <c r="F575" t="s">
        <v>127</v>
      </c>
      <c r="G575" t="s">
        <v>77</v>
      </c>
      <c r="H575" t="s">
        <v>334</v>
      </c>
      <c r="I575" t="s">
        <v>198</v>
      </c>
      <c r="J575">
        <v>68872</v>
      </c>
      <c r="K575" t="s">
        <v>95</v>
      </c>
      <c r="L575">
        <v>6807</v>
      </c>
      <c r="M575">
        <v>688721129184</v>
      </c>
      <c r="N575" t="s">
        <v>1545</v>
      </c>
      <c r="O575" t="s">
        <v>336</v>
      </c>
      <c r="P575" t="s">
        <v>1546</v>
      </c>
      <c r="Q575" t="s">
        <v>338</v>
      </c>
      <c r="R575">
        <v>2026</v>
      </c>
      <c r="S575">
        <v>8</v>
      </c>
      <c r="T575" t="s">
        <v>81</v>
      </c>
      <c r="U575" t="s">
        <v>262</v>
      </c>
      <c r="W575" t="s">
        <v>127</v>
      </c>
      <c r="X575" t="s">
        <v>129</v>
      </c>
      <c r="Y575" t="s">
        <v>339</v>
      </c>
      <c r="Z575" t="s">
        <v>339</v>
      </c>
      <c r="AA575">
        <v>8</v>
      </c>
      <c r="AB575" t="s">
        <v>339</v>
      </c>
      <c r="AC575" t="s">
        <v>339</v>
      </c>
      <c r="AE575" t="s">
        <v>340</v>
      </c>
      <c r="AF575" t="s">
        <v>341</v>
      </c>
      <c r="AG575">
        <v>0</v>
      </c>
      <c r="AH575">
        <v>0</v>
      </c>
      <c r="AI575" t="s">
        <v>342</v>
      </c>
      <c r="AJ575" t="s">
        <v>431</v>
      </c>
      <c r="AK575" t="s">
        <v>81</v>
      </c>
      <c r="AL575" t="s">
        <v>339</v>
      </c>
      <c r="AO575" t="s">
        <v>262</v>
      </c>
      <c r="AP575" t="s">
        <v>262</v>
      </c>
      <c r="AQ575" t="s">
        <v>344</v>
      </c>
      <c r="AR575" t="s">
        <v>82</v>
      </c>
      <c r="AS575" t="s">
        <v>345</v>
      </c>
    </row>
    <row r="576" spans="1:45">
      <c r="A576">
        <v>1908</v>
      </c>
      <c r="B576">
        <v>68008972025</v>
      </c>
      <c r="C576">
        <v>804003003</v>
      </c>
      <c r="D576" t="s">
        <v>169</v>
      </c>
      <c r="E576" t="s">
        <v>129</v>
      </c>
      <c r="F576" t="s">
        <v>127</v>
      </c>
      <c r="G576" t="s">
        <v>77</v>
      </c>
      <c r="H576" t="s">
        <v>334</v>
      </c>
      <c r="I576" t="s">
        <v>198</v>
      </c>
      <c r="J576">
        <v>68872</v>
      </c>
      <c r="K576" t="s">
        <v>95</v>
      </c>
      <c r="L576">
        <v>6807</v>
      </c>
      <c r="M576">
        <v>688721129185</v>
      </c>
      <c r="N576" t="s">
        <v>1547</v>
      </c>
      <c r="O576" t="s">
        <v>336</v>
      </c>
      <c r="P576" t="s">
        <v>1548</v>
      </c>
      <c r="Q576" t="s">
        <v>338</v>
      </c>
      <c r="R576">
        <v>2026</v>
      </c>
      <c r="S576">
        <v>12</v>
      </c>
      <c r="T576" t="s">
        <v>81</v>
      </c>
      <c r="U576" t="s">
        <v>262</v>
      </c>
      <c r="W576" t="s">
        <v>127</v>
      </c>
      <c r="X576" t="s">
        <v>129</v>
      </c>
      <c r="Y576" t="s">
        <v>339</v>
      </c>
      <c r="Z576" t="s">
        <v>339</v>
      </c>
      <c r="AA576">
        <v>12</v>
      </c>
      <c r="AB576" t="s">
        <v>339</v>
      </c>
      <c r="AC576" t="s">
        <v>339</v>
      </c>
      <c r="AE576" t="s">
        <v>340</v>
      </c>
      <c r="AF576" t="s">
        <v>341</v>
      </c>
      <c r="AG576">
        <v>0</v>
      </c>
      <c r="AH576">
        <v>0</v>
      </c>
      <c r="AI576" t="s">
        <v>342</v>
      </c>
      <c r="AJ576" t="s">
        <v>431</v>
      </c>
      <c r="AK576" t="s">
        <v>81</v>
      </c>
      <c r="AL576" t="s">
        <v>339</v>
      </c>
      <c r="AO576" t="s">
        <v>262</v>
      </c>
      <c r="AP576" t="s">
        <v>262</v>
      </c>
      <c r="AQ576" t="s">
        <v>344</v>
      </c>
      <c r="AR576" t="s">
        <v>82</v>
      </c>
      <c r="AS576" t="s">
        <v>345</v>
      </c>
    </row>
    <row r="577" spans="1:45">
      <c r="A577">
        <v>1908</v>
      </c>
      <c r="B577">
        <v>68008972025</v>
      </c>
      <c r="C577">
        <v>804003003</v>
      </c>
      <c r="D577" t="s">
        <v>169</v>
      </c>
      <c r="E577" t="s">
        <v>129</v>
      </c>
      <c r="F577" t="s">
        <v>127</v>
      </c>
      <c r="G577" t="s">
        <v>77</v>
      </c>
      <c r="H577" t="s">
        <v>334</v>
      </c>
      <c r="I577" t="s">
        <v>198</v>
      </c>
      <c r="J577">
        <v>68872</v>
      </c>
      <c r="K577" t="s">
        <v>95</v>
      </c>
      <c r="L577">
        <v>6807</v>
      </c>
      <c r="M577">
        <v>688721143872</v>
      </c>
      <c r="N577" t="s">
        <v>1549</v>
      </c>
      <c r="O577" t="s">
        <v>336</v>
      </c>
      <c r="P577" t="s">
        <v>1550</v>
      </c>
      <c r="Q577" t="s">
        <v>338</v>
      </c>
      <c r="R577">
        <v>2026</v>
      </c>
      <c r="S577">
        <v>10</v>
      </c>
      <c r="T577" t="s">
        <v>81</v>
      </c>
      <c r="U577" t="s">
        <v>262</v>
      </c>
      <c r="W577" t="s">
        <v>127</v>
      </c>
      <c r="X577" t="s">
        <v>129</v>
      </c>
      <c r="Y577" t="s">
        <v>339</v>
      </c>
      <c r="Z577" t="s">
        <v>339</v>
      </c>
      <c r="AA577">
        <v>10</v>
      </c>
      <c r="AB577" t="s">
        <v>339</v>
      </c>
      <c r="AC577" t="s">
        <v>339</v>
      </c>
      <c r="AE577" t="s">
        <v>340</v>
      </c>
      <c r="AF577" t="s">
        <v>341</v>
      </c>
      <c r="AG577">
        <v>0</v>
      </c>
      <c r="AH577">
        <v>0</v>
      </c>
      <c r="AI577" t="s">
        <v>342</v>
      </c>
      <c r="AJ577" t="s">
        <v>431</v>
      </c>
      <c r="AK577" t="s">
        <v>81</v>
      </c>
      <c r="AL577" t="s">
        <v>339</v>
      </c>
      <c r="AO577" t="s">
        <v>262</v>
      </c>
      <c r="AP577" t="s">
        <v>262</v>
      </c>
      <c r="AQ577" t="s">
        <v>344</v>
      </c>
      <c r="AR577" t="s">
        <v>82</v>
      </c>
      <c r="AS577" t="s">
        <v>345</v>
      </c>
    </row>
    <row r="578" spans="1:45">
      <c r="A578">
        <v>1882</v>
      </c>
      <c r="B578">
        <v>68008612025</v>
      </c>
      <c r="C578">
        <v>804003003</v>
      </c>
      <c r="D578" t="s">
        <v>169</v>
      </c>
      <c r="E578" t="s">
        <v>129</v>
      </c>
      <c r="F578" t="s">
        <v>127</v>
      </c>
      <c r="G578" t="s">
        <v>77</v>
      </c>
      <c r="H578" t="s">
        <v>334</v>
      </c>
      <c r="I578" t="s">
        <v>168</v>
      </c>
      <c r="J578">
        <v>68209</v>
      </c>
      <c r="K578" t="s">
        <v>89</v>
      </c>
      <c r="L578">
        <v>6808</v>
      </c>
      <c r="M578">
        <v>6820900118258</v>
      </c>
      <c r="N578" t="s">
        <v>1551</v>
      </c>
      <c r="O578" t="s">
        <v>336</v>
      </c>
      <c r="P578" t="s">
        <v>1552</v>
      </c>
      <c r="Q578" t="s">
        <v>338</v>
      </c>
      <c r="R578">
        <v>2026</v>
      </c>
      <c r="S578">
        <v>9</v>
      </c>
      <c r="T578" t="s">
        <v>81</v>
      </c>
      <c r="U578" t="s">
        <v>262</v>
      </c>
      <c r="W578" t="s">
        <v>127</v>
      </c>
      <c r="X578" t="s">
        <v>129</v>
      </c>
      <c r="Y578" t="s">
        <v>339</v>
      </c>
      <c r="Z578" t="s">
        <v>339</v>
      </c>
      <c r="AA578">
        <v>9</v>
      </c>
      <c r="AB578" t="s">
        <v>339</v>
      </c>
      <c r="AC578" t="s">
        <v>339</v>
      </c>
      <c r="AE578" t="s">
        <v>340</v>
      </c>
      <c r="AF578" t="s">
        <v>341</v>
      </c>
      <c r="AG578">
        <v>0</v>
      </c>
      <c r="AH578">
        <v>0</v>
      </c>
      <c r="AI578" t="s">
        <v>342</v>
      </c>
      <c r="AJ578" t="s">
        <v>592</v>
      </c>
      <c r="AK578" t="s">
        <v>81</v>
      </c>
      <c r="AL578" t="s">
        <v>339</v>
      </c>
      <c r="AO578" t="s">
        <v>262</v>
      </c>
      <c r="AP578" t="s">
        <v>262</v>
      </c>
      <c r="AQ578" t="s">
        <v>344</v>
      </c>
      <c r="AR578" t="s">
        <v>82</v>
      </c>
      <c r="AS578" t="s">
        <v>345</v>
      </c>
    </row>
    <row r="579" spans="1:45">
      <c r="A579">
        <v>1882</v>
      </c>
      <c r="B579">
        <v>68008612025</v>
      </c>
      <c r="C579">
        <v>804003003</v>
      </c>
      <c r="D579" t="s">
        <v>169</v>
      </c>
      <c r="E579" t="s">
        <v>129</v>
      </c>
      <c r="F579" t="s">
        <v>127</v>
      </c>
      <c r="G579" t="s">
        <v>77</v>
      </c>
      <c r="H579" t="s">
        <v>334</v>
      </c>
      <c r="I579" t="s">
        <v>168</v>
      </c>
      <c r="J579">
        <v>68209</v>
      </c>
      <c r="K579" t="s">
        <v>89</v>
      </c>
      <c r="L579">
        <v>6808</v>
      </c>
      <c r="M579">
        <v>682091113800</v>
      </c>
      <c r="N579" t="s">
        <v>1553</v>
      </c>
      <c r="O579" t="s">
        <v>336</v>
      </c>
      <c r="P579" t="s">
        <v>1554</v>
      </c>
      <c r="Q579" t="s">
        <v>338</v>
      </c>
      <c r="R579">
        <v>2026</v>
      </c>
      <c r="S579">
        <v>11</v>
      </c>
      <c r="T579" t="s">
        <v>81</v>
      </c>
      <c r="U579" t="s">
        <v>262</v>
      </c>
      <c r="W579" t="s">
        <v>127</v>
      </c>
      <c r="X579" t="s">
        <v>129</v>
      </c>
      <c r="Y579" t="s">
        <v>339</v>
      </c>
      <c r="Z579" t="s">
        <v>339</v>
      </c>
      <c r="AA579">
        <v>11</v>
      </c>
      <c r="AB579" t="s">
        <v>339</v>
      </c>
      <c r="AC579" t="s">
        <v>339</v>
      </c>
      <c r="AE579" t="s">
        <v>340</v>
      </c>
      <c r="AF579" t="s">
        <v>341</v>
      </c>
      <c r="AG579">
        <v>0</v>
      </c>
      <c r="AH579">
        <v>0</v>
      </c>
      <c r="AI579" t="s">
        <v>342</v>
      </c>
      <c r="AJ579" t="s">
        <v>592</v>
      </c>
      <c r="AK579" t="s">
        <v>81</v>
      </c>
      <c r="AL579" t="s">
        <v>339</v>
      </c>
      <c r="AO579" t="s">
        <v>262</v>
      </c>
      <c r="AP579" t="s">
        <v>262</v>
      </c>
      <c r="AQ579" t="s">
        <v>344</v>
      </c>
      <c r="AR579" t="s">
        <v>82</v>
      </c>
      <c r="AS579" t="s">
        <v>345</v>
      </c>
    </row>
    <row r="580" spans="1:45">
      <c r="A580">
        <v>1882</v>
      </c>
      <c r="B580">
        <v>68008612025</v>
      </c>
      <c r="C580">
        <v>804003003</v>
      </c>
      <c r="D580" t="s">
        <v>169</v>
      </c>
      <c r="E580" t="s">
        <v>129</v>
      </c>
      <c r="F580" t="s">
        <v>127</v>
      </c>
      <c r="G580" t="s">
        <v>77</v>
      </c>
      <c r="H580" t="s">
        <v>334</v>
      </c>
      <c r="I580" t="s">
        <v>168</v>
      </c>
      <c r="J580">
        <v>68209</v>
      </c>
      <c r="K580" t="s">
        <v>89</v>
      </c>
      <c r="L580">
        <v>6808</v>
      </c>
      <c r="M580">
        <v>682091113809</v>
      </c>
      <c r="N580" t="s">
        <v>1555</v>
      </c>
      <c r="O580" t="s">
        <v>336</v>
      </c>
      <c r="P580" t="s">
        <v>1556</v>
      </c>
      <c r="Q580" t="s">
        <v>338</v>
      </c>
      <c r="R580">
        <v>2026</v>
      </c>
      <c r="S580">
        <v>11</v>
      </c>
      <c r="T580" t="s">
        <v>81</v>
      </c>
      <c r="U580" t="s">
        <v>262</v>
      </c>
      <c r="W580" t="s">
        <v>127</v>
      </c>
      <c r="X580" t="s">
        <v>129</v>
      </c>
      <c r="Y580" t="s">
        <v>339</v>
      </c>
      <c r="Z580" t="s">
        <v>339</v>
      </c>
      <c r="AA580">
        <v>11</v>
      </c>
      <c r="AB580" t="s">
        <v>339</v>
      </c>
      <c r="AC580" t="s">
        <v>339</v>
      </c>
      <c r="AE580" t="s">
        <v>340</v>
      </c>
      <c r="AF580" t="s">
        <v>341</v>
      </c>
      <c r="AG580">
        <v>0</v>
      </c>
      <c r="AH580">
        <v>1</v>
      </c>
      <c r="AI580" t="s">
        <v>342</v>
      </c>
      <c r="AJ580" t="s">
        <v>592</v>
      </c>
      <c r="AK580" t="s">
        <v>81</v>
      </c>
      <c r="AL580" t="s">
        <v>339</v>
      </c>
      <c r="AO580" t="s">
        <v>262</v>
      </c>
      <c r="AP580" t="s">
        <v>262</v>
      </c>
      <c r="AQ580" t="s">
        <v>344</v>
      </c>
      <c r="AR580" t="s">
        <v>82</v>
      </c>
      <c r="AS580" t="s">
        <v>345</v>
      </c>
    </row>
    <row r="581" spans="1:45">
      <c r="A581">
        <v>1882</v>
      </c>
      <c r="B581">
        <v>68008612025</v>
      </c>
      <c r="C581">
        <v>804003003</v>
      </c>
      <c r="D581" t="s">
        <v>169</v>
      </c>
      <c r="E581" t="s">
        <v>129</v>
      </c>
      <c r="F581" t="s">
        <v>127</v>
      </c>
      <c r="G581" t="s">
        <v>77</v>
      </c>
      <c r="H581" t="s">
        <v>334</v>
      </c>
      <c r="I581" t="s">
        <v>168</v>
      </c>
      <c r="J581">
        <v>68209</v>
      </c>
      <c r="K581" t="s">
        <v>89</v>
      </c>
      <c r="L581">
        <v>6808</v>
      </c>
      <c r="M581">
        <v>682091129513</v>
      </c>
      <c r="N581" t="s">
        <v>1557</v>
      </c>
      <c r="O581" t="s">
        <v>336</v>
      </c>
      <c r="P581" t="s">
        <v>1558</v>
      </c>
      <c r="Q581" t="s">
        <v>338</v>
      </c>
      <c r="R581">
        <v>2026</v>
      </c>
      <c r="S581">
        <v>19</v>
      </c>
      <c r="T581" t="s">
        <v>81</v>
      </c>
      <c r="U581" t="s">
        <v>262</v>
      </c>
      <c r="W581" t="s">
        <v>127</v>
      </c>
      <c r="X581" t="s">
        <v>129</v>
      </c>
      <c r="Y581" t="s">
        <v>339</v>
      </c>
      <c r="Z581" t="s">
        <v>339</v>
      </c>
      <c r="AA581">
        <v>19</v>
      </c>
      <c r="AB581" t="s">
        <v>339</v>
      </c>
      <c r="AC581" t="s">
        <v>339</v>
      </c>
      <c r="AE581" t="s">
        <v>340</v>
      </c>
      <c r="AF581" t="s">
        <v>341</v>
      </c>
      <c r="AG581">
        <v>0</v>
      </c>
      <c r="AH581">
        <v>0</v>
      </c>
      <c r="AI581" t="s">
        <v>342</v>
      </c>
      <c r="AJ581" t="s">
        <v>592</v>
      </c>
      <c r="AK581" t="s">
        <v>81</v>
      </c>
      <c r="AL581" t="s">
        <v>339</v>
      </c>
      <c r="AO581" t="s">
        <v>262</v>
      </c>
      <c r="AP581" t="s">
        <v>262</v>
      </c>
      <c r="AQ581" t="s">
        <v>344</v>
      </c>
      <c r="AR581" t="s">
        <v>82</v>
      </c>
      <c r="AS581" t="s">
        <v>345</v>
      </c>
    </row>
    <row r="582" spans="1:45">
      <c r="A582">
        <v>1882</v>
      </c>
      <c r="B582">
        <v>68008612025</v>
      </c>
      <c r="C582">
        <v>804003003</v>
      </c>
      <c r="D582" t="s">
        <v>169</v>
      </c>
      <c r="E582" t="s">
        <v>129</v>
      </c>
      <c r="F582" t="s">
        <v>127</v>
      </c>
      <c r="G582" t="s">
        <v>77</v>
      </c>
      <c r="H582" t="s">
        <v>334</v>
      </c>
      <c r="I582" t="s">
        <v>168</v>
      </c>
      <c r="J582">
        <v>68209</v>
      </c>
      <c r="K582" t="s">
        <v>89</v>
      </c>
      <c r="L582">
        <v>6808</v>
      </c>
      <c r="M582">
        <v>682091129515</v>
      </c>
      <c r="N582" t="s">
        <v>1559</v>
      </c>
      <c r="O582" t="s">
        <v>336</v>
      </c>
      <c r="P582" t="s">
        <v>1560</v>
      </c>
      <c r="Q582" t="s">
        <v>338</v>
      </c>
      <c r="R582">
        <v>2026</v>
      </c>
      <c r="S582">
        <v>12</v>
      </c>
      <c r="T582" t="s">
        <v>81</v>
      </c>
      <c r="U582" t="s">
        <v>262</v>
      </c>
      <c r="W582" t="s">
        <v>127</v>
      </c>
      <c r="X582" t="s">
        <v>129</v>
      </c>
      <c r="Y582" t="s">
        <v>339</v>
      </c>
      <c r="Z582" t="s">
        <v>339</v>
      </c>
      <c r="AA582">
        <v>12</v>
      </c>
      <c r="AB582" t="s">
        <v>339</v>
      </c>
      <c r="AC582" t="s">
        <v>339</v>
      </c>
      <c r="AE582" t="s">
        <v>340</v>
      </c>
      <c r="AF582" t="s">
        <v>341</v>
      </c>
      <c r="AG582">
        <v>0</v>
      </c>
      <c r="AH582">
        <v>0</v>
      </c>
      <c r="AI582" t="s">
        <v>342</v>
      </c>
      <c r="AJ582" t="s">
        <v>592</v>
      </c>
      <c r="AK582" t="s">
        <v>81</v>
      </c>
      <c r="AL582" t="s">
        <v>339</v>
      </c>
      <c r="AO582" t="s">
        <v>262</v>
      </c>
      <c r="AP582" t="s">
        <v>262</v>
      </c>
      <c r="AQ582" t="s">
        <v>344</v>
      </c>
      <c r="AR582" t="s">
        <v>82</v>
      </c>
      <c r="AS582" t="s">
        <v>345</v>
      </c>
    </row>
    <row r="583" spans="1:45">
      <c r="A583">
        <v>1882</v>
      </c>
      <c r="B583">
        <v>68008612025</v>
      </c>
      <c r="C583">
        <v>804003003</v>
      </c>
      <c r="D583" t="s">
        <v>169</v>
      </c>
      <c r="E583" t="s">
        <v>129</v>
      </c>
      <c r="F583" t="s">
        <v>127</v>
      </c>
      <c r="G583" t="s">
        <v>77</v>
      </c>
      <c r="H583" t="s">
        <v>334</v>
      </c>
      <c r="I583" t="s">
        <v>168</v>
      </c>
      <c r="J583">
        <v>68209</v>
      </c>
      <c r="K583" t="s">
        <v>89</v>
      </c>
      <c r="L583">
        <v>6808</v>
      </c>
      <c r="M583">
        <v>682091129517</v>
      </c>
      <c r="N583" t="s">
        <v>1561</v>
      </c>
      <c r="O583" t="s">
        <v>336</v>
      </c>
      <c r="P583" t="s">
        <v>1558</v>
      </c>
      <c r="Q583" t="s">
        <v>338</v>
      </c>
      <c r="R583">
        <v>2026</v>
      </c>
      <c r="S583">
        <v>8</v>
      </c>
      <c r="T583" t="s">
        <v>81</v>
      </c>
      <c r="U583" t="s">
        <v>262</v>
      </c>
      <c r="W583" t="s">
        <v>127</v>
      </c>
      <c r="X583" t="s">
        <v>129</v>
      </c>
      <c r="Y583" t="s">
        <v>339</v>
      </c>
      <c r="Z583" t="s">
        <v>339</v>
      </c>
      <c r="AA583">
        <v>8</v>
      </c>
      <c r="AB583" t="s">
        <v>339</v>
      </c>
      <c r="AC583" t="s">
        <v>339</v>
      </c>
      <c r="AE583" t="s">
        <v>340</v>
      </c>
      <c r="AF583" t="s">
        <v>341</v>
      </c>
      <c r="AG583">
        <v>0</v>
      </c>
      <c r="AH583">
        <v>0</v>
      </c>
      <c r="AI583" t="s">
        <v>342</v>
      </c>
      <c r="AJ583" t="s">
        <v>592</v>
      </c>
      <c r="AK583" t="s">
        <v>81</v>
      </c>
      <c r="AL583" t="s">
        <v>339</v>
      </c>
      <c r="AO583" t="s">
        <v>262</v>
      </c>
      <c r="AP583" t="s">
        <v>262</v>
      </c>
      <c r="AQ583" t="s">
        <v>344</v>
      </c>
      <c r="AR583" t="s">
        <v>82</v>
      </c>
      <c r="AS583" t="s">
        <v>345</v>
      </c>
    </row>
    <row r="584" spans="1:45">
      <c r="A584">
        <v>1882</v>
      </c>
      <c r="B584">
        <v>68008612025</v>
      </c>
      <c r="C584">
        <v>804003003</v>
      </c>
      <c r="D584" t="s">
        <v>169</v>
      </c>
      <c r="E584" t="s">
        <v>129</v>
      </c>
      <c r="F584" t="s">
        <v>127</v>
      </c>
      <c r="G584" t="s">
        <v>77</v>
      </c>
      <c r="H584" t="s">
        <v>334</v>
      </c>
      <c r="I584" t="s">
        <v>168</v>
      </c>
      <c r="J584">
        <v>68209</v>
      </c>
      <c r="K584" t="s">
        <v>89</v>
      </c>
      <c r="L584">
        <v>6808</v>
      </c>
      <c r="M584">
        <v>682091129519</v>
      </c>
      <c r="N584" t="s">
        <v>1562</v>
      </c>
      <c r="O584" t="s">
        <v>336</v>
      </c>
      <c r="P584" t="s">
        <v>1563</v>
      </c>
      <c r="Q584" t="s">
        <v>338</v>
      </c>
      <c r="R584">
        <v>2026</v>
      </c>
      <c r="S584">
        <v>8</v>
      </c>
      <c r="T584" t="s">
        <v>81</v>
      </c>
      <c r="U584" t="s">
        <v>262</v>
      </c>
      <c r="W584" t="s">
        <v>127</v>
      </c>
      <c r="X584" t="s">
        <v>129</v>
      </c>
      <c r="Y584" t="s">
        <v>339</v>
      </c>
      <c r="Z584" t="s">
        <v>339</v>
      </c>
      <c r="AA584">
        <v>8</v>
      </c>
      <c r="AB584" t="s">
        <v>339</v>
      </c>
      <c r="AC584" t="s">
        <v>339</v>
      </c>
      <c r="AE584" t="s">
        <v>340</v>
      </c>
      <c r="AF584" t="s">
        <v>341</v>
      </c>
      <c r="AG584">
        <v>0</v>
      </c>
      <c r="AH584">
        <v>0</v>
      </c>
      <c r="AI584" t="s">
        <v>342</v>
      </c>
      <c r="AJ584" t="s">
        <v>592</v>
      </c>
      <c r="AK584" t="s">
        <v>81</v>
      </c>
      <c r="AL584" t="s">
        <v>339</v>
      </c>
      <c r="AO584" t="s">
        <v>262</v>
      </c>
      <c r="AP584" t="s">
        <v>262</v>
      </c>
      <c r="AQ584" t="s">
        <v>344</v>
      </c>
      <c r="AR584" t="s">
        <v>82</v>
      </c>
      <c r="AS584" t="s">
        <v>345</v>
      </c>
    </row>
    <row r="585" spans="1:45">
      <c r="A585">
        <v>1882</v>
      </c>
      <c r="B585">
        <v>68008612025</v>
      </c>
      <c r="C585">
        <v>804003003</v>
      </c>
      <c r="D585" t="s">
        <v>169</v>
      </c>
      <c r="E585" t="s">
        <v>129</v>
      </c>
      <c r="F585" t="s">
        <v>127</v>
      </c>
      <c r="G585" t="s">
        <v>77</v>
      </c>
      <c r="H585" t="s">
        <v>334</v>
      </c>
      <c r="I585" t="s">
        <v>168</v>
      </c>
      <c r="J585">
        <v>68209</v>
      </c>
      <c r="K585" t="s">
        <v>89</v>
      </c>
      <c r="L585">
        <v>6808</v>
      </c>
      <c r="M585">
        <v>682091133452</v>
      </c>
      <c r="N585" t="s">
        <v>1564</v>
      </c>
      <c r="O585" t="s">
        <v>336</v>
      </c>
      <c r="P585" t="s">
        <v>1565</v>
      </c>
      <c r="Q585" t="s">
        <v>338</v>
      </c>
      <c r="R585">
        <v>2026</v>
      </c>
      <c r="S585">
        <v>15</v>
      </c>
      <c r="T585" t="s">
        <v>81</v>
      </c>
      <c r="U585" t="s">
        <v>262</v>
      </c>
      <c r="W585" t="s">
        <v>127</v>
      </c>
      <c r="X585" t="s">
        <v>129</v>
      </c>
      <c r="Y585" t="s">
        <v>339</v>
      </c>
      <c r="Z585" t="s">
        <v>339</v>
      </c>
      <c r="AA585">
        <v>15</v>
      </c>
      <c r="AB585" t="s">
        <v>339</v>
      </c>
      <c r="AC585" t="s">
        <v>339</v>
      </c>
      <c r="AE585" t="s">
        <v>340</v>
      </c>
      <c r="AF585" t="s">
        <v>341</v>
      </c>
      <c r="AG585">
        <v>0</v>
      </c>
      <c r="AH585">
        <v>0</v>
      </c>
      <c r="AI585" t="s">
        <v>342</v>
      </c>
      <c r="AJ585" t="s">
        <v>592</v>
      </c>
      <c r="AK585" t="s">
        <v>81</v>
      </c>
      <c r="AL585" t="s">
        <v>339</v>
      </c>
      <c r="AO585" t="s">
        <v>262</v>
      </c>
      <c r="AP585" t="s">
        <v>262</v>
      </c>
      <c r="AQ585" t="s">
        <v>344</v>
      </c>
      <c r="AR585" t="s">
        <v>82</v>
      </c>
      <c r="AS585" t="s">
        <v>345</v>
      </c>
    </row>
    <row r="586" spans="1:45">
      <c r="A586">
        <v>1882</v>
      </c>
      <c r="B586">
        <v>68008612025</v>
      </c>
      <c r="C586">
        <v>804003003</v>
      </c>
      <c r="D586" t="s">
        <v>169</v>
      </c>
      <c r="E586" t="s">
        <v>84</v>
      </c>
      <c r="F586" t="s">
        <v>98</v>
      </c>
      <c r="G586" t="s">
        <v>77</v>
      </c>
      <c r="H586" t="s">
        <v>334</v>
      </c>
      <c r="I586" t="s">
        <v>168</v>
      </c>
      <c r="J586">
        <v>68209</v>
      </c>
      <c r="K586" t="s">
        <v>89</v>
      </c>
      <c r="L586">
        <v>6808</v>
      </c>
      <c r="M586">
        <v>682091154805</v>
      </c>
      <c r="N586" t="s">
        <v>1566</v>
      </c>
      <c r="O586" t="s">
        <v>336</v>
      </c>
      <c r="P586" t="s">
        <v>1567</v>
      </c>
      <c r="Q586" t="s">
        <v>338</v>
      </c>
      <c r="R586">
        <v>2026</v>
      </c>
      <c r="S586">
        <v>24</v>
      </c>
      <c r="T586" t="s">
        <v>81</v>
      </c>
      <c r="U586" t="s">
        <v>262</v>
      </c>
      <c r="W586" t="s">
        <v>98</v>
      </c>
      <c r="X586" t="s">
        <v>84</v>
      </c>
      <c r="Y586" t="s">
        <v>339</v>
      </c>
      <c r="Z586" t="s">
        <v>339</v>
      </c>
      <c r="AA586">
        <v>24</v>
      </c>
      <c r="AB586" t="s">
        <v>339</v>
      </c>
      <c r="AC586" t="s">
        <v>339</v>
      </c>
      <c r="AE586" t="s">
        <v>419</v>
      </c>
      <c r="AF586" t="s">
        <v>341</v>
      </c>
      <c r="AG586">
        <v>0</v>
      </c>
      <c r="AH586">
        <v>1</v>
      </c>
      <c r="AI586" t="s">
        <v>342</v>
      </c>
      <c r="AJ586" t="s">
        <v>592</v>
      </c>
      <c r="AK586" t="s">
        <v>81</v>
      </c>
      <c r="AL586" t="s">
        <v>339</v>
      </c>
      <c r="AO586" t="s">
        <v>262</v>
      </c>
      <c r="AP586" t="s">
        <v>262</v>
      </c>
      <c r="AQ586" t="s">
        <v>344</v>
      </c>
      <c r="AR586" t="s">
        <v>82</v>
      </c>
      <c r="AS586" t="s">
        <v>345</v>
      </c>
    </row>
    <row r="587" spans="1:45">
      <c r="A587">
        <v>1882</v>
      </c>
      <c r="B587">
        <v>68008612025</v>
      </c>
      <c r="C587">
        <v>804003003</v>
      </c>
      <c r="D587" t="s">
        <v>169</v>
      </c>
      <c r="E587" t="s">
        <v>129</v>
      </c>
      <c r="F587" t="s">
        <v>127</v>
      </c>
      <c r="G587" t="s">
        <v>77</v>
      </c>
      <c r="H587" t="s">
        <v>334</v>
      </c>
      <c r="I587" t="s">
        <v>170</v>
      </c>
      <c r="J587">
        <v>68344</v>
      </c>
      <c r="K587" t="s">
        <v>89</v>
      </c>
      <c r="L587">
        <v>6808</v>
      </c>
      <c r="M587">
        <v>6834400044914</v>
      </c>
      <c r="N587" t="s">
        <v>1568</v>
      </c>
      <c r="O587" t="s">
        <v>336</v>
      </c>
      <c r="P587" t="s">
        <v>1569</v>
      </c>
      <c r="Q587" t="s">
        <v>338</v>
      </c>
      <c r="R587">
        <v>2026</v>
      </c>
      <c r="S587">
        <v>15</v>
      </c>
      <c r="T587" t="s">
        <v>81</v>
      </c>
      <c r="U587" t="s">
        <v>262</v>
      </c>
      <c r="W587" t="s">
        <v>127</v>
      </c>
      <c r="X587" t="s">
        <v>129</v>
      </c>
      <c r="Y587" t="s">
        <v>339</v>
      </c>
      <c r="Z587" t="s">
        <v>339</v>
      </c>
      <c r="AA587">
        <v>15</v>
      </c>
      <c r="AB587" t="s">
        <v>339</v>
      </c>
      <c r="AC587" t="s">
        <v>339</v>
      </c>
      <c r="AE587" t="s">
        <v>340</v>
      </c>
      <c r="AF587" t="s">
        <v>341</v>
      </c>
      <c r="AG587">
        <v>0</v>
      </c>
      <c r="AH587">
        <v>0</v>
      </c>
      <c r="AI587" t="s">
        <v>342</v>
      </c>
      <c r="AJ587" t="s">
        <v>592</v>
      </c>
      <c r="AK587" t="s">
        <v>81</v>
      </c>
      <c r="AL587" t="s">
        <v>339</v>
      </c>
      <c r="AO587" t="s">
        <v>262</v>
      </c>
      <c r="AP587" t="s">
        <v>262</v>
      </c>
      <c r="AQ587" t="s">
        <v>344</v>
      </c>
      <c r="AR587" t="s">
        <v>82</v>
      </c>
      <c r="AS587" t="s">
        <v>345</v>
      </c>
    </row>
    <row r="588" spans="1:45">
      <c r="A588">
        <v>1882</v>
      </c>
      <c r="B588">
        <v>68008612025</v>
      </c>
      <c r="C588">
        <v>804003003</v>
      </c>
      <c r="D588" t="s">
        <v>169</v>
      </c>
      <c r="E588" t="s">
        <v>129</v>
      </c>
      <c r="F588" t="s">
        <v>127</v>
      </c>
      <c r="G588" t="s">
        <v>77</v>
      </c>
      <c r="H588" t="s">
        <v>334</v>
      </c>
      <c r="I588" t="s">
        <v>170</v>
      </c>
      <c r="J588">
        <v>68344</v>
      </c>
      <c r="K588" t="s">
        <v>89</v>
      </c>
      <c r="L588">
        <v>6808</v>
      </c>
      <c r="M588">
        <v>6834400134453</v>
      </c>
      <c r="N588" t="s">
        <v>1570</v>
      </c>
      <c r="O588" t="s">
        <v>336</v>
      </c>
      <c r="P588" t="s">
        <v>1571</v>
      </c>
      <c r="Q588" t="s">
        <v>338</v>
      </c>
      <c r="R588">
        <v>2026</v>
      </c>
      <c r="S588">
        <v>13</v>
      </c>
      <c r="T588" t="s">
        <v>81</v>
      </c>
      <c r="U588" t="s">
        <v>262</v>
      </c>
      <c r="W588" t="s">
        <v>127</v>
      </c>
      <c r="X588" t="s">
        <v>129</v>
      </c>
      <c r="Y588" t="s">
        <v>339</v>
      </c>
      <c r="Z588" t="s">
        <v>339</v>
      </c>
      <c r="AA588">
        <v>13</v>
      </c>
      <c r="AB588" t="s">
        <v>339</v>
      </c>
      <c r="AC588" t="s">
        <v>339</v>
      </c>
      <c r="AE588" t="s">
        <v>340</v>
      </c>
      <c r="AF588" t="s">
        <v>341</v>
      </c>
      <c r="AG588">
        <v>0</v>
      </c>
      <c r="AH588">
        <v>0</v>
      </c>
      <c r="AI588" t="s">
        <v>342</v>
      </c>
      <c r="AJ588" t="s">
        <v>592</v>
      </c>
      <c r="AK588" t="s">
        <v>81</v>
      </c>
      <c r="AL588" t="s">
        <v>339</v>
      </c>
      <c r="AO588" t="s">
        <v>262</v>
      </c>
      <c r="AP588" t="s">
        <v>262</v>
      </c>
      <c r="AQ588" t="s">
        <v>344</v>
      </c>
      <c r="AR588" t="s">
        <v>82</v>
      </c>
      <c r="AS588" t="s">
        <v>345</v>
      </c>
    </row>
    <row r="589" spans="1:45">
      <c r="A589">
        <v>1882</v>
      </c>
      <c r="B589">
        <v>68008612025</v>
      </c>
      <c r="C589">
        <v>804003003</v>
      </c>
      <c r="D589" t="s">
        <v>169</v>
      </c>
      <c r="E589" t="s">
        <v>84</v>
      </c>
      <c r="F589" t="s">
        <v>98</v>
      </c>
      <c r="G589" t="s">
        <v>77</v>
      </c>
      <c r="H589" t="s">
        <v>334</v>
      </c>
      <c r="I589" t="s">
        <v>170</v>
      </c>
      <c r="J589">
        <v>68344</v>
      </c>
      <c r="K589" t="s">
        <v>89</v>
      </c>
      <c r="L589">
        <v>6808</v>
      </c>
      <c r="M589">
        <v>683441130522</v>
      </c>
      <c r="N589" t="s">
        <v>1572</v>
      </c>
      <c r="O589" t="s">
        <v>336</v>
      </c>
      <c r="P589" t="s">
        <v>1573</v>
      </c>
      <c r="Q589" t="s">
        <v>338</v>
      </c>
      <c r="R589">
        <v>2026</v>
      </c>
      <c r="S589">
        <v>17</v>
      </c>
      <c r="T589" t="s">
        <v>81</v>
      </c>
      <c r="U589" t="s">
        <v>262</v>
      </c>
      <c r="W589" t="s">
        <v>98</v>
      </c>
      <c r="X589" t="s">
        <v>84</v>
      </c>
      <c r="Y589" t="s">
        <v>339</v>
      </c>
      <c r="Z589" t="s">
        <v>339</v>
      </c>
      <c r="AA589">
        <v>17</v>
      </c>
      <c r="AB589" t="s">
        <v>339</v>
      </c>
      <c r="AC589" t="s">
        <v>339</v>
      </c>
      <c r="AE589" t="s">
        <v>466</v>
      </c>
      <c r="AF589" t="s">
        <v>341</v>
      </c>
      <c r="AG589">
        <v>0</v>
      </c>
      <c r="AH589">
        <v>0</v>
      </c>
      <c r="AI589" t="s">
        <v>342</v>
      </c>
      <c r="AJ589" t="s">
        <v>592</v>
      </c>
      <c r="AK589" t="s">
        <v>81</v>
      </c>
      <c r="AL589" t="s">
        <v>339</v>
      </c>
      <c r="AO589" t="s">
        <v>262</v>
      </c>
      <c r="AP589" t="s">
        <v>262</v>
      </c>
      <c r="AQ589" t="s">
        <v>344</v>
      </c>
      <c r="AR589" t="s">
        <v>82</v>
      </c>
      <c r="AS589" t="s">
        <v>345</v>
      </c>
    </row>
    <row r="590" spans="1:45">
      <c r="A590">
        <v>1882</v>
      </c>
      <c r="B590">
        <v>68008612025</v>
      </c>
      <c r="C590">
        <v>804003003</v>
      </c>
      <c r="D590" t="s">
        <v>169</v>
      </c>
      <c r="E590" t="s">
        <v>129</v>
      </c>
      <c r="F590" t="s">
        <v>127</v>
      </c>
      <c r="G590" t="s">
        <v>77</v>
      </c>
      <c r="H590" t="s">
        <v>334</v>
      </c>
      <c r="I590" t="s">
        <v>170</v>
      </c>
      <c r="J590">
        <v>68344</v>
      </c>
      <c r="K590" t="s">
        <v>89</v>
      </c>
      <c r="L590">
        <v>6808</v>
      </c>
      <c r="M590">
        <v>683441146714</v>
      </c>
      <c r="N590" t="s">
        <v>1574</v>
      </c>
      <c r="O590" t="s">
        <v>336</v>
      </c>
      <c r="P590" t="s">
        <v>1575</v>
      </c>
      <c r="Q590" t="s">
        <v>338</v>
      </c>
      <c r="R590">
        <v>2026</v>
      </c>
      <c r="S590">
        <v>15</v>
      </c>
      <c r="T590" t="s">
        <v>81</v>
      </c>
      <c r="U590" t="s">
        <v>262</v>
      </c>
      <c r="W590" t="s">
        <v>127</v>
      </c>
      <c r="X590" t="s">
        <v>129</v>
      </c>
      <c r="Y590" t="s">
        <v>339</v>
      </c>
      <c r="Z590" t="s">
        <v>339</v>
      </c>
      <c r="AA590">
        <v>15</v>
      </c>
      <c r="AB590" t="s">
        <v>339</v>
      </c>
      <c r="AC590" t="s">
        <v>339</v>
      </c>
      <c r="AE590" t="s">
        <v>340</v>
      </c>
      <c r="AF590" t="s">
        <v>341</v>
      </c>
      <c r="AG590">
        <v>0</v>
      </c>
      <c r="AH590">
        <v>0</v>
      </c>
      <c r="AI590" t="s">
        <v>342</v>
      </c>
      <c r="AJ590" t="s">
        <v>592</v>
      </c>
      <c r="AK590" t="s">
        <v>81</v>
      </c>
      <c r="AL590" t="s">
        <v>339</v>
      </c>
      <c r="AO590" t="s">
        <v>262</v>
      </c>
      <c r="AP590" t="s">
        <v>262</v>
      </c>
      <c r="AQ590" t="s">
        <v>344</v>
      </c>
      <c r="AR590" t="s">
        <v>82</v>
      </c>
      <c r="AS590" t="s">
        <v>345</v>
      </c>
    </row>
    <row r="591" spans="1:45">
      <c r="A591">
        <v>1853</v>
      </c>
      <c r="B591">
        <v>68008472025</v>
      </c>
      <c r="C591">
        <v>804011414</v>
      </c>
      <c r="D591" t="s">
        <v>133</v>
      </c>
      <c r="E591" t="s">
        <v>84</v>
      </c>
      <c r="F591" t="s">
        <v>98</v>
      </c>
      <c r="G591" t="s">
        <v>77</v>
      </c>
      <c r="H591" t="s">
        <v>334</v>
      </c>
      <c r="I591" t="s">
        <v>132</v>
      </c>
      <c r="J591">
        <v>68755</v>
      </c>
      <c r="K591" t="s">
        <v>89</v>
      </c>
      <c r="L591">
        <v>6808</v>
      </c>
      <c r="M591">
        <v>6875500114859</v>
      </c>
      <c r="N591" t="s">
        <v>1576</v>
      </c>
      <c r="O591" t="s">
        <v>336</v>
      </c>
      <c r="P591" t="s">
        <v>1577</v>
      </c>
      <c r="Q591" t="s">
        <v>338</v>
      </c>
      <c r="R591">
        <v>2026</v>
      </c>
      <c r="S591">
        <v>124</v>
      </c>
      <c r="T591" t="s">
        <v>81</v>
      </c>
      <c r="U591" t="s">
        <v>262</v>
      </c>
      <c r="W591" t="s">
        <v>98</v>
      </c>
      <c r="X591" t="s">
        <v>84</v>
      </c>
      <c r="Y591" t="s">
        <v>339</v>
      </c>
      <c r="Z591" t="s">
        <v>339</v>
      </c>
      <c r="AA591">
        <v>124</v>
      </c>
      <c r="AB591" t="s">
        <v>339</v>
      </c>
      <c r="AC591" t="s">
        <v>339</v>
      </c>
      <c r="AE591" t="s">
        <v>466</v>
      </c>
      <c r="AF591" t="s">
        <v>341</v>
      </c>
      <c r="AG591">
        <v>0</v>
      </c>
      <c r="AH591">
        <v>0</v>
      </c>
      <c r="AI591" t="s">
        <v>1578</v>
      </c>
      <c r="AJ591" t="s">
        <v>592</v>
      </c>
      <c r="AK591" t="s">
        <v>81</v>
      </c>
      <c r="AL591" t="s">
        <v>339</v>
      </c>
      <c r="AO591" t="s">
        <v>262</v>
      </c>
      <c r="AP591" t="s">
        <v>262</v>
      </c>
      <c r="AQ591" t="s">
        <v>344</v>
      </c>
      <c r="AR591" t="s">
        <v>82</v>
      </c>
      <c r="AS591" t="s">
        <v>345</v>
      </c>
    </row>
    <row r="592" spans="1:45">
      <c r="A592">
        <v>1853</v>
      </c>
      <c r="B592">
        <v>68008472025</v>
      </c>
      <c r="C592">
        <v>804011414</v>
      </c>
      <c r="D592" t="s">
        <v>133</v>
      </c>
      <c r="E592" t="s">
        <v>129</v>
      </c>
      <c r="F592" t="s">
        <v>127</v>
      </c>
      <c r="G592" t="s">
        <v>77</v>
      </c>
      <c r="H592" t="s">
        <v>334</v>
      </c>
      <c r="I592" t="s">
        <v>132</v>
      </c>
      <c r="J592">
        <v>68755</v>
      </c>
      <c r="K592" t="s">
        <v>89</v>
      </c>
      <c r="L592">
        <v>6808</v>
      </c>
      <c r="M592">
        <v>6875500136626</v>
      </c>
      <c r="N592" t="s">
        <v>1579</v>
      </c>
      <c r="O592" t="s">
        <v>336</v>
      </c>
      <c r="P592" t="s">
        <v>1580</v>
      </c>
      <c r="Q592" t="s">
        <v>338</v>
      </c>
      <c r="R592">
        <v>2026</v>
      </c>
      <c r="S592">
        <v>20</v>
      </c>
      <c r="T592" t="s">
        <v>81</v>
      </c>
      <c r="U592" t="s">
        <v>262</v>
      </c>
      <c r="W592" t="s">
        <v>127</v>
      </c>
      <c r="X592" t="s">
        <v>129</v>
      </c>
      <c r="Y592" t="s">
        <v>339</v>
      </c>
      <c r="Z592" t="s">
        <v>339</v>
      </c>
      <c r="AA592">
        <v>20</v>
      </c>
      <c r="AB592" t="s">
        <v>339</v>
      </c>
      <c r="AC592" t="s">
        <v>339</v>
      </c>
      <c r="AE592" t="s">
        <v>340</v>
      </c>
      <c r="AF592" t="s">
        <v>341</v>
      </c>
      <c r="AG592">
        <v>0</v>
      </c>
      <c r="AH592">
        <v>2</v>
      </c>
      <c r="AI592" t="s">
        <v>342</v>
      </c>
      <c r="AJ592" t="s">
        <v>592</v>
      </c>
      <c r="AK592" t="s">
        <v>81</v>
      </c>
      <c r="AL592" t="s">
        <v>339</v>
      </c>
      <c r="AO592" t="s">
        <v>262</v>
      </c>
      <c r="AP592" t="s">
        <v>262</v>
      </c>
      <c r="AQ592" t="s">
        <v>344</v>
      </c>
      <c r="AR592" t="s">
        <v>82</v>
      </c>
      <c r="AS592" t="s">
        <v>345</v>
      </c>
    </row>
    <row r="593" spans="1:46">
      <c r="A593">
        <v>1853</v>
      </c>
      <c r="B593">
        <v>68008472025</v>
      </c>
      <c r="C593">
        <v>804011414</v>
      </c>
      <c r="D593" t="s">
        <v>133</v>
      </c>
      <c r="E593" t="s">
        <v>129</v>
      </c>
      <c r="F593" t="s">
        <v>127</v>
      </c>
      <c r="G593" t="s">
        <v>77</v>
      </c>
      <c r="H593" t="s">
        <v>334</v>
      </c>
      <c r="I593" t="s">
        <v>132</v>
      </c>
      <c r="J593">
        <v>68755</v>
      </c>
      <c r="K593" t="s">
        <v>89</v>
      </c>
      <c r="L593">
        <v>6808</v>
      </c>
      <c r="M593">
        <v>6875500136739</v>
      </c>
      <c r="N593" t="s">
        <v>1581</v>
      </c>
      <c r="O593" t="s">
        <v>336</v>
      </c>
      <c r="P593" t="s">
        <v>1582</v>
      </c>
      <c r="Q593" t="s">
        <v>338</v>
      </c>
      <c r="R593">
        <v>2026</v>
      </c>
      <c r="S593">
        <v>13</v>
      </c>
      <c r="T593" t="s">
        <v>81</v>
      </c>
      <c r="U593" t="s">
        <v>262</v>
      </c>
      <c r="W593" t="s">
        <v>127</v>
      </c>
      <c r="X593" t="s">
        <v>129</v>
      </c>
      <c r="Y593" t="s">
        <v>339</v>
      </c>
      <c r="Z593" t="s">
        <v>339</v>
      </c>
      <c r="AA593">
        <v>15</v>
      </c>
      <c r="AB593" t="s">
        <v>479</v>
      </c>
      <c r="AC593" t="s">
        <v>480</v>
      </c>
      <c r="AD593" t="s">
        <v>320</v>
      </c>
      <c r="AE593" t="s">
        <v>340</v>
      </c>
      <c r="AF593" t="s">
        <v>341</v>
      </c>
      <c r="AG593">
        <v>0</v>
      </c>
      <c r="AH593">
        <v>0</v>
      </c>
      <c r="AI593" t="s">
        <v>342</v>
      </c>
      <c r="AJ593" t="s">
        <v>592</v>
      </c>
      <c r="AK593" t="s">
        <v>81</v>
      </c>
      <c r="AL593" t="s">
        <v>339</v>
      </c>
      <c r="AO593" t="s">
        <v>262</v>
      </c>
      <c r="AP593" t="s">
        <v>262</v>
      </c>
      <c r="AQ593" t="s">
        <v>344</v>
      </c>
      <c r="AR593" t="s">
        <v>82</v>
      </c>
      <c r="AS593" t="s">
        <v>345</v>
      </c>
      <c r="AT593" t="s">
        <v>1583</v>
      </c>
    </row>
    <row r="594" spans="1:46">
      <c r="A594">
        <v>1853</v>
      </c>
      <c r="B594">
        <v>68008472025</v>
      </c>
      <c r="C594">
        <v>804011414</v>
      </c>
      <c r="D594" t="s">
        <v>133</v>
      </c>
      <c r="E594" t="s">
        <v>129</v>
      </c>
      <c r="F594" t="s">
        <v>127</v>
      </c>
      <c r="G594" t="s">
        <v>77</v>
      </c>
      <c r="H594" t="s">
        <v>334</v>
      </c>
      <c r="I594" t="s">
        <v>132</v>
      </c>
      <c r="J594">
        <v>68755</v>
      </c>
      <c r="K594" t="s">
        <v>89</v>
      </c>
      <c r="L594">
        <v>6808</v>
      </c>
      <c r="M594">
        <v>6875500136779</v>
      </c>
      <c r="N594" t="s">
        <v>335</v>
      </c>
      <c r="O594" t="s">
        <v>336</v>
      </c>
      <c r="P594" t="s">
        <v>1584</v>
      </c>
      <c r="Q594" t="s">
        <v>338</v>
      </c>
      <c r="R594">
        <v>2026</v>
      </c>
      <c r="S594">
        <v>15</v>
      </c>
      <c r="T594" t="s">
        <v>81</v>
      </c>
      <c r="U594" t="s">
        <v>262</v>
      </c>
      <c r="W594" t="s">
        <v>127</v>
      </c>
      <c r="X594" t="s">
        <v>129</v>
      </c>
      <c r="Y594" t="s">
        <v>339</v>
      </c>
      <c r="Z594" t="s">
        <v>339</v>
      </c>
      <c r="AA594">
        <v>15</v>
      </c>
      <c r="AB594" t="s">
        <v>339</v>
      </c>
      <c r="AC594" t="s">
        <v>339</v>
      </c>
      <c r="AE594" t="s">
        <v>340</v>
      </c>
      <c r="AF594" t="s">
        <v>341</v>
      </c>
      <c r="AG594">
        <v>0</v>
      </c>
      <c r="AH594">
        <v>0</v>
      </c>
      <c r="AI594" t="s">
        <v>342</v>
      </c>
      <c r="AJ594" t="s">
        <v>592</v>
      </c>
      <c r="AK594" t="s">
        <v>81</v>
      </c>
      <c r="AL594" t="s">
        <v>339</v>
      </c>
      <c r="AO594" t="s">
        <v>262</v>
      </c>
      <c r="AP594" t="s">
        <v>262</v>
      </c>
      <c r="AQ594" t="s">
        <v>344</v>
      </c>
      <c r="AR594" t="s">
        <v>82</v>
      </c>
      <c r="AS594" t="s">
        <v>345</v>
      </c>
    </row>
    <row r="595" spans="1:46">
      <c r="A595">
        <v>1853</v>
      </c>
      <c r="B595">
        <v>68008472025</v>
      </c>
      <c r="C595">
        <v>804011414</v>
      </c>
      <c r="D595" t="s">
        <v>133</v>
      </c>
      <c r="E595" t="s">
        <v>129</v>
      </c>
      <c r="F595" t="s">
        <v>127</v>
      </c>
      <c r="G595" t="s">
        <v>77</v>
      </c>
      <c r="H595" t="s">
        <v>334</v>
      </c>
      <c r="I595" t="s">
        <v>132</v>
      </c>
      <c r="J595">
        <v>68755</v>
      </c>
      <c r="K595" t="s">
        <v>89</v>
      </c>
      <c r="L595">
        <v>6808</v>
      </c>
      <c r="M595">
        <v>6875500136797</v>
      </c>
      <c r="N595" t="s">
        <v>1585</v>
      </c>
      <c r="O595" t="s">
        <v>336</v>
      </c>
      <c r="P595" t="s">
        <v>1586</v>
      </c>
      <c r="Q595" t="s">
        <v>338</v>
      </c>
      <c r="R595">
        <v>2026</v>
      </c>
      <c r="S595">
        <v>14</v>
      </c>
      <c r="T595" t="s">
        <v>81</v>
      </c>
      <c r="U595" t="s">
        <v>262</v>
      </c>
      <c r="W595" t="s">
        <v>127</v>
      </c>
      <c r="X595" t="s">
        <v>129</v>
      </c>
      <c r="Y595" t="s">
        <v>339</v>
      </c>
      <c r="Z595" t="s">
        <v>339</v>
      </c>
      <c r="AA595">
        <v>14</v>
      </c>
      <c r="AB595" t="s">
        <v>339</v>
      </c>
      <c r="AC595" t="s">
        <v>339</v>
      </c>
      <c r="AE595" t="s">
        <v>340</v>
      </c>
      <c r="AF595" t="s">
        <v>341</v>
      </c>
      <c r="AG595">
        <v>0</v>
      </c>
      <c r="AH595">
        <v>0</v>
      </c>
      <c r="AI595" t="s">
        <v>342</v>
      </c>
      <c r="AJ595" t="s">
        <v>592</v>
      </c>
      <c r="AK595" t="s">
        <v>81</v>
      </c>
      <c r="AL595" t="s">
        <v>339</v>
      </c>
      <c r="AO595" t="s">
        <v>262</v>
      </c>
      <c r="AP595" t="s">
        <v>262</v>
      </c>
      <c r="AQ595" t="s">
        <v>344</v>
      </c>
      <c r="AR595" t="s">
        <v>82</v>
      </c>
      <c r="AS595" t="s">
        <v>345</v>
      </c>
    </row>
    <row r="596" spans="1:46">
      <c r="A596">
        <v>1853</v>
      </c>
      <c r="B596">
        <v>68008472025</v>
      </c>
      <c r="C596">
        <v>804011414</v>
      </c>
      <c r="D596" t="s">
        <v>133</v>
      </c>
      <c r="E596" t="s">
        <v>129</v>
      </c>
      <c r="F596" t="s">
        <v>127</v>
      </c>
      <c r="G596" t="s">
        <v>77</v>
      </c>
      <c r="H596" t="s">
        <v>334</v>
      </c>
      <c r="I596" t="s">
        <v>132</v>
      </c>
      <c r="J596">
        <v>68755</v>
      </c>
      <c r="K596" t="s">
        <v>89</v>
      </c>
      <c r="L596">
        <v>6808</v>
      </c>
      <c r="M596">
        <v>6875500136818</v>
      </c>
      <c r="N596" t="s">
        <v>1587</v>
      </c>
      <c r="O596" t="s">
        <v>336</v>
      </c>
      <c r="P596" t="s">
        <v>1588</v>
      </c>
      <c r="Q596" t="s">
        <v>338</v>
      </c>
      <c r="R596">
        <v>2026</v>
      </c>
      <c r="S596">
        <v>9</v>
      </c>
      <c r="T596" t="s">
        <v>81</v>
      </c>
      <c r="U596" t="s">
        <v>262</v>
      </c>
      <c r="W596" t="s">
        <v>127</v>
      </c>
      <c r="X596" t="s">
        <v>129</v>
      </c>
      <c r="Y596" t="s">
        <v>339</v>
      </c>
      <c r="Z596" t="s">
        <v>339</v>
      </c>
      <c r="AA596">
        <v>10</v>
      </c>
      <c r="AB596" t="s">
        <v>479</v>
      </c>
      <c r="AC596" t="s">
        <v>480</v>
      </c>
      <c r="AD596" t="s">
        <v>320</v>
      </c>
      <c r="AE596" t="s">
        <v>340</v>
      </c>
      <c r="AF596" t="s">
        <v>341</v>
      </c>
      <c r="AG596">
        <v>0</v>
      </c>
      <c r="AH596">
        <v>0</v>
      </c>
      <c r="AI596" t="s">
        <v>342</v>
      </c>
      <c r="AJ596" t="s">
        <v>592</v>
      </c>
      <c r="AK596" t="s">
        <v>81</v>
      </c>
      <c r="AL596" t="s">
        <v>339</v>
      </c>
      <c r="AO596" t="s">
        <v>262</v>
      </c>
      <c r="AP596" t="s">
        <v>262</v>
      </c>
      <c r="AQ596" t="s">
        <v>344</v>
      </c>
      <c r="AR596" t="s">
        <v>82</v>
      </c>
      <c r="AS596" t="s">
        <v>345</v>
      </c>
      <c r="AT596" t="s">
        <v>1589</v>
      </c>
    </row>
    <row r="597" spans="1:46">
      <c r="A597">
        <v>1853</v>
      </c>
      <c r="B597">
        <v>68008472025</v>
      </c>
      <c r="C597">
        <v>804011414</v>
      </c>
      <c r="D597" t="s">
        <v>133</v>
      </c>
      <c r="E597" t="s">
        <v>129</v>
      </c>
      <c r="F597" t="s">
        <v>127</v>
      </c>
      <c r="G597" t="s">
        <v>77</v>
      </c>
      <c r="H597" t="s">
        <v>334</v>
      </c>
      <c r="I597" t="s">
        <v>132</v>
      </c>
      <c r="J597">
        <v>68755</v>
      </c>
      <c r="K597" t="s">
        <v>89</v>
      </c>
      <c r="L597">
        <v>6808</v>
      </c>
      <c r="M597">
        <v>687551129328</v>
      </c>
      <c r="N597" t="s">
        <v>1590</v>
      </c>
      <c r="O597" t="s">
        <v>336</v>
      </c>
      <c r="P597" t="s">
        <v>1591</v>
      </c>
      <c r="Q597" t="s">
        <v>338</v>
      </c>
      <c r="R597">
        <v>2026</v>
      </c>
      <c r="S597">
        <v>10</v>
      </c>
      <c r="T597" t="s">
        <v>81</v>
      </c>
      <c r="U597" t="s">
        <v>262</v>
      </c>
      <c r="W597" t="s">
        <v>127</v>
      </c>
      <c r="X597" t="s">
        <v>129</v>
      </c>
      <c r="Y597" t="s">
        <v>339</v>
      </c>
      <c r="Z597" t="s">
        <v>339</v>
      </c>
      <c r="AA597">
        <v>10</v>
      </c>
      <c r="AB597" t="s">
        <v>339</v>
      </c>
      <c r="AC597" t="s">
        <v>339</v>
      </c>
      <c r="AE597" t="s">
        <v>340</v>
      </c>
      <c r="AF597" t="s">
        <v>341</v>
      </c>
      <c r="AG597">
        <v>0</v>
      </c>
      <c r="AH597">
        <v>0</v>
      </c>
      <c r="AI597" t="s">
        <v>342</v>
      </c>
      <c r="AJ597" t="s">
        <v>592</v>
      </c>
      <c r="AK597" t="s">
        <v>81</v>
      </c>
      <c r="AL597" t="s">
        <v>339</v>
      </c>
      <c r="AO597" t="s">
        <v>262</v>
      </c>
      <c r="AP597" t="s">
        <v>262</v>
      </c>
      <c r="AQ597" t="s">
        <v>344</v>
      </c>
      <c r="AR597" t="s">
        <v>82</v>
      </c>
      <c r="AS597" t="s">
        <v>345</v>
      </c>
    </row>
    <row r="598" spans="1:46">
      <c r="A598">
        <v>1853</v>
      </c>
      <c r="B598">
        <v>68008472025</v>
      </c>
      <c r="C598">
        <v>804011414</v>
      </c>
      <c r="D598" t="s">
        <v>133</v>
      </c>
      <c r="E598" t="s">
        <v>129</v>
      </c>
      <c r="F598" t="s">
        <v>127</v>
      </c>
      <c r="G598" t="s">
        <v>77</v>
      </c>
      <c r="H598" t="s">
        <v>334</v>
      </c>
      <c r="I598" t="s">
        <v>132</v>
      </c>
      <c r="J598">
        <v>68755</v>
      </c>
      <c r="K598" t="s">
        <v>89</v>
      </c>
      <c r="L598">
        <v>6808</v>
      </c>
      <c r="M598">
        <v>687551129332</v>
      </c>
      <c r="N598" t="s">
        <v>1592</v>
      </c>
      <c r="O598" t="s">
        <v>336</v>
      </c>
      <c r="P598" t="s">
        <v>1593</v>
      </c>
      <c r="Q598" t="s">
        <v>338</v>
      </c>
      <c r="R598">
        <v>2026</v>
      </c>
      <c r="S598">
        <v>6</v>
      </c>
      <c r="T598" t="s">
        <v>81</v>
      </c>
      <c r="U598" t="s">
        <v>262</v>
      </c>
      <c r="W598" t="s">
        <v>127</v>
      </c>
      <c r="X598" t="s">
        <v>129</v>
      </c>
      <c r="Y598" t="s">
        <v>339</v>
      </c>
      <c r="Z598" t="s">
        <v>339</v>
      </c>
      <c r="AA598">
        <v>4</v>
      </c>
      <c r="AB598" t="s">
        <v>479</v>
      </c>
      <c r="AC598" t="s">
        <v>480</v>
      </c>
      <c r="AD598" t="s">
        <v>320</v>
      </c>
      <c r="AE598" t="s">
        <v>340</v>
      </c>
      <c r="AF598" t="s">
        <v>341</v>
      </c>
      <c r="AG598">
        <v>0</v>
      </c>
      <c r="AH598">
        <v>0</v>
      </c>
      <c r="AI598" t="s">
        <v>342</v>
      </c>
      <c r="AJ598" t="s">
        <v>592</v>
      </c>
      <c r="AK598" t="s">
        <v>81</v>
      </c>
      <c r="AL598" t="s">
        <v>339</v>
      </c>
      <c r="AO598" t="s">
        <v>262</v>
      </c>
      <c r="AP598" t="s">
        <v>262</v>
      </c>
      <c r="AQ598" t="s">
        <v>344</v>
      </c>
      <c r="AR598" t="s">
        <v>82</v>
      </c>
      <c r="AS598" t="s">
        <v>345</v>
      </c>
      <c r="AT598" t="s">
        <v>1583</v>
      </c>
    </row>
    <row r="599" spans="1:46">
      <c r="A599">
        <v>1853</v>
      </c>
      <c r="B599">
        <v>68008472025</v>
      </c>
      <c r="C599">
        <v>804011414</v>
      </c>
      <c r="D599" t="s">
        <v>133</v>
      </c>
      <c r="E599" t="s">
        <v>129</v>
      </c>
      <c r="F599" t="s">
        <v>127</v>
      </c>
      <c r="G599" t="s">
        <v>77</v>
      </c>
      <c r="H599" t="s">
        <v>334</v>
      </c>
      <c r="I599" t="s">
        <v>132</v>
      </c>
      <c r="J599">
        <v>68755</v>
      </c>
      <c r="K599" t="s">
        <v>89</v>
      </c>
      <c r="L599">
        <v>6808</v>
      </c>
      <c r="M599">
        <v>687551129335</v>
      </c>
      <c r="N599" t="s">
        <v>1594</v>
      </c>
      <c r="O599" t="s">
        <v>336</v>
      </c>
      <c r="P599" t="s">
        <v>1595</v>
      </c>
      <c r="Q599" t="s">
        <v>338</v>
      </c>
      <c r="R599">
        <v>2026</v>
      </c>
      <c r="S599">
        <v>17</v>
      </c>
      <c r="T599" t="s">
        <v>81</v>
      </c>
      <c r="U599" t="s">
        <v>262</v>
      </c>
      <c r="W599" t="s">
        <v>127</v>
      </c>
      <c r="X599" t="s">
        <v>129</v>
      </c>
      <c r="Y599" t="s">
        <v>339</v>
      </c>
      <c r="Z599" t="s">
        <v>339</v>
      </c>
      <c r="AA599">
        <v>17</v>
      </c>
      <c r="AB599" t="s">
        <v>339</v>
      </c>
      <c r="AC599" t="s">
        <v>339</v>
      </c>
      <c r="AE599" t="s">
        <v>340</v>
      </c>
      <c r="AF599" t="s">
        <v>341</v>
      </c>
      <c r="AG599">
        <v>0</v>
      </c>
      <c r="AH599">
        <v>2</v>
      </c>
      <c r="AI599" t="s">
        <v>342</v>
      </c>
      <c r="AJ599" t="s">
        <v>592</v>
      </c>
      <c r="AK599" t="s">
        <v>81</v>
      </c>
      <c r="AL599" t="s">
        <v>339</v>
      </c>
      <c r="AO599" t="s">
        <v>262</v>
      </c>
      <c r="AP599" t="s">
        <v>262</v>
      </c>
      <c r="AQ599" t="s">
        <v>344</v>
      </c>
      <c r="AR599" t="s">
        <v>82</v>
      </c>
      <c r="AS599" t="s">
        <v>345</v>
      </c>
    </row>
    <row r="600" spans="1:46">
      <c r="A600">
        <v>1853</v>
      </c>
      <c r="B600">
        <v>68008472025</v>
      </c>
      <c r="C600">
        <v>804011414</v>
      </c>
      <c r="D600" t="s">
        <v>133</v>
      </c>
      <c r="E600" t="s">
        <v>129</v>
      </c>
      <c r="F600" t="s">
        <v>127</v>
      </c>
      <c r="G600" t="s">
        <v>77</v>
      </c>
      <c r="H600" t="s">
        <v>334</v>
      </c>
      <c r="I600" t="s">
        <v>132</v>
      </c>
      <c r="J600">
        <v>68755</v>
      </c>
      <c r="K600" t="s">
        <v>89</v>
      </c>
      <c r="L600">
        <v>6808</v>
      </c>
      <c r="M600">
        <v>687551129338</v>
      </c>
      <c r="N600" t="s">
        <v>1596</v>
      </c>
      <c r="O600" t="s">
        <v>336</v>
      </c>
      <c r="P600" t="s">
        <v>1595</v>
      </c>
      <c r="Q600" t="s">
        <v>338</v>
      </c>
      <c r="R600">
        <v>2026</v>
      </c>
      <c r="S600">
        <v>17</v>
      </c>
      <c r="T600" t="s">
        <v>81</v>
      </c>
      <c r="U600" t="s">
        <v>262</v>
      </c>
      <c r="W600" t="s">
        <v>127</v>
      </c>
      <c r="X600" t="s">
        <v>129</v>
      </c>
      <c r="Y600" t="s">
        <v>339</v>
      </c>
      <c r="Z600" t="s">
        <v>339</v>
      </c>
      <c r="AA600">
        <v>17</v>
      </c>
      <c r="AB600" t="s">
        <v>339</v>
      </c>
      <c r="AC600" t="s">
        <v>339</v>
      </c>
      <c r="AE600" t="s">
        <v>340</v>
      </c>
      <c r="AF600" t="s">
        <v>341</v>
      </c>
      <c r="AG600">
        <v>0</v>
      </c>
      <c r="AH600">
        <v>2</v>
      </c>
      <c r="AI600" t="s">
        <v>342</v>
      </c>
      <c r="AJ600" t="s">
        <v>592</v>
      </c>
      <c r="AK600" t="s">
        <v>81</v>
      </c>
      <c r="AL600" t="s">
        <v>339</v>
      </c>
      <c r="AO600" t="s">
        <v>262</v>
      </c>
      <c r="AP600" t="s">
        <v>262</v>
      </c>
      <c r="AQ600" t="s">
        <v>344</v>
      </c>
      <c r="AR600" t="s">
        <v>82</v>
      </c>
      <c r="AS600" t="s">
        <v>345</v>
      </c>
    </row>
    <row r="601" spans="1:46">
      <c r="A601">
        <v>1853</v>
      </c>
      <c r="B601">
        <v>68008472025</v>
      </c>
      <c r="C601">
        <v>804011414</v>
      </c>
      <c r="D601" t="s">
        <v>133</v>
      </c>
      <c r="E601" t="s">
        <v>129</v>
      </c>
      <c r="F601" t="s">
        <v>127</v>
      </c>
      <c r="G601" t="s">
        <v>77</v>
      </c>
      <c r="H601" t="s">
        <v>334</v>
      </c>
      <c r="I601" t="s">
        <v>132</v>
      </c>
      <c r="J601">
        <v>68755</v>
      </c>
      <c r="K601" t="s">
        <v>89</v>
      </c>
      <c r="L601">
        <v>6808</v>
      </c>
      <c r="M601">
        <v>687551129347</v>
      </c>
      <c r="N601" t="s">
        <v>1597</v>
      </c>
      <c r="O601" t="s">
        <v>336</v>
      </c>
      <c r="P601" t="s">
        <v>1586</v>
      </c>
      <c r="Q601" t="s">
        <v>338</v>
      </c>
      <c r="R601">
        <v>2026</v>
      </c>
      <c r="S601">
        <v>14</v>
      </c>
      <c r="T601" t="s">
        <v>81</v>
      </c>
      <c r="U601" t="s">
        <v>262</v>
      </c>
      <c r="W601" t="s">
        <v>127</v>
      </c>
      <c r="X601" t="s">
        <v>129</v>
      </c>
      <c r="Y601" t="s">
        <v>339</v>
      </c>
      <c r="Z601" t="s">
        <v>339</v>
      </c>
      <c r="AA601">
        <v>14</v>
      </c>
      <c r="AB601" t="s">
        <v>339</v>
      </c>
      <c r="AC601" t="s">
        <v>339</v>
      </c>
      <c r="AE601" t="s">
        <v>340</v>
      </c>
      <c r="AF601" t="s">
        <v>341</v>
      </c>
      <c r="AG601">
        <v>0</v>
      </c>
      <c r="AH601">
        <v>0</v>
      </c>
      <c r="AI601" t="s">
        <v>342</v>
      </c>
      <c r="AJ601" t="s">
        <v>592</v>
      </c>
      <c r="AK601" t="s">
        <v>81</v>
      </c>
      <c r="AL601" t="s">
        <v>339</v>
      </c>
      <c r="AO601" t="s">
        <v>262</v>
      </c>
      <c r="AP601" t="s">
        <v>262</v>
      </c>
      <c r="AQ601" t="s">
        <v>344</v>
      </c>
      <c r="AR601" t="s">
        <v>82</v>
      </c>
      <c r="AS601" t="s">
        <v>345</v>
      </c>
    </row>
    <row r="602" spans="1:46">
      <c r="A602">
        <v>1853</v>
      </c>
      <c r="B602">
        <v>68008472025</v>
      </c>
      <c r="C602">
        <v>804011414</v>
      </c>
      <c r="D602" t="s">
        <v>133</v>
      </c>
      <c r="E602" t="s">
        <v>129</v>
      </c>
      <c r="F602" t="s">
        <v>127</v>
      </c>
      <c r="G602" t="s">
        <v>77</v>
      </c>
      <c r="H602" t="s">
        <v>334</v>
      </c>
      <c r="I602" t="s">
        <v>132</v>
      </c>
      <c r="J602">
        <v>68755</v>
      </c>
      <c r="K602" t="s">
        <v>89</v>
      </c>
      <c r="L602">
        <v>6808</v>
      </c>
      <c r="M602">
        <v>687551129353</v>
      </c>
      <c r="N602" t="s">
        <v>1598</v>
      </c>
      <c r="O602" t="s">
        <v>336</v>
      </c>
      <c r="P602" t="s">
        <v>1599</v>
      </c>
      <c r="Q602" t="s">
        <v>338</v>
      </c>
      <c r="R602">
        <v>2026</v>
      </c>
      <c r="S602">
        <v>14</v>
      </c>
      <c r="T602" t="s">
        <v>81</v>
      </c>
      <c r="U602" t="s">
        <v>262</v>
      </c>
      <c r="W602" t="s">
        <v>127</v>
      </c>
      <c r="X602" t="s">
        <v>129</v>
      </c>
      <c r="Y602" t="s">
        <v>339</v>
      </c>
      <c r="Z602" t="s">
        <v>339</v>
      </c>
      <c r="AA602">
        <v>14</v>
      </c>
      <c r="AB602" t="s">
        <v>339</v>
      </c>
      <c r="AC602" t="s">
        <v>339</v>
      </c>
      <c r="AE602" t="s">
        <v>340</v>
      </c>
      <c r="AF602" t="s">
        <v>341</v>
      </c>
      <c r="AG602">
        <v>0</v>
      </c>
      <c r="AH602">
        <v>0</v>
      </c>
      <c r="AI602" t="s">
        <v>342</v>
      </c>
      <c r="AJ602" t="s">
        <v>592</v>
      </c>
      <c r="AK602" t="s">
        <v>81</v>
      </c>
      <c r="AL602" t="s">
        <v>339</v>
      </c>
      <c r="AO602" t="s">
        <v>262</v>
      </c>
      <c r="AP602" t="s">
        <v>262</v>
      </c>
      <c r="AQ602" t="s">
        <v>344</v>
      </c>
      <c r="AR602" t="s">
        <v>82</v>
      </c>
      <c r="AS602" t="s">
        <v>345</v>
      </c>
    </row>
    <row r="603" spans="1:46">
      <c r="A603">
        <v>1853</v>
      </c>
      <c r="B603">
        <v>68008472025</v>
      </c>
      <c r="C603">
        <v>804011414</v>
      </c>
      <c r="D603" t="s">
        <v>133</v>
      </c>
      <c r="E603" t="s">
        <v>129</v>
      </c>
      <c r="F603" t="s">
        <v>127</v>
      </c>
      <c r="G603" t="s">
        <v>77</v>
      </c>
      <c r="H603" t="s">
        <v>334</v>
      </c>
      <c r="I603" t="s">
        <v>132</v>
      </c>
      <c r="J603">
        <v>68755</v>
      </c>
      <c r="K603" t="s">
        <v>89</v>
      </c>
      <c r="L603">
        <v>6808</v>
      </c>
      <c r="M603">
        <v>687551129356</v>
      </c>
      <c r="N603" t="s">
        <v>1600</v>
      </c>
      <c r="O603" t="s">
        <v>336</v>
      </c>
      <c r="P603" t="s">
        <v>1584</v>
      </c>
      <c r="Q603" t="s">
        <v>338</v>
      </c>
      <c r="R603">
        <v>2026</v>
      </c>
      <c r="S603">
        <v>10</v>
      </c>
      <c r="T603" t="s">
        <v>81</v>
      </c>
      <c r="U603" t="s">
        <v>262</v>
      </c>
      <c r="W603" t="s">
        <v>127</v>
      </c>
      <c r="X603" t="s">
        <v>129</v>
      </c>
      <c r="Y603" t="s">
        <v>339</v>
      </c>
      <c r="Z603" t="s">
        <v>339</v>
      </c>
      <c r="AA603">
        <v>9</v>
      </c>
      <c r="AB603" t="s">
        <v>479</v>
      </c>
      <c r="AC603" t="s">
        <v>480</v>
      </c>
      <c r="AD603" t="s">
        <v>320</v>
      </c>
      <c r="AE603" t="s">
        <v>340</v>
      </c>
      <c r="AF603" t="s">
        <v>341</v>
      </c>
      <c r="AG603">
        <v>0</v>
      </c>
      <c r="AH603">
        <v>0</v>
      </c>
      <c r="AI603" t="s">
        <v>342</v>
      </c>
      <c r="AJ603" t="s">
        <v>592</v>
      </c>
      <c r="AK603" t="s">
        <v>81</v>
      </c>
      <c r="AL603" t="s">
        <v>339</v>
      </c>
      <c r="AO603" t="s">
        <v>262</v>
      </c>
      <c r="AP603" t="s">
        <v>262</v>
      </c>
      <c r="AQ603" t="s">
        <v>344</v>
      </c>
      <c r="AR603" t="s">
        <v>82</v>
      </c>
      <c r="AS603" t="s">
        <v>345</v>
      </c>
      <c r="AT603" t="s">
        <v>1589</v>
      </c>
    </row>
    <row r="604" spans="1:46">
      <c r="A604">
        <v>1853</v>
      </c>
      <c r="B604">
        <v>68008472025</v>
      </c>
      <c r="C604">
        <v>804011414</v>
      </c>
      <c r="D604" t="s">
        <v>133</v>
      </c>
      <c r="E604" t="s">
        <v>129</v>
      </c>
      <c r="F604" t="s">
        <v>127</v>
      </c>
      <c r="G604" t="s">
        <v>77</v>
      </c>
      <c r="H604" t="s">
        <v>334</v>
      </c>
      <c r="I604" t="s">
        <v>132</v>
      </c>
      <c r="J604">
        <v>68755</v>
      </c>
      <c r="K604" t="s">
        <v>89</v>
      </c>
      <c r="L604">
        <v>6808</v>
      </c>
      <c r="M604">
        <v>687551129359</v>
      </c>
      <c r="N604" t="s">
        <v>1601</v>
      </c>
      <c r="O604" t="s">
        <v>336</v>
      </c>
      <c r="P604" t="s">
        <v>1602</v>
      </c>
      <c r="Q604" t="s">
        <v>338</v>
      </c>
      <c r="R604">
        <v>2026</v>
      </c>
      <c r="S604">
        <v>17</v>
      </c>
      <c r="T604" t="s">
        <v>81</v>
      </c>
      <c r="U604" t="s">
        <v>262</v>
      </c>
      <c r="W604" t="s">
        <v>127</v>
      </c>
      <c r="X604" t="s">
        <v>129</v>
      </c>
      <c r="Y604" t="s">
        <v>339</v>
      </c>
      <c r="Z604" t="s">
        <v>339</v>
      </c>
      <c r="AA604">
        <v>17</v>
      </c>
      <c r="AB604" t="s">
        <v>339</v>
      </c>
      <c r="AC604" t="s">
        <v>339</v>
      </c>
      <c r="AE604" t="s">
        <v>340</v>
      </c>
      <c r="AF604" t="s">
        <v>341</v>
      </c>
      <c r="AG604">
        <v>0</v>
      </c>
      <c r="AH604">
        <v>0</v>
      </c>
      <c r="AI604" t="s">
        <v>342</v>
      </c>
      <c r="AJ604" t="s">
        <v>592</v>
      </c>
      <c r="AK604" t="s">
        <v>81</v>
      </c>
      <c r="AL604" t="s">
        <v>339</v>
      </c>
      <c r="AO604" t="s">
        <v>262</v>
      </c>
      <c r="AP604" t="s">
        <v>262</v>
      </c>
      <c r="AQ604" t="s">
        <v>344</v>
      </c>
      <c r="AR604" t="s">
        <v>82</v>
      </c>
      <c r="AS604" t="s">
        <v>345</v>
      </c>
    </row>
    <row r="605" spans="1:46">
      <c r="A605">
        <v>1853</v>
      </c>
      <c r="B605">
        <v>68008472025</v>
      </c>
      <c r="C605">
        <v>804011414</v>
      </c>
      <c r="D605" t="s">
        <v>133</v>
      </c>
      <c r="E605" t="s">
        <v>129</v>
      </c>
      <c r="F605" t="s">
        <v>127</v>
      </c>
      <c r="G605" t="s">
        <v>77</v>
      </c>
      <c r="H605" t="s">
        <v>334</v>
      </c>
      <c r="I605" t="s">
        <v>132</v>
      </c>
      <c r="J605">
        <v>68755</v>
      </c>
      <c r="K605" t="s">
        <v>89</v>
      </c>
      <c r="L605">
        <v>6808</v>
      </c>
      <c r="M605">
        <v>687551129378</v>
      </c>
      <c r="N605" t="s">
        <v>1603</v>
      </c>
      <c r="O605" t="s">
        <v>336</v>
      </c>
      <c r="P605" t="s">
        <v>1604</v>
      </c>
      <c r="Q605" t="s">
        <v>338</v>
      </c>
      <c r="R605">
        <v>2026</v>
      </c>
      <c r="S605">
        <v>17</v>
      </c>
      <c r="T605" t="s">
        <v>81</v>
      </c>
      <c r="U605" t="s">
        <v>262</v>
      </c>
      <c r="W605" t="s">
        <v>127</v>
      </c>
      <c r="X605" t="s">
        <v>129</v>
      </c>
      <c r="Y605" t="s">
        <v>339</v>
      </c>
      <c r="Z605" t="s">
        <v>339</v>
      </c>
      <c r="AA605">
        <v>17</v>
      </c>
      <c r="AB605" t="s">
        <v>339</v>
      </c>
      <c r="AC605" t="s">
        <v>339</v>
      </c>
      <c r="AE605" t="s">
        <v>340</v>
      </c>
      <c r="AF605" t="s">
        <v>341</v>
      </c>
      <c r="AG605">
        <v>0</v>
      </c>
      <c r="AH605">
        <v>0</v>
      </c>
      <c r="AI605" t="s">
        <v>342</v>
      </c>
      <c r="AJ605" t="s">
        <v>592</v>
      </c>
      <c r="AK605" t="s">
        <v>81</v>
      </c>
      <c r="AL605" t="s">
        <v>339</v>
      </c>
      <c r="AO605" t="s">
        <v>262</v>
      </c>
      <c r="AP605" t="s">
        <v>262</v>
      </c>
      <c r="AQ605" t="s">
        <v>344</v>
      </c>
      <c r="AR605" t="s">
        <v>82</v>
      </c>
      <c r="AS605" t="s">
        <v>345</v>
      </c>
    </row>
    <row r="606" spans="1:46">
      <c r="A606">
        <v>1853</v>
      </c>
      <c r="B606">
        <v>68008472025</v>
      </c>
      <c r="C606">
        <v>804011414</v>
      </c>
      <c r="D606" t="s">
        <v>133</v>
      </c>
      <c r="E606" t="s">
        <v>129</v>
      </c>
      <c r="F606" t="s">
        <v>127</v>
      </c>
      <c r="G606" t="s">
        <v>77</v>
      </c>
      <c r="H606" t="s">
        <v>334</v>
      </c>
      <c r="I606" t="s">
        <v>132</v>
      </c>
      <c r="J606">
        <v>68755</v>
      </c>
      <c r="K606" t="s">
        <v>89</v>
      </c>
      <c r="L606">
        <v>6808</v>
      </c>
      <c r="M606">
        <v>687551129381</v>
      </c>
      <c r="N606" t="s">
        <v>1605</v>
      </c>
      <c r="O606" t="s">
        <v>336</v>
      </c>
      <c r="P606" t="s">
        <v>1606</v>
      </c>
      <c r="Q606" t="s">
        <v>338</v>
      </c>
      <c r="R606">
        <v>2026</v>
      </c>
      <c r="S606">
        <v>16</v>
      </c>
      <c r="T606" t="s">
        <v>81</v>
      </c>
      <c r="U606" t="s">
        <v>262</v>
      </c>
      <c r="W606" t="s">
        <v>127</v>
      </c>
      <c r="X606" t="s">
        <v>129</v>
      </c>
      <c r="Y606" t="s">
        <v>339</v>
      </c>
      <c r="Z606" t="s">
        <v>339</v>
      </c>
      <c r="AA606">
        <v>16</v>
      </c>
      <c r="AB606" t="s">
        <v>339</v>
      </c>
      <c r="AC606" t="s">
        <v>339</v>
      </c>
      <c r="AE606" t="s">
        <v>340</v>
      </c>
      <c r="AF606" t="s">
        <v>341</v>
      </c>
      <c r="AG606">
        <v>0</v>
      </c>
      <c r="AH606">
        <v>0</v>
      </c>
      <c r="AI606" t="s">
        <v>342</v>
      </c>
      <c r="AJ606" t="s">
        <v>592</v>
      </c>
      <c r="AK606" t="s">
        <v>81</v>
      </c>
      <c r="AL606" t="s">
        <v>339</v>
      </c>
      <c r="AO606" t="s">
        <v>262</v>
      </c>
      <c r="AP606" t="s">
        <v>262</v>
      </c>
      <c r="AQ606" t="s">
        <v>344</v>
      </c>
      <c r="AR606" t="s">
        <v>82</v>
      </c>
      <c r="AS606" t="s">
        <v>345</v>
      </c>
    </row>
    <row r="607" spans="1:46">
      <c r="A607">
        <v>1865</v>
      </c>
      <c r="B607">
        <v>68008422025</v>
      </c>
      <c r="C607">
        <v>890200106</v>
      </c>
      <c r="D607" t="s">
        <v>146</v>
      </c>
      <c r="E607" t="s">
        <v>84</v>
      </c>
      <c r="F607" t="s">
        <v>98</v>
      </c>
      <c r="G607" t="s">
        <v>77</v>
      </c>
      <c r="H607" t="s">
        <v>334</v>
      </c>
      <c r="I607" t="s">
        <v>145</v>
      </c>
      <c r="J607">
        <v>68547</v>
      </c>
      <c r="K607" t="s">
        <v>101</v>
      </c>
      <c r="L607">
        <v>6802</v>
      </c>
      <c r="M607">
        <v>6854700092877</v>
      </c>
      <c r="N607" t="s">
        <v>1607</v>
      </c>
      <c r="O607" t="s">
        <v>336</v>
      </c>
      <c r="P607" t="s">
        <v>1608</v>
      </c>
      <c r="Q607" t="s">
        <v>338</v>
      </c>
      <c r="R607">
        <v>2026</v>
      </c>
      <c r="S607">
        <v>300</v>
      </c>
      <c r="T607" t="s">
        <v>81</v>
      </c>
      <c r="U607" t="s">
        <v>262</v>
      </c>
      <c r="W607" t="s">
        <v>98</v>
      </c>
      <c r="X607" t="s">
        <v>84</v>
      </c>
      <c r="Y607" t="s">
        <v>339</v>
      </c>
      <c r="Z607" t="s">
        <v>339</v>
      </c>
      <c r="AA607">
        <v>300</v>
      </c>
      <c r="AB607" t="s">
        <v>339</v>
      </c>
      <c r="AC607" t="s">
        <v>339</v>
      </c>
      <c r="AE607" t="s">
        <v>419</v>
      </c>
      <c r="AF607" t="s">
        <v>341</v>
      </c>
      <c r="AG607">
        <v>0</v>
      </c>
      <c r="AH607">
        <v>11</v>
      </c>
      <c r="AI607" t="s">
        <v>342</v>
      </c>
      <c r="AJ607" t="s">
        <v>342</v>
      </c>
      <c r="AK607" t="s">
        <v>81</v>
      </c>
      <c r="AL607" t="s">
        <v>339</v>
      </c>
      <c r="AO607" t="s">
        <v>262</v>
      </c>
      <c r="AP607" t="s">
        <v>262</v>
      </c>
      <c r="AQ607" t="s">
        <v>344</v>
      </c>
      <c r="AR607" t="s">
        <v>82</v>
      </c>
      <c r="AS607" t="s">
        <v>345</v>
      </c>
    </row>
    <row r="608" spans="1:46">
      <c r="A608">
        <v>1868</v>
      </c>
      <c r="B608">
        <v>68008772025</v>
      </c>
      <c r="C608">
        <v>890200106</v>
      </c>
      <c r="D608" t="s">
        <v>146</v>
      </c>
      <c r="E608" t="s">
        <v>84</v>
      </c>
      <c r="F608" t="s">
        <v>98</v>
      </c>
      <c r="G608" t="s">
        <v>77</v>
      </c>
      <c r="H608" t="s">
        <v>334</v>
      </c>
      <c r="I608" t="s">
        <v>79</v>
      </c>
      <c r="J608">
        <v>68001</v>
      </c>
      <c r="K608" t="s">
        <v>78</v>
      </c>
      <c r="L608">
        <v>6803</v>
      </c>
      <c r="M608">
        <v>6800100101458</v>
      </c>
      <c r="N608" t="s">
        <v>1609</v>
      </c>
      <c r="O608" t="s">
        <v>348</v>
      </c>
      <c r="P608" t="s">
        <v>1610</v>
      </c>
      <c r="Q608" t="s">
        <v>338</v>
      </c>
      <c r="R608">
        <v>2026</v>
      </c>
      <c r="S608">
        <v>270</v>
      </c>
      <c r="T608" t="s">
        <v>81</v>
      </c>
      <c r="U608" t="s">
        <v>262</v>
      </c>
      <c r="W608" t="s">
        <v>98</v>
      </c>
      <c r="X608" t="s">
        <v>84</v>
      </c>
      <c r="Y608" t="s">
        <v>339</v>
      </c>
      <c r="Z608" t="s">
        <v>339</v>
      </c>
      <c r="AA608">
        <v>270</v>
      </c>
      <c r="AB608" t="s">
        <v>339</v>
      </c>
      <c r="AC608" t="s">
        <v>339</v>
      </c>
      <c r="AE608" t="s">
        <v>424</v>
      </c>
      <c r="AF608" t="s">
        <v>341</v>
      </c>
      <c r="AG608">
        <v>0</v>
      </c>
      <c r="AH608">
        <v>6</v>
      </c>
      <c r="AI608" t="s">
        <v>1611</v>
      </c>
      <c r="AJ608" t="s">
        <v>1029</v>
      </c>
      <c r="AK608" t="s">
        <v>81</v>
      </c>
      <c r="AL608" t="s">
        <v>339</v>
      </c>
      <c r="AO608" t="s">
        <v>262</v>
      </c>
      <c r="AP608" t="s">
        <v>262</v>
      </c>
      <c r="AQ608" t="s">
        <v>344</v>
      </c>
      <c r="AR608" t="s">
        <v>82</v>
      </c>
      <c r="AS608" t="s">
        <v>345</v>
      </c>
    </row>
    <row r="609" spans="1:45">
      <c r="A609">
        <v>1866</v>
      </c>
      <c r="B609">
        <v>68008432025</v>
      </c>
      <c r="C609">
        <v>890200106</v>
      </c>
      <c r="D609" t="s">
        <v>146</v>
      </c>
      <c r="E609" t="s">
        <v>84</v>
      </c>
      <c r="F609" t="s">
        <v>98</v>
      </c>
      <c r="G609" t="s">
        <v>77</v>
      </c>
      <c r="H609" t="s">
        <v>334</v>
      </c>
      <c r="I609" t="s">
        <v>110</v>
      </c>
      <c r="J609">
        <v>68276</v>
      </c>
      <c r="K609" t="s">
        <v>101</v>
      </c>
      <c r="L609">
        <v>6802</v>
      </c>
      <c r="M609">
        <v>6827600088929</v>
      </c>
      <c r="N609" t="s">
        <v>1612</v>
      </c>
      <c r="O609" t="s">
        <v>336</v>
      </c>
      <c r="P609" t="s">
        <v>1613</v>
      </c>
      <c r="Q609" t="s">
        <v>338</v>
      </c>
      <c r="R609">
        <v>2026</v>
      </c>
      <c r="S609">
        <v>300</v>
      </c>
      <c r="T609" t="s">
        <v>81</v>
      </c>
      <c r="U609" t="s">
        <v>262</v>
      </c>
      <c r="W609" t="s">
        <v>98</v>
      </c>
      <c r="X609" t="s">
        <v>84</v>
      </c>
      <c r="Y609" t="s">
        <v>339</v>
      </c>
      <c r="Z609" t="s">
        <v>339</v>
      </c>
      <c r="AA609">
        <v>300</v>
      </c>
      <c r="AB609" t="s">
        <v>339</v>
      </c>
      <c r="AC609" t="s">
        <v>339</v>
      </c>
      <c r="AE609" t="s">
        <v>419</v>
      </c>
      <c r="AF609" t="s">
        <v>341</v>
      </c>
      <c r="AG609">
        <v>0</v>
      </c>
      <c r="AH609">
        <v>6</v>
      </c>
      <c r="AI609" t="s">
        <v>342</v>
      </c>
      <c r="AJ609" t="s">
        <v>342</v>
      </c>
      <c r="AK609" t="s">
        <v>81</v>
      </c>
      <c r="AL609" t="s">
        <v>339</v>
      </c>
      <c r="AO609" t="s">
        <v>262</v>
      </c>
      <c r="AP609" t="s">
        <v>262</v>
      </c>
      <c r="AQ609" t="s">
        <v>344</v>
      </c>
      <c r="AR609" t="s">
        <v>82</v>
      </c>
      <c r="AS609" t="s">
        <v>345</v>
      </c>
    </row>
    <row r="610" spans="1:45">
      <c r="A610">
        <v>1845</v>
      </c>
      <c r="B610">
        <v>68008292025</v>
      </c>
      <c r="C610">
        <v>890270163</v>
      </c>
      <c r="D610" t="s">
        <v>117</v>
      </c>
      <c r="E610" t="s">
        <v>84</v>
      </c>
      <c r="F610" t="s">
        <v>80</v>
      </c>
      <c r="G610" t="s">
        <v>77</v>
      </c>
      <c r="H610" t="s">
        <v>334</v>
      </c>
      <c r="I610" t="s">
        <v>114</v>
      </c>
      <c r="J610">
        <v>68081</v>
      </c>
      <c r="K610" t="s">
        <v>92</v>
      </c>
      <c r="L610">
        <v>6805</v>
      </c>
      <c r="M610">
        <v>6808100050314</v>
      </c>
      <c r="N610" t="s">
        <v>1614</v>
      </c>
      <c r="O610" t="s">
        <v>348</v>
      </c>
      <c r="P610" t="s">
        <v>1615</v>
      </c>
      <c r="Q610" t="s">
        <v>338</v>
      </c>
      <c r="R610">
        <v>2026</v>
      </c>
      <c r="S610">
        <v>110</v>
      </c>
      <c r="T610" t="s">
        <v>81</v>
      </c>
      <c r="U610" t="s">
        <v>262</v>
      </c>
      <c r="W610" t="s">
        <v>80</v>
      </c>
      <c r="X610" t="s">
        <v>84</v>
      </c>
      <c r="Y610" t="s">
        <v>339</v>
      </c>
      <c r="Z610" t="s">
        <v>339</v>
      </c>
      <c r="AA610">
        <v>110</v>
      </c>
      <c r="AB610" t="s">
        <v>339</v>
      </c>
      <c r="AC610" t="s">
        <v>339</v>
      </c>
      <c r="AE610" t="s">
        <v>340</v>
      </c>
      <c r="AF610" t="s">
        <v>341</v>
      </c>
      <c r="AG610">
        <v>0</v>
      </c>
      <c r="AH610">
        <v>0</v>
      </c>
      <c r="AI610" t="s">
        <v>1616</v>
      </c>
      <c r="AJ610" t="s">
        <v>468</v>
      </c>
      <c r="AK610" t="s">
        <v>81</v>
      </c>
      <c r="AL610" t="s">
        <v>339</v>
      </c>
      <c r="AO610" t="s">
        <v>262</v>
      </c>
      <c r="AP610" t="s">
        <v>262</v>
      </c>
      <c r="AQ610" t="s">
        <v>344</v>
      </c>
      <c r="AR610" t="s">
        <v>82</v>
      </c>
      <c r="AS610" t="s">
        <v>345</v>
      </c>
    </row>
    <row r="611" spans="1:45">
      <c r="A611">
        <v>1903</v>
      </c>
      <c r="B611">
        <v>68008932025</v>
      </c>
      <c r="C611">
        <v>890270163</v>
      </c>
      <c r="D611" t="s">
        <v>117</v>
      </c>
      <c r="E611" t="s">
        <v>129</v>
      </c>
      <c r="F611" t="s">
        <v>127</v>
      </c>
      <c r="G611" t="s">
        <v>77</v>
      </c>
      <c r="H611" t="s">
        <v>334</v>
      </c>
      <c r="I611" t="s">
        <v>188</v>
      </c>
      <c r="J611">
        <v>68235</v>
      </c>
      <c r="K611" t="s">
        <v>92</v>
      </c>
      <c r="L611">
        <v>6805</v>
      </c>
      <c r="M611">
        <v>6823500135182</v>
      </c>
      <c r="N611" t="s">
        <v>1617</v>
      </c>
      <c r="O611" t="s">
        <v>336</v>
      </c>
      <c r="P611" t="s">
        <v>1618</v>
      </c>
      <c r="Q611" t="s">
        <v>338</v>
      </c>
      <c r="R611">
        <v>2026</v>
      </c>
      <c r="S611">
        <v>11</v>
      </c>
      <c r="T611" t="s">
        <v>81</v>
      </c>
      <c r="U611" t="s">
        <v>262</v>
      </c>
      <c r="W611" t="s">
        <v>127</v>
      </c>
      <c r="X611" t="s">
        <v>129</v>
      </c>
      <c r="Y611" t="s">
        <v>339</v>
      </c>
      <c r="Z611" t="s">
        <v>339</v>
      </c>
      <c r="AA611">
        <v>11</v>
      </c>
      <c r="AB611" t="s">
        <v>339</v>
      </c>
      <c r="AC611" t="s">
        <v>339</v>
      </c>
      <c r="AE611" t="s">
        <v>340</v>
      </c>
      <c r="AF611" t="s">
        <v>341</v>
      </c>
      <c r="AG611">
        <v>0</v>
      </c>
      <c r="AH611">
        <v>1</v>
      </c>
      <c r="AI611" t="s">
        <v>342</v>
      </c>
      <c r="AJ611" t="s">
        <v>343</v>
      </c>
      <c r="AK611" t="s">
        <v>81</v>
      </c>
      <c r="AL611" t="s">
        <v>339</v>
      </c>
      <c r="AO611" t="s">
        <v>262</v>
      </c>
      <c r="AP611" t="s">
        <v>262</v>
      </c>
      <c r="AQ611" t="s">
        <v>344</v>
      </c>
      <c r="AR611" t="s">
        <v>82</v>
      </c>
      <c r="AS611" t="s">
        <v>345</v>
      </c>
    </row>
    <row r="612" spans="1:45">
      <c r="A612">
        <v>1903</v>
      </c>
      <c r="B612">
        <v>68008932025</v>
      </c>
      <c r="C612">
        <v>890270163</v>
      </c>
      <c r="D612" t="s">
        <v>117</v>
      </c>
      <c r="E612" t="s">
        <v>157</v>
      </c>
      <c r="F612" t="s">
        <v>156</v>
      </c>
      <c r="G612" t="s">
        <v>77</v>
      </c>
      <c r="H612" t="s">
        <v>334</v>
      </c>
      <c r="I612" t="s">
        <v>188</v>
      </c>
      <c r="J612">
        <v>68235</v>
      </c>
      <c r="K612" t="s">
        <v>92</v>
      </c>
      <c r="L612">
        <v>6805</v>
      </c>
      <c r="M612">
        <v>6823500135185</v>
      </c>
      <c r="N612" t="s">
        <v>1619</v>
      </c>
      <c r="O612" t="s">
        <v>336</v>
      </c>
      <c r="P612" t="s">
        <v>1620</v>
      </c>
      <c r="Q612" t="s">
        <v>338</v>
      </c>
      <c r="R612">
        <v>2026</v>
      </c>
      <c r="S612">
        <v>20</v>
      </c>
      <c r="T612" t="s">
        <v>81</v>
      </c>
      <c r="U612" t="s">
        <v>262</v>
      </c>
      <c r="W612" t="s">
        <v>156</v>
      </c>
      <c r="X612" t="s">
        <v>157</v>
      </c>
      <c r="Y612" t="s">
        <v>339</v>
      </c>
      <c r="Z612" t="s">
        <v>339</v>
      </c>
      <c r="AA612">
        <v>20</v>
      </c>
      <c r="AB612" t="s">
        <v>339</v>
      </c>
      <c r="AC612" t="s">
        <v>339</v>
      </c>
      <c r="AE612" t="s">
        <v>340</v>
      </c>
      <c r="AF612" t="s">
        <v>341</v>
      </c>
      <c r="AG612">
        <v>0</v>
      </c>
      <c r="AH612">
        <v>0</v>
      </c>
      <c r="AI612" t="s">
        <v>342</v>
      </c>
      <c r="AJ612" t="s">
        <v>343</v>
      </c>
      <c r="AK612" t="s">
        <v>81</v>
      </c>
      <c r="AL612" t="s">
        <v>339</v>
      </c>
      <c r="AO612" t="s">
        <v>262</v>
      </c>
      <c r="AP612" t="s">
        <v>262</v>
      </c>
      <c r="AQ612" t="s">
        <v>344</v>
      </c>
      <c r="AR612" t="s">
        <v>82</v>
      </c>
      <c r="AS612" t="s">
        <v>345</v>
      </c>
    </row>
    <row r="613" spans="1:45">
      <c r="A613">
        <v>1903</v>
      </c>
      <c r="B613">
        <v>68008932025</v>
      </c>
      <c r="C613">
        <v>890270163</v>
      </c>
      <c r="D613" t="s">
        <v>117</v>
      </c>
      <c r="E613" t="s">
        <v>157</v>
      </c>
      <c r="F613" t="s">
        <v>156</v>
      </c>
      <c r="G613" t="s">
        <v>77</v>
      </c>
      <c r="H613" t="s">
        <v>334</v>
      </c>
      <c r="I613" t="s">
        <v>188</v>
      </c>
      <c r="J613">
        <v>68235</v>
      </c>
      <c r="K613" t="s">
        <v>92</v>
      </c>
      <c r="L613">
        <v>6805</v>
      </c>
      <c r="M613">
        <v>6823500135187</v>
      </c>
      <c r="N613" t="s">
        <v>1621</v>
      </c>
      <c r="O613" t="s">
        <v>336</v>
      </c>
      <c r="P613" t="s">
        <v>1622</v>
      </c>
      <c r="Q613" t="s">
        <v>338</v>
      </c>
      <c r="R613">
        <v>2026</v>
      </c>
      <c r="S613">
        <v>10</v>
      </c>
      <c r="T613" t="s">
        <v>81</v>
      </c>
      <c r="U613" t="s">
        <v>262</v>
      </c>
      <c r="W613" t="s">
        <v>156</v>
      </c>
      <c r="X613" t="s">
        <v>157</v>
      </c>
      <c r="Y613" t="s">
        <v>339</v>
      </c>
      <c r="Z613" t="s">
        <v>339</v>
      </c>
      <c r="AA613">
        <v>10</v>
      </c>
      <c r="AB613" t="s">
        <v>339</v>
      </c>
      <c r="AC613" t="s">
        <v>339</v>
      </c>
      <c r="AE613" t="s">
        <v>340</v>
      </c>
      <c r="AF613" t="s">
        <v>341</v>
      </c>
      <c r="AG613">
        <v>0</v>
      </c>
      <c r="AH613">
        <v>0</v>
      </c>
      <c r="AI613" t="s">
        <v>342</v>
      </c>
      <c r="AJ613" t="s">
        <v>343</v>
      </c>
      <c r="AK613" t="s">
        <v>81</v>
      </c>
      <c r="AL613" t="s">
        <v>339</v>
      </c>
      <c r="AO613" t="s">
        <v>262</v>
      </c>
      <c r="AP613" t="s">
        <v>262</v>
      </c>
      <c r="AQ613" t="s">
        <v>344</v>
      </c>
      <c r="AR613" t="s">
        <v>82</v>
      </c>
      <c r="AS613" t="s">
        <v>345</v>
      </c>
    </row>
    <row r="614" spans="1:45">
      <c r="A614">
        <v>1903</v>
      </c>
      <c r="B614">
        <v>68008932025</v>
      </c>
      <c r="C614">
        <v>890270163</v>
      </c>
      <c r="D614" t="s">
        <v>117</v>
      </c>
      <c r="E614" t="s">
        <v>157</v>
      </c>
      <c r="F614" t="s">
        <v>156</v>
      </c>
      <c r="G614" t="s">
        <v>77</v>
      </c>
      <c r="H614" t="s">
        <v>334</v>
      </c>
      <c r="I614" t="s">
        <v>188</v>
      </c>
      <c r="J614">
        <v>68235</v>
      </c>
      <c r="K614" t="s">
        <v>92</v>
      </c>
      <c r="L614">
        <v>6805</v>
      </c>
      <c r="M614">
        <v>6823500135190</v>
      </c>
      <c r="N614" t="s">
        <v>1623</v>
      </c>
      <c r="O614" t="s">
        <v>336</v>
      </c>
      <c r="P614" t="s">
        <v>1624</v>
      </c>
      <c r="Q614" t="s">
        <v>338</v>
      </c>
      <c r="R614">
        <v>2026</v>
      </c>
      <c r="S614">
        <v>20</v>
      </c>
      <c r="T614" t="s">
        <v>81</v>
      </c>
      <c r="U614" t="s">
        <v>262</v>
      </c>
      <c r="W614" t="s">
        <v>156</v>
      </c>
      <c r="X614" t="s">
        <v>157</v>
      </c>
      <c r="Y614" t="s">
        <v>339</v>
      </c>
      <c r="Z614" t="s">
        <v>339</v>
      </c>
      <c r="AA614">
        <v>20</v>
      </c>
      <c r="AB614" t="s">
        <v>339</v>
      </c>
      <c r="AC614" t="s">
        <v>339</v>
      </c>
      <c r="AE614" t="s">
        <v>340</v>
      </c>
      <c r="AF614" t="s">
        <v>341</v>
      </c>
      <c r="AG614">
        <v>0</v>
      </c>
      <c r="AH614">
        <v>0</v>
      </c>
      <c r="AI614" t="s">
        <v>342</v>
      </c>
      <c r="AJ614" t="s">
        <v>343</v>
      </c>
      <c r="AK614" t="s">
        <v>81</v>
      </c>
      <c r="AL614" t="s">
        <v>339</v>
      </c>
      <c r="AO614" t="s">
        <v>262</v>
      </c>
      <c r="AP614" t="s">
        <v>262</v>
      </c>
      <c r="AQ614" t="s">
        <v>344</v>
      </c>
      <c r="AR614" t="s">
        <v>82</v>
      </c>
      <c r="AS614" t="s">
        <v>345</v>
      </c>
    </row>
    <row r="615" spans="1:45">
      <c r="A615">
        <v>1903</v>
      </c>
      <c r="B615">
        <v>68008932025</v>
      </c>
      <c r="C615">
        <v>890270163</v>
      </c>
      <c r="D615" t="s">
        <v>117</v>
      </c>
      <c r="E615" t="s">
        <v>157</v>
      </c>
      <c r="F615" t="s">
        <v>156</v>
      </c>
      <c r="G615" t="s">
        <v>77</v>
      </c>
      <c r="H615" t="s">
        <v>334</v>
      </c>
      <c r="I615" t="s">
        <v>188</v>
      </c>
      <c r="J615">
        <v>68235</v>
      </c>
      <c r="K615" t="s">
        <v>92</v>
      </c>
      <c r="L615">
        <v>6805</v>
      </c>
      <c r="M615">
        <v>6823500135193</v>
      </c>
      <c r="N615" t="s">
        <v>1625</v>
      </c>
      <c r="O615" t="s">
        <v>336</v>
      </c>
      <c r="P615" t="s">
        <v>1626</v>
      </c>
      <c r="Q615" t="s">
        <v>338</v>
      </c>
      <c r="R615">
        <v>2026</v>
      </c>
      <c r="S615">
        <v>10</v>
      </c>
      <c r="T615" t="s">
        <v>81</v>
      </c>
      <c r="U615" t="s">
        <v>262</v>
      </c>
      <c r="W615" t="s">
        <v>156</v>
      </c>
      <c r="X615" t="s">
        <v>157</v>
      </c>
      <c r="Y615" t="s">
        <v>339</v>
      </c>
      <c r="Z615" t="s">
        <v>339</v>
      </c>
      <c r="AA615">
        <v>10</v>
      </c>
      <c r="AB615" t="s">
        <v>339</v>
      </c>
      <c r="AC615" t="s">
        <v>339</v>
      </c>
      <c r="AE615" t="s">
        <v>340</v>
      </c>
      <c r="AF615" t="s">
        <v>341</v>
      </c>
      <c r="AG615">
        <v>0</v>
      </c>
      <c r="AH615">
        <v>0</v>
      </c>
      <c r="AI615" t="s">
        <v>342</v>
      </c>
      <c r="AJ615" t="s">
        <v>343</v>
      </c>
      <c r="AK615" t="s">
        <v>81</v>
      </c>
      <c r="AL615" t="s">
        <v>339</v>
      </c>
      <c r="AO615" t="s">
        <v>262</v>
      </c>
      <c r="AP615" t="s">
        <v>262</v>
      </c>
      <c r="AQ615" t="s">
        <v>344</v>
      </c>
      <c r="AR615" t="s">
        <v>82</v>
      </c>
      <c r="AS615" t="s">
        <v>345</v>
      </c>
    </row>
    <row r="616" spans="1:45">
      <c r="A616">
        <v>1903</v>
      </c>
      <c r="B616">
        <v>68008932025</v>
      </c>
      <c r="C616">
        <v>890270163</v>
      </c>
      <c r="D616" t="s">
        <v>117</v>
      </c>
      <c r="E616" t="s">
        <v>157</v>
      </c>
      <c r="F616" t="s">
        <v>156</v>
      </c>
      <c r="G616" t="s">
        <v>77</v>
      </c>
      <c r="H616" t="s">
        <v>334</v>
      </c>
      <c r="I616" t="s">
        <v>188</v>
      </c>
      <c r="J616">
        <v>68235</v>
      </c>
      <c r="K616" t="s">
        <v>92</v>
      </c>
      <c r="L616">
        <v>6805</v>
      </c>
      <c r="M616">
        <v>6823500135195</v>
      </c>
      <c r="N616" t="s">
        <v>1627</v>
      </c>
      <c r="O616" t="s">
        <v>336</v>
      </c>
      <c r="P616" t="s">
        <v>1628</v>
      </c>
      <c r="Q616" t="s">
        <v>338</v>
      </c>
      <c r="R616">
        <v>2026</v>
      </c>
      <c r="S616">
        <v>20</v>
      </c>
      <c r="T616" t="s">
        <v>81</v>
      </c>
      <c r="U616" t="s">
        <v>262</v>
      </c>
      <c r="W616" t="s">
        <v>156</v>
      </c>
      <c r="X616" t="s">
        <v>157</v>
      </c>
      <c r="Y616" t="s">
        <v>339</v>
      </c>
      <c r="Z616" t="s">
        <v>339</v>
      </c>
      <c r="AA616">
        <v>20</v>
      </c>
      <c r="AB616" t="s">
        <v>339</v>
      </c>
      <c r="AC616" t="s">
        <v>339</v>
      </c>
      <c r="AE616" t="s">
        <v>340</v>
      </c>
      <c r="AF616" t="s">
        <v>341</v>
      </c>
      <c r="AG616">
        <v>0</v>
      </c>
      <c r="AH616">
        <v>0</v>
      </c>
      <c r="AI616" t="s">
        <v>342</v>
      </c>
      <c r="AJ616" t="s">
        <v>343</v>
      </c>
      <c r="AK616" t="s">
        <v>81</v>
      </c>
      <c r="AL616" t="s">
        <v>339</v>
      </c>
      <c r="AO616" t="s">
        <v>262</v>
      </c>
      <c r="AP616" t="s">
        <v>262</v>
      </c>
      <c r="AQ616" t="s">
        <v>344</v>
      </c>
      <c r="AR616" t="s">
        <v>82</v>
      </c>
      <c r="AS616" t="s">
        <v>345</v>
      </c>
    </row>
    <row r="617" spans="1:45">
      <c r="A617">
        <v>1903</v>
      </c>
      <c r="B617">
        <v>68008932025</v>
      </c>
      <c r="C617">
        <v>890270163</v>
      </c>
      <c r="D617" t="s">
        <v>117</v>
      </c>
      <c r="E617" t="s">
        <v>157</v>
      </c>
      <c r="F617" t="s">
        <v>156</v>
      </c>
      <c r="G617" t="s">
        <v>77</v>
      </c>
      <c r="H617" t="s">
        <v>334</v>
      </c>
      <c r="I617" t="s">
        <v>188</v>
      </c>
      <c r="J617">
        <v>68235</v>
      </c>
      <c r="K617" t="s">
        <v>92</v>
      </c>
      <c r="L617">
        <v>6805</v>
      </c>
      <c r="M617">
        <v>6823500136793</v>
      </c>
      <c r="N617" t="s">
        <v>1629</v>
      </c>
      <c r="O617" t="s">
        <v>336</v>
      </c>
      <c r="P617" t="s">
        <v>1630</v>
      </c>
      <c r="Q617" t="s">
        <v>338</v>
      </c>
      <c r="R617">
        <v>2026</v>
      </c>
      <c r="S617">
        <v>19</v>
      </c>
      <c r="T617" t="s">
        <v>81</v>
      </c>
      <c r="U617" t="s">
        <v>262</v>
      </c>
      <c r="W617" t="s">
        <v>156</v>
      </c>
      <c r="X617" t="s">
        <v>157</v>
      </c>
      <c r="Y617" t="s">
        <v>339</v>
      </c>
      <c r="Z617" t="s">
        <v>339</v>
      </c>
      <c r="AA617">
        <v>19</v>
      </c>
      <c r="AB617" t="s">
        <v>339</v>
      </c>
      <c r="AC617" t="s">
        <v>339</v>
      </c>
      <c r="AE617" t="s">
        <v>340</v>
      </c>
      <c r="AF617" t="s">
        <v>341</v>
      </c>
      <c r="AG617">
        <v>0</v>
      </c>
      <c r="AH617">
        <v>0</v>
      </c>
      <c r="AI617" t="s">
        <v>342</v>
      </c>
      <c r="AJ617" t="s">
        <v>343</v>
      </c>
      <c r="AK617" t="s">
        <v>81</v>
      </c>
      <c r="AL617" t="s">
        <v>339</v>
      </c>
      <c r="AO617" t="s">
        <v>262</v>
      </c>
      <c r="AP617" t="s">
        <v>262</v>
      </c>
      <c r="AQ617" t="s">
        <v>344</v>
      </c>
      <c r="AR617" t="s">
        <v>82</v>
      </c>
      <c r="AS617" t="s">
        <v>345</v>
      </c>
    </row>
    <row r="618" spans="1:45">
      <c r="A618">
        <v>1903</v>
      </c>
      <c r="B618">
        <v>68008932025</v>
      </c>
      <c r="C618">
        <v>890270163</v>
      </c>
      <c r="D618" t="s">
        <v>117</v>
      </c>
      <c r="E618" t="s">
        <v>157</v>
      </c>
      <c r="F618" t="s">
        <v>156</v>
      </c>
      <c r="G618" t="s">
        <v>77</v>
      </c>
      <c r="H618" t="s">
        <v>334</v>
      </c>
      <c r="I618" t="s">
        <v>188</v>
      </c>
      <c r="J618">
        <v>68235</v>
      </c>
      <c r="K618" t="s">
        <v>92</v>
      </c>
      <c r="L618">
        <v>6805</v>
      </c>
      <c r="M618">
        <v>682351117234</v>
      </c>
      <c r="N618" t="s">
        <v>1631</v>
      </c>
      <c r="O618" t="s">
        <v>336</v>
      </c>
      <c r="P618" t="s">
        <v>1632</v>
      </c>
      <c r="Q618" t="s">
        <v>338</v>
      </c>
      <c r="R618">
        <v>2026</v>
      </c>
      <c r="S618">
        <v>20</v>
      </c>
      <c r="T618" t="s">
        <v>81</v>
      </c>
      <c r="U618" t="s">
        <v>262</v>
      </c>
      <c r="W618" t="s">
        <v>156</v>
      </c>
      <c r="X618" t="s">
        <v>157</v>
      </c>
      <c r="Y618" t="s">
        <v>339</v>
      </c>
      <c r="Z618" t="s">
        <v>339</v>
      </c>
      <c r="AA618">
        <v>20</v>
      </c>
      <c r="AB618" t="s">
        <v>339</v>
      </c>
      <c r="AC618" t="s">
        <v>339</v>
      </c>
      <c r="AE618" t="s">
        <v>340</v>
      </c>
      <c r="AF618" t="s">
        <v>341</v>
      </c>
      <c r="AG618">
        <v>0</v>
      </c>
      <c r="AH618">
        <v>0</v>
      </c>
      <c r="AI618" t="s">
        <v>342</v>
      </c>
      <c r="AJ618" t="s">
        <v>343</v>
      </c>
      <c r="AK618" t="s">
        <v>81</v>
      </c>
      <c r="AL618" t="s">
        <v>339</v>
      </c>
      <c r="AO618" t="s">
        <v>262</v>
      </c>
      <c r="AP618" t="s">
        <v>262</v>
      </c>
      <c r="AQ618" t="s">
        <v>344</v>
      </c>
      <c r="AR618" t="s">
        <v>82</v>
      </c>
      <c r="AS618" t="s">
        <v>345</v>
      </c>
    </row>
    <row r="619" spans="1:45">
      <c r="A619">
        <v>1903</v>
      </c>
      <c r="B619">
        <v>68008932025</v>
      </c>
      <c r="C619">
        <v>890270163</v>
      </c>
      <c r="D619" t="s">
        <v>117</v>
      </c>
      <c r="E619" t="s">
        <v>157</v>
      </c>
      <c r="F619" t="s">
        <v>156</v>
      </c>
      <c r="G619" t="s">
        <v>77</v>
      </c>
      <c r="H619" t="s">
        <v>334</v>
      </c>
      <c r="I619" t="s">
        <v>188</v>
      </c>
      <c r="J619">
        <v>68235</v>
      </c>
      <c r="K619" t="s">
        <v>92</v>
      </c>
      <c r="L619">
        <v>6805</v>
      </c>
      <c r="M619">
        <v>682351129695</v>
      </c>
      <c r="N619" t="s">
        <v>1633</v>
      </c>
      <c r="O619" t="s">
        <v>336</v>
      </c>
      <c r="P619" t="s">
        <v>1634</v>
      </c>
      <c r="Q619" t="s">
        <v>338</v>
      </c>
      <c r="R619">
        <v>2026</v>
      </c>
      <c r="S619">
        <v>20</v>
      </c>
      <c r="T619" t="s">
        <v>81</v>
      </c>
      <c r="U619" t="s">
        <v>262</v>
      </c>
      <c r="W619" t="s">
        <v>156</v>
      </c>
      <c r="X619" t="s">
        <v>157</v>
      </c>
      <c r="Y619" t="s">
        <v>339</v>
      </c>
      <c r="Z619" t="s">
        <v>339</v>
      </c>
      <c r="AA619">
        <v>20</v>
      </c>
      <c r="AB619" t="s">
        <v>339</v>
      </c>
      <c r="AC619" t="s">
        <v>339</v>
      </c>
      <c r="AE619" t="s">
        <v>340</v>
      </c>
      <c r="AF619" t="s">
        <v>341</v>
      </c>
      <c r="AG619">
        <v>0</v>
      </c>
      <c r="AH619">
        <v>0</v>
      </c>
      <c r="AI619" t="s">
        <v>342</v>
      </c>
      <c r="AJ619" t="s">
        <v>343</v>
      </c>
      <c r="AK619" t="s">
        <v>81</v>
      </c>
      <c r="AL619" t="s">
        <v>339</v>
      </c>
      <c r="AO619" t="s">
        <v>262</v>
      </c>
      <c r="AP619" t="s">
        <v>262</v>
      </c>
      <c r="AQ619" t="s">
        <v>344</v>
      </c>
      <c r="AR619" t="s">
        <v>82</v>
      </c>
      <c r="AS619" t="s">
        <v>345</v>
      </c>
    </row>
    <row r="620" spans="1:45">
      <c r="A620">
        <v>1903</v>
      </c>
      <c r="B620">
        <v>68008932025</v>
      </c>
      <c r="C620">
        <v>890270163</v>
      </c>
      <c r="D620" t="s">
        <v>117</v>
      </c>
      <c r="E620" t="s">
        <v>157</v>
      </c>
      <c r="F620" t="s">
        <v>156</v>
      </c>
      <c r="G620" t="s">
        <v>77</v>
      </c>
      <c r="H620" t="s">
        <v>334</v>
      </c>
      <c r="I620" t="s">
        <v>188</v>
      </c>
      <c r="J620">
        <v>68235</v>
      </c>
      <c r="K620" t="s">
        <v>92</v>
      </c>
      <c r="L620">
        <v>6805</v>
      </c>
      <c r="M620">
        <v>682351129698</v>
      </c>
      <c r="N620" t="s">
        <v>1635</v>
      </c>
      <c r="O620" t="s">
        <v>336</v>
      </c>
      <c r="P620" t="s">
        <v>1636</v>
      </c>
      <c r="Q620" t="s">
        <v>338</v>
      </c>
      <c r="R620">
        <v>2026</v>
      </c>
      <c r="S620">
        <v>8</v>
      </c>
      <c r="T620" t="s">
        <v>81</v>
      </c>
      <c r="U620" t="s">
        <v>262</v>
      </c>
      <c r="W620" t="s">
        <v>156</v>
      </c>
      <c r="X620" t="s">
        <v>157</v>
      </c>
      <c r="Y620" t="s">
        <v>339</v>
      </c>
      <c r="Z620" t="s">
        <v>339</v>
      </c>
      <c r="AA620">
        <v>8</v>
      </c>
      <c r="AB620" t="s">
        <v>339</v>
      </c>
      <c r="AC620" t="s">
        <v>339</v>
      </c>
      <c r="AE620" t="s">
        <v>340</v>
      </c>
      <c r="AF620" t="s">
        <v>341</v>
      </c>
      <c r="AG620">
        <v>0</v>
      </c>
      <c r="AH620">
        <v>0</v>
      </c>
      <c r="AI620" t="s">
        <v>342</v>
      </c>
      <c r="AJ620" t="s">
        <v>343</v>
      </c>
      <c r="AK620" t="s">
        <v>81</v>
      </c>
      <c r="AL620" t="s">
        <v>339</v>
      </c>
      <c r="AO620" t="s">
        <v>262</v>
      </c>
      <c r="AP620" t="s">
        <v>262</v>
      </c>
      <c r="AQ620" t="s">
        <v>344</v>
      </c>
      <c r="AR620" t="s">
        <v>82</v>
      </c>
      <c r="AS620" t="s">
        <v>345</v>
      </c>
    </row>
    <row r="621" spans="1:45">
      <c r="A621">
        <v>1903</v>
      </c>
      <c r="B621">
        <v>68008932025</v>
      </c>
      <c r="C621">
        <v>890270163</v>
      </c>
      <c r="D621" t="s">
        <v>117</v>
      </c>
      <c r="E621" t="s">
        <v>157</v>
      </c>
      <c r="F621" t="s">
        <v>156</v>
      </c>
      <c r="G621" t="s">
        <v>77</v>
      </c>
      <c r="H621" t="s">
        <v>334</v>
      </c>
      <c r="I621" t="s">
        <v>188</v>
      </c>
      <c r="J621">
        <v>68235</v>
      </c>
      <c r="K621" t="s">
        <v>92</v>
      </c>
      <c r="L621">
        <v>6805</v>
      </c>
      <c r="M621">
        <v>682351129700</v>
      </c>
      <c r="N621" t="s">
        <v>1637</v>
      </c>
      <c r="O621" t="s">
        <v>336</v>
      </c>
      <c r="P621" t="s">
        <v>1638</v>
      </c>
      <c r="Q621" t="s">
        <v>338</v>
      </c>
      <c r="R621">
        <v>2026</v>
      </c>
      <c r="S621">
        <v>12</v>
      </c>
      <c r="T621" t="s">
        <v>81</v>
      </c>
      <c r="U621" t="s">
        <v>262</v>
      </c>
      <c r="W621" t="s">
        <v>156</v>
      </c>
      <c r="X621" t="s">
        <v>157</v>
      </c>
      <c r="Y621" t="s">
        <v>339</v>
      </c>
      <c r="Z621" t="s">
        <v>339</v>
      </c>
      <c r="AA621">
        <v>12</v>
      </c>
      <c r="AB621" t="s">
        <v>339</v>
      </c>
      <c r="AC621" t="s">
        <v>339</v>
      </c>
      <c r="AE621" t="s">
        <v>340</v>
      </c>
      <c r="AF621" t="s">
        <v>341</v>
      </c>
      <c r="AG621">
        <v>0</v>
      </c>
      <c r="AH621">
        <v>0</v>
      </c>
      <c r="AI621" t="s">
        <v>342</v>
      </c>
      <c r="AJ621" t="s">
        <v>343</v>
      </c>
      <c r="AK621" t="s">
        <v>81</v>
      </c>
      <c r="AL621" t="s">
        <v>339</v>
      </c>
      <c r="AO621" t="s">
        <v>262</v>
      </c>
      <c r="AP621" t="s">
        <v>262</v>
      </c>
      <c r="AQ621" t="s">
        <v>344</v>
      </c>
      <c r="AR621" t="s">
        <v>82</v>
      </c>
      <c r="AS621" t="s">
        <v>345</v>
      </c>
    </row>
    <row r="622" spans="1:45">
      <c r="A622">
        <v>1903</v>
      </c>
      <c r="B622">
        <v>68008932025</v>
      </c>
      <c r="C622">
        <v>890270163</v>
      </c>
      <c r="D622" t="s">
        <v>117</v>
      </c>
      <c r="E622" t="s">
        <v>157</v>
      </c>
      <c r="F622" t="s">
        <v>156</v>
      </c>
      <c r="G622" t="s">
        <v>77</v>
      </c>
      <c r="H622" t="s">
        <v>334</v>
      </c>
      <c r="I622" t="s">
        <v>188</v>
      </c>
      <c r="J622">
        <v>68235</v>
      </c>
      <c r="K622" t="s">
        <v>92</v>
      </c>
      <c r="L622">
        <v>6805</v>
      </c>
      <c r="M622">
        <v>682351129703</v>
      </c>
      <c r="N622" t="s">
        <v>1639</v>
      </c>
      <c r="O622" t="s">
        <v>336</v>
      </c>
      <c r="P622" t="s">
        <v>1640</v>
      </c>
      <c r="Q622" t="s">
        <v>338</v>
      </c>
      <c r="R622">
        <v>2026</v>
      </c>
      <c r="S622">
        <v>20</v>
      </c>
      <c r="T622" t="s">
        <v>81</v>
      </c>
      <c r="U622" t="s">
        <v>262</v>
      </c>
      <c r="W622" t="s">
        <v>156</v>
      </c>
      <c r="X622" t="s">
        <v>157</v>
      </c>
      <c r="Y622" t="s">
        <v>339</v>
      </c>
      <c r="Z622" t="s">
        <v>339</v>
      </c>
      <c r="AA622">
        <v>20</v>
      </c>
      <c r="AB622" t="s">
        <v>339</v>
      </c>
      <c r="AC622" t="s">
        <v>339</v>
      </c>
      <c r="AE622" t="s">
        <v>340</v>
      </c>
      <c r="AF622" t="s">
        <v>341</v>
      </c>
      <c r="AG622">
        <v>0</v>
      </c>
      <c r="AH622">
        <v>0</v>
      </c>
      <c r="AI622" t="s">
        <v>342</v>
      </c>
      <c r="AJ622" t="s">
        <v>343</v>
      </c>
      <c r="AK622" t="s">
        <v>81</v>
      </c>
      <c r="AL622" t="s">
        <v>339</v>
      </c>
      <c r="AO622" t="s">
        <v>262</v>
      </c>
      <c r="AP622" t="s">
        <v>262</v>
      </c>
      <c r="AQ622" t="s">
        <v>344</v>
      </c>
      <c r="AR622" t="s">
        <v>82</v>
      </c>
      <c r="AS622" t="s">
        <v>345</v>
      </c>
    </row>
    <row r="623" spans="1:45">
      <c r="A623">
        <v>1903</v>
      </c>
      <c r="B623">
        <v>68008932025</v>
      </c>
      <c r="C623">
        <v>890270163</v>
      </c>
      <c r="D623" t="s">
        <v>117</v>
      </c>
      <c r="E623" t="s">
        <v>157</v>
      </c>
      <c r="F623" t="s">
        <v>156</v>
      </c>
      <c r="G623" t="s">
        <v>77</v>
      </c>
      <c r="H623" t="s">
        <v>334</v>
      </c>
      <c r="I623" t="s">
        <v>188</v>
      </c>
      <c r="J623">
        <v>68235</v>
      </c>
      <c r="K623" t="s">
        <v>92</v>
      </c>
      <c r="L623">
        <v>6805</v>
      </c>
      <c r="M623">
        <v>682351129704</v>
      </c>
      <c r="N623" t="s">
        <v>1641</v>
      </c>
      <c r="O623" t="s">
        <v>336</v>
      </c>
      <c r="P623" t="s">
        <v>1642</v>
      </c>
      <c r="Q623" t="s">
        <v>338</v>
      </c>
      <c r="R623">
        <v>2026</v>
      </c>
      <c r="S623">
        <v>22</v>
      </c>
      <c r="T623" t="s">
        <v>81</v>
      </c>
      <c r="U623" t="s">
        <v>262</v>
      </c>
      <c r="W623" t="s">
        <v>156</v>
      </c>
      <c r="X623" t="s">
        <v>157</v>
      </c>
      <c r="Y623" t="s">
        <v>339</v>
      </c>
      <c r="Z623" t="s">
        <v>339</v>
      </c>
      <c r="AA623">
        <v>22</v>
      </c>
      <c r="AB623" t="s">
        <v>339</v>
      </c>
      <c r="AC623" t="s">
        <v>339</v>
      </c>
      <c r="AE623" t="s">
        <v>340</v>
      </c>
      <c r="AF623" t="s">
        <v>341</v>
      </c>
      <c r="AG623">
        <v>0</v>
      </c>
      <c r="AH623">
        <v>0</v>
      </c>
      <c r="AI623" t="s">
        <v>342</v>
      </c>
      <c r="AJ623" t="s">
        <v>343</v>
      </c>
      <c r="AK623" t="s">
        <v>81</v>
      </c>
      <c r="AL623" t="s">
        <v>339</v>
      </c>
      <c r="AO623" t="s">
        <v>262</v>
      </c>
      <c r="AP623" t="s">
        <v>262</v>
      </c>
      <c r="AQ623" t="s">
        <v>344</v>
      </c>
      <c r="AR623" t="s">
        <v>82</v>
      </c>
      <c r="AS623" t="s">
        <v>345</v>
      </c>
    </row>
    <row r="624" spans="1:45">
      <c r="A624">
        <v>1903</v>
      </c>
      <c r="B624">
        <v>68008932025</v>
      </c>
      <c r="C624">
        <v>890270163</v>
      </c>
      <c r="D624" t="s">
        <v>117</v>
      </c>
      <c r="E624" t="s">
        <v>157</v>
      </c>
      <c r="F624" t="s">
        <v>156</v>
      </c>
      <c r="G624" t="s">
        <v>77</v>
      </c>
      <c r="H624" t="s">
        <v>334</v>
      </c>
      <c r="I624" t="s">
        <v>188</v>
      </c>
      <c r="J624">
        <v>68235</v>
      </c>
      <c r="K624" t="s">
        <v>92</v>
      </c>
      <c r="L624">
        <v>6805</v>
      </c>
      <c r="M624">
        <v>682351129707</v>
      </c>
      <c r="N624" t="s">
        <v>1643</v>
      </c>
      <c r="O624" t="s">
        <v>336</v>
      </c>
      <c r="P624" t="s">
        <v>1644</v>
      </c>
      <c r="Q624" t="s">
        <v>338</v>
      </c>
      <c r="R624">
        <v>2026</v>
      </c>
      <c r="S624">
        <v>19</v>
      </c>
      <c r="T624" t="s">
        <v>81</v>
      </c>
      <c r="U624" t="s">
        <v>262</v>
      </c>
      <c r="W624" t="s">
        <v>156</v>
      </c>
      <c r="X624" t="s">
        <v>157</v>
      </c>
      <c r="Y624" t="s">
        <v>339</v>
      </c>
      <c r="Z624" t="s">
        <v>339</v>
      </c>
      <c r="AA624">
        <v>19</v>
      </c>
      <c r="AB624" t="s">
        <v>339</v>
      </c>
      <c r="AC624" t="s">
        <v>339</v>
      </c>
      <c r="AE624" t="s">
        <v>340</v>
      </c>
      <c r="AF624" t="s">
        <v>341</v>
      </c>
      <c r="AG624">
        <v>0</v>
      </c>
      <c r="AH624">
        <v>0</v>
      </c>
      <c r="AI624" t="s">
        <v>342</v>
      </c>
      <c r="AJ624" t="s">
        <v>343</v>
      </c>
      <c r="AK624" t="s">
        <v>81</v>
      </c>
      <c r="AL624" t="s">
        <v>339</v>
      </c>
      <c r="AO624" t="s">
        <v>262</v>
      </c>
      <c r="AP624" t="s">
        <v>262</v>
      </c>
      <c r="AQ624" t="s">
        <v>344</v>
      </c>
      <c r="AR624" t="s">
        <v>82</v>
      </c>
      <c r="AS624" t="s">
        <v>345</v>
      </c>
    </row>
    <row r="625" spans="1:45">
      <c r="A625">
        <v>1903</v>
      </c>
      <c r="B625">
        <v>68008932025</v>
      </c>
      <c r="C625">
        <v>890270163</v>
      </c>
      <c r="D625" t="s">
        <v>117</v>
      </c>
      <c r="E625" t="s">
        <v>157</v>
      </c>
      <c r="F625" t="s">
        <v>156</v>
      </c>
      <c r="G625" t="s">
        <v>77</v>
      </c>
      <c r="H625" t="s">
        <v>334</v>
      </c>
      <c r="I625" t="s">
        <v>188</v>
      </c>
      <c r="J625">
        <v>68235</v>
      </c>
      <c r="K625" t="s">
        <v>92</v>
      </c>
      <c r="L625">
        <v>6805</v>
      </c>
      <c r="M625">
        <v>682351129711</v>
      </c>
      <c r="N625" t="s">
        <v>1645</v>
      </c>
      <c r="O625" t="s">
        <v>336</v>
      </c>
      <c r="P625" t="s">
        <v>1646</v>
      </c>
      <c r="Q625" t="s">
        <v>338</v>
      </c>
      <c r="R625">
        <v>2026</v>
      </c>
      <c r="S625">
        <v>21</v>
      </c>
      <c r="T625" t="s">
        <v>81</v>
      </c>
      <c r="U625" t="s">
        <v>262</v>
      </c>
      <c r="W625" t="s">
        <v>156</v>
      </c>
      <c r="X625" t="s">
        <v>157</v>
      </c>
      <c r="Y625" t="s">
        <v>339</v>
      </c>
      <c r="Z625" t="s">
        <v>339</v>
      </c>
      <c r="AA625">
        <v>21</v>
      </c>
      <c r="AB625" t="s">
        <v>339</v>
      </c>
      <c r="AC625" t="s">
        <v>339</v>
      </c>
      <c r="AE625" t="s">
        <v>340</v>
      </c>
      <c r="AF625" t="s">
        <v>341</v>
      </c>
      <c r="AG625">
        <v>0</v>
      </c>
      <c r="AH625">
        <v>0</v>
      </c>
      <c r="AI625" t="s">
        <v>342</v>
      </c>
      <c r="AJ625" t="s">
        <v>343</v>
      </c>
      <c r="AK625" t="s">
        <v>81</v>
      </c>
      <c r="AL625" t="s">
        <v>339</v>
      </c>
      <c r="AO625" t="s">
        <v>262</v>
      </c>
      <c r="AP625" t="s">
        <v>262</v>
      </c>
      <c r="AQ625" t="s">
        <v>344</v>
      </c>
      <c r="AR625" t="s">
        <v>82</v>
      </c>
      <c r="AS625" t="s">
        <v>345</v>
      </c>
    </row>
    <row r="626" spans="1:45">
      <c r="A626">
        <v>1903</v>
      </c>
      <c r="B626">
        <v>68008932025</v>
      </c>
      <c r="C626">
        <v>890270163</v>
      </c>
      <c r="D626" t="s">
        <v>117</v>
      </c>
      <c r="E626" t="s">
        <v>157</v>
      </c>
      <c r="F626" t="s">
        <v>156</v>
      </c>
      <c r="G626" t="s">
        <v>77</v>
      </c>
      <c r="H626" t="s">
        <v>334</v>
      </c>
      <c r="I626" t="s">
        <v>188</v>
      </c>
      <c r="J626">
        <v>68235</v>
      </c>
      <c r="K626" t="s">
        <v>92</v>
      </c>
      <c r="L626">
        <v>6805</v>
      </c>
      <c r="M626">
        <v>682351129714</v>
      </c>
      <c r="N626" t="s">
        <v>1647</v>
      </c>
      <c r="O626" t="s">
        <v>336</v>
      </c>
      <c r="P626" t="s">
        <v>1648</v>
      </c>
      <c r="Q626" t="s">
        <v>338</v>
      </c>
      <c r="R626">
        <v>2026</v>
      </c>
      <c r="S626">
        <v>20</v>
      </c>
      <c r="T626" t="s">
        <v>81</v>
      </c>
      <c r="U626" t="s">
        <v>262</v>
      </c>
      <c r="W626" t="s">
        <v>156</v>
      </c>
      <c r="X626" t="s">
        <v>157</v>
      </c>
      <c r="Y626" t="s">
        <v>339</v>
      </c>
      <c r="Z626" t="s">
        <v>339</v>
      </c>
      <c r="AA626">
        <v>20</v>
      </c>
      <c r="AB626" t="s">
        <v>339</v>
      </c>
      <c r="AC626" t="s">
        <v>339</v>
      </c>
      <c r="AE626" t="s">
        <v>340</v>
      </c>
      <c r="AF626" t="s">
        <v>341</v>
      </c>
      <c r="AG626">
        <v>0</v>
      </c>
      <c r="AH626">
        <v>0</v>
      </c>
      <c r="AI626" t="s">
        <v>342</v>
      </c>
      <c r="AJ626" t="s">
        <v>343</v>
      </c>
      <c r="AK626" t="s">
        <v>81</v>
      </c>
      <c r="AL626" t="s">
        <v>339</v>
      </c>
      <c r="AO626" t="s">
        <v>262</v>
      </c>
      <c r="AP626" t="s">
        <v>262</v>
      </c>
      <c r="AQ626" t="s">
        <v>344</v>
      </c>
      <c r="AR626" t="s">
        <v>82</v>
      </c>
      <c r="AS626" t="s">
        <v>345</v>
      </c>
    </row>
    <row r="627" spans="1:45">
      <c r="A627">
        <v>1903</v>
      </c>
      <c r="B627">
        <v>68008932025</v>
      </c>
      <c r="C627">
        <v>890270163</v>
      </c>
      <c r="D627" t="s">
        <v>117</v>
      </c>
      <c r="E627" t="s">
        <v>157</v>
      </c>
      <c r="F627" t="s">
        <v>156</v>
      </c>
      <c r="G627" t="s">
        <v>77</v>
      </c>
      <c r="H627" t="s">
        <v>334</v>
      </c>
      <c r="I627" t="s">
        <v>188</v>
      </c>
      <c r="J627">
        <v>68235</v>
      </c>
      <c r="K627" t="s">
        <v>92</v>
      </c>
      <c r="L627">
        <v>6805</v>
      </c>
      <c r="M627">
        <v>682351129715</v>
      </c>
      <c r="N627" t="s">
        <v>1649</v>
      </c>
      <c r="O627" t="s">
        <v>336</v>
      </c>
      <c r="P627" t="s">
        <v>1650</v>
      </c>
      <c r="Q627" t="s">
        <v>338</v>
      </c>
      <c r="R627">
        <v>2026</v>
      </c>
      <c r="S627">
        <v>20</v>
      </c>
      <c r="T627" t="s">
        <v>81</v>
      </c>
      <c r="U627" t="s">
        <v>262</v>
      </c>
      <c r="W627" t="s">
        <v>156</v>
      </c>
      <c r="X627" t="s">
        <v>157</v>
      </c>
      <c r="Y627" t="s">
        <v>339</v>
      </c>
      <c r="Z627" t="s">
        <v>339</v>
      </c>
      <c r="AA627">
        <v>20</v>
      </c>
      <c r="AB627" t="s">
        <v>339</v>
      </c>
      <c r="AC627" t="s">
        <v>339</v>
      </c>
      <c r="AE627" t="s">
        <v>340</v>
      </c>
      <c r="AF627" t="s">
        <v>341</v>
      </c>
      <c r="AG627">
        <v>0</v>
      </c>
      <c r="AH627">
        <v>0</v>
      </c>
      <c r="AI627" t="s">
        <v>342</v>
      </c>
      <c r="AJ627" t="s">
        <v>343</v>
      </c>
      <c r="AK627" t="s">
        <v>81</v>
      </c>
      <c r="AL627" t="s">
        <v>339</v>
      </c>
      <c r="AO627" t="s">
        <v>262</v>
      </c>
      <c r="AP627" t="s">
        <v>262</v>
      </c>
      <c r="AQ627" t="s">
        <v>344</v>
      </c>
      <c r="AR627" t="s">
        <v>82</v>
      </c>
      <c r="AS627" t="s">
        <v>345</v>
      </c>
    </row>
    <row r="628" spans="1:45">
      <c r="A628">
        <v>1903</v>
      </c>
      <c r="B628">
        <v>68008932025</v>
      </c>
      <c r="C628">
        <v>890270163</v>
      </c>
      <c r="D628" t="s">
        <v>117</v>
      </c>
      <c r="E628" t="s">
        <v>157</v>
      </c>
      <c r="F628" t="s">
        <v>156</v>
      </c>
      <c r="G628" t="s">
        <v>77</v>
      </c>
      <c r="H628" t="s">
        <v>334</v>
      </c>
      <c r="I628" t="s">
        <v>188</v>
      </c>
      <c r="J628">
        <v>68235</v>
      </c>
      <c r="K628" t="s">
        <v>92</v>
      </c>
      <c r="L628">
        <v>6805</v>
      </c>
      <c r="M628">
        <v>682351129717</v>
      </c>
      <c r="N628" t="s">
        <v>1651</v>
      </c>
      <c r="O628" t="s">
        <v>336</v>
      </c>
      <c r="P628" t="s">
        <v>1652</v>
      </c>
      <c r="Q628" t="s">
        <v>338</v>
      </c>
      <c r="R628">
        <v>2026</v>
      </c>
      <c r="S628">
        <v>20</v>
      </c>
      <c r="T628" t="s">
        <v>81</v>
      </c>
      <c r="U628" t="s">
        <v>262</v>
      </c>
      <c r="W628" t="s">
        <v>156</v>
      </c>
      <c r="X628" t="s">
        <v>157</v>
      </c>
      <c r="Y628" t="s">
        <v>339</v>
      </c>
      <c r="Z628" t="s">
        <v>339</v>
      </c>
      <c r="AA628">
        <v>20</v>
      </c>
      <c r="AB628" t="s">
        <v>339</v>
      </c>
      <c r="AC628" t="s">
        <v>339</v>
      </c>
      <c r="AE628" t="s">
        <v>340</v>
      </c>
      <c r="AF628" t="s">
        <v>341</v>
      </c>
      <c r="AG628">
        <v>0</v>
      </c>
      <c r="AH628">
        <v>0</v>
      </c>
      <c r="AI628" t="s">
        <v>342</v>
      </c>
      <c r="AJ628" t="s">
        <v>343</v>
      </c>
      <c r="AK628" t="s">
        <v>81</v>
      </c>
      <c r="AL628" t="s">
        <v>339</v>
      </c>
      <c r="AO628" t="s">
        <v>262</v>
      </c>
      <c r="AP628" t="s">
        <v>262</v>
      </c>
      <c r="AQ628" t="s">
        <v>344</v>
      </c>
      <c r="AR628" t="s">
        <v>82</v>
      </c>
      <c r="AS628" t="s">
        <v>345</v>
      </c>
    </row>
    <row r="629" spans="1:45">
      <c r="A629">
        <v>1903</v>
      </c>
      <c r="B629">
        <v>68008932025</v>
      </c>
      <c r="C629">
        <v>890270163</v>
      </c>
      <c r="D629" t="s">
        <v>117</v>
      </c>
      <c r="E629" t="s">
        <v>157</v>
      </c>
      <c r="F629" t="s">
        <v>156</v>
      </c>
      <c r="G629" t="s">
        <v>77</v>
      </c>
      <c r="H629" t="s">
        <v>334</v>
      </c>
      <c r="I629" t="s">
        <v>188</v>
      </c>
      <c r="J629">
        <v>68235</v>
      </c>
      <c r="K629" t="s">
        <v>92</v>
      </c>
      <c r="L629">
        <v>6805</v>
      </c>
      <c r="M629">
        <v>682351132728</v>
      </c>
      <c r="N629" t="s">
        <v>1653</v>
      </c>
      <c r="O629" t="s">
        <v>336</v>
      </c>
      <c r="P629" t="s">
        <v>1654</v>
      </c>
      <c r="Q629" t="s">
        <v>338</v>
      </c>
      <c r="R629">
        <v>2026</v>
      </c>
      <c r="S629">
        <v>20</v>
      </c>
      <c r="T629" t="s">
        <v>81</v>
      </c>
      <c r="U629" t="s">
        <v>262</v>
      </c>
      <c r="W629" t="s">
        <v>156</v>
      </c>
      <c r="X629" t="s">
        <v>157</v>
      </c>
      <c r="Y629" t="s">
        <v>339</v>
      </c>
      <c r="Z629" t="s">
        <v>339</v>
      </c>
      <c r="AA629">
        <v>20</v>
      </c>
      <c r="AB629" t="s">
        <v>339</v>
      </c>
      <c r="AC629" t="s">
        <v>339</v>
      </c>
      <c r="AE629" t="s">
        <v>340</v>
      </c>
      <c r="AF629" t="s">
        <v>341</v>
      </c>
      <c r="AG629">
        <v>0</v>
      </c>
      <c r="AH629">
        <v>0</v>
      </c>
      <c r="AI629" t="s">
        <v>342</v>
      </c>
      <c r="AJ629" t="s">
        <v>343</v>
      </c>
      <c r="AK629" t="s">
        <v>81</v>
      </c>
      <c r="AL629" t="s">
        <v>339</v>
      </c>
      <c r="AO629" t="s">
        <v>262</v>
      </c>
      <c r="AP629" t="s">
        <v>262</v>
      </c>
      <c r="AQ629" t="s">
        <v>344</v>
      </c>
      <c r="AR629" t="s">
        <v>82</v>
      </c>
      <c r="AS629" t="s">
        <v>345</v>
      </c>
    </row>
    <row r="630" spans="1:45">
      <c r="A630">
        <v>1903</v>
      </c>
      <c r="B630">
        <v>68008932025</v>
      </c>
      <c r="C630">
        <v>890270163</v>
      </c>
      <c r="D630" t="s">
        <v>117</v>
      </c>
      <c r="E630" t="s">
        <v>157</v>
      </c>
      <c r="F630" t="s">
        <v>156</v>
      </c>
      <c r="G630" t="s">
        <v>77</v>
      </c>
      <c r="H630" t="s">
        <v>334</v>
      </c>
      <c r="I630" t="s">
        <v>188</v>
      </c>
      <c r="J630">
        <v>68235</v>
      </c>
      <c r="K630" t="s">
        <v>92</v>
      </c>
      <c r="L630">
        <v>6805</v>
      </c>
      <c r="M630">
        <v>682351146687</v>
      </c>
      <c r="N630" t="s">
        <v>1655</v>
      </c>
      <c r="O630" t="s">
        <v>336</v>
      </c>
      <c r="P630" t="s">
        <v>1656</v>
      </c>
      <c r="Q630" t="s">
        <v>338</v>
      </c>
      <c r="R630">
        <v>2026</v>
      </c>
      <c r="S630">
        <v>10</v>
      </c>
      <c r="T630" t="s">
        <v>81</v>
      </c>
      <c r="U630" t="s">
        <v>262</v>
      </c>
      <c r="W630" t="s">
        <v>156</v>
      </c>
      <c r="X630" t="s">
        <v>157</v>
      </c>
      <c r="Y630" t="s">
        <v>339</v>
      </c>
      <c r="Z630" t="s">
        <v>339</v>
      </c>
      <c r="AA630">
        <v>10</v>
      </c>
      <c r="AB630" t="s">
        <v>339</v>
      </c>
      <c r="AC630" t="s">
        <v>339</v>
      </c>
      <c r="AE630" t="s">
        <v>340</v>
      </c>
      <c r="AF630" t="s">
        <v>341</v>
      </c>
      <c r="AG630">
        <v>0</v>
      </c>
      <c r="AH630">
        <v>0</v>
      </c>
      <c r="AI630" t="s">
        <v>342</v>
      </c>
      <c r="AJ630" t="s">
        <v>343</v>
      </c>
      <c r="AK630" t="s">
        <v>81</v>
      </c>
      <c r="AL630" t="s">
        <v>339</v>
      </c>
      <c r="AO630" t="s">
        <v>262</v>
      </c>
      <c r="AP630" t="s">
        <v>262</v>
      </c>
      <c r="AQ630" t="s">
        <v>344</v>
      </c>
      <c r="AR630" t="s">
        <v>82</v>
      </c>
      <c r="AS630" t="s">
        <v>345</v>
      </c>
    </row>
    <row r="631" spans="1:45">
      <c r="A631">
        <v>1903</v>
      </c>
      <c r="B631">
        <v>68008932025</v>
      </c>
      <c r="C631">
        <v>890270163</v>
      </c>
      <c r="D631" t="s">
        <v>117</v>
      </c>
      <c r="E631" t="s">
        <v>157</v>
      </c>
      <c r="F631" t="s">
        <v>156</v>
      </c>
      <c r="G631" t="s">
        <v>77</v>
      </c>
      <c r="H631" t="s">
        <v>334</v>
      </c>
      <c r="I631" t="s">
        <v>188</v>
      </c>
      <c r="J631">
        <v>68235</v>
      </c>
      <c r="K631" t="s">
        <v>92</v>
      </c>
      <c r="L631">
        <v>6805</v>
      </c>
      <c r="M631">
        <v>682351146689</v>
      </c>
      <c r="N631" t="s">
        <v>1657</v>
      </c>
      <c r="O631" t="s">
        <v>336</v>
      </c>
      <c r="P631" t="s">
        <v>1658</v>
      </c>
      <c r="Q631" t="s">
        <v>338</v>
      </c>
      <c r="R631">
        <v>2026</v>
      </c>
      <c r="S631">
        <v>10</v>
      </c>
      <c r="T631" t="s">
        <v>81</v>
      </c>
      <c r="U631" t="s">
        <v>262</v>
      </c>
      <c r="W631" t="s">
        <v>156</v>
      </c>
      <c r="X631" t="s">
        <v>157</v>
      </c>
      <c r="Y631" t="s">
        <v>339</v>
      </c>
      <c r="Z631" t="s">
        <v>339</v>
      </c>
      <c r="AA631">
        <v>10</v>
      </c>
      <c r="AB631" t="s">
        <v>339</v>
      </c>
      <c r="AC631" t="s">
        <v>339</v>
      </c>
      <c r="AE631" t="s">
        <v>340</v>
      </c>
      <c r="AF631" t="s">
        <v>341</v>
      </c>
      <c r="AG631">
        <v>0</v>
      </c>
      <c r="AH631">
        <v>0</v>
      </c>
      <c r="AI631" t="s">
        <v>342</v>
      </c>
      <c r="AJ631" t="s">
        <v>343</v>
      </c>
      <c r="AK631" t="s">
        <v>81</v>
      </c>
      <c r="AL631" t="s">
        <v>339</v>
      </c>
      <c r="AO631" t="s">
        <v>262</v>
      </c>
      <c r="AP631" t="s">
        <v>262</v>
      </c>
      <c r="AQ631" t="s">
        <v>344</v>
      </c>
      <c r="AR631" t="s">
        <v>82</v>
      </c>
      <c r="AS631" t="s">
        <v>345</v>
      </c>
    </row>
    <row r="632" spans="1:45">
      <c r="A632">
        <v>1902</v>
      </c>
      <c r="B632">
        <v>68008572025</v>
      </c>
      <c r="C632">
        <v>890270163</v>
      </c>
      <c r="D632" t="s">
        <v>117</v>
      </c>
      <c r="E632" t="s">
        <v>129</v>
      </c>
      <c r="F632" t="s">
        <v>127</v>
      </c>
      <c r="G632" t="s">
        <v>77</v>
      </c>
      <c r="H632" t="s">
        <v>334</v>
      </c>
      <c r="I632" t="s">
        <v>93</v>
      </c>
      <c r="J632">
        <v>68575</v>
      </c>
      <c r="K632" t="s">
        <v>92</v>
      </c>
      <c r="L632">
        <v>6805</v>
      </c>
      <c r="M632">
        <v>6857500131143</v>
      </c>
      <c r="N632" t="s">
        <v>1659</v>
      </c>
      <c r="O632" t="s">
        <v>336</v>
      </c>
      <c r="P632" t="s">
        <v>1660</v>
      </c>
      <c r="Q632" t="s">
        <v>338</v>
      </c>
      <c r="R632">
        <v>2026</v>
      </c>
      <c r="S632">
        <v>17</v>
      </c>
      <c r="T632" t="s">
        <v>81</v>
      </c>
      <c r="U632" t="s">
        <v>262</v>
      </c>
      <c r="W632" t="s">
        <v>127</v>
      </c>
      <c r="X632" t="s">
        <v>129</v>
      </c>
      <c r="Y632" t="s">
        <v>339</v>
      </c>
      <c r="Z632" t="s">
        <v>339</v>
      </c>
      <c r="AA632">
        <v>17</v>
      </c>
      <c r="AB632" t="s">
        <v>339</v>
      </c>
      <c r="AC632" t="s">
        <v>339</v>
      </c>
      <c r="AE632" t="s">
        <v>340</v>
      </c>
      <c r="AF632" t="s">
        <v>341</v>
      </c>
      <c r="AG632">
        <v>0</v>
      </c>
      <c r="AH632">
        <v>0</v>
      </c>
      <c r="AI632" t="s">
        <v>342</v>
      </c>
      <c r="AJ632" t="s">
        <v>1661</v>
      </c>
      <c r="AK632" t="s">
        <v>81</v>
      </c>
      <c r="AL632" t="s">
        <v>339</v>
      </c>
      <c r="AO632" t="s">
        <v>262</v>
      </c>
      <c r="AP632" t="s">
        <v>262</v>
      </c>
      <c r="AQ632" t="s">
        <v>344</v>
      </c>
      <c r="AR632" t="s">
        <v>82</v>
      </c>
      <c r="AS632" t="s">
        <v>345</v>
      </c>
    </row>
    <row r="633" spans="1:45">
      <c r="A633">
        <v>1902</v>
      </c>
      <c r="B633">
        <v>68008572025</v>
      </c>
      <c r="C633">
        <v>890270163</v>
      </c>
      <c r="D633" t="s">
        <v>117</v>
      </c>
      <c r="E633" t="s">
        <v>129</v>
      </c>
      <c r="F633" t="s">
        <v>127</v>
      </c>
      <c r="G633" t="s">
        <v>77</v>
      </c>
      <c r="H633" t="s">
        <v>334</v>
      </c>
      <c r="I633" t="s">
        <v>93</v>
      </c>
      <c r="J633">
        <v>68575</v>
      </c>
      <c r="K633" t="s">
        <v>92</v>
      </c>
      <c r="L633">
        <v>6805</v>
      </c>
      <c r="M633">
        <v>6857500131153</v>
      </c>
      <c r="N633" t="s">
        <v>1662</v>
      </c>
      <c r="O633" t="s">
        <v>336</v>
      </c>
      <c r="P633" t="s">
        <v>1663</v>
      </c>
      <c r="Q633" t="s">
        <v>338</v>
      </c>
      <c r="R633">
        <v>2026</v>
      </c>
      <c r="S633">
        <v>20</v>
      </c>
      <c r="T633" t="s">
        <v>81</v>
      </c>
      <c r="U633" t="s">
        <v>262</v>
      </c>
      <c r="W633" t="s">
        <v>127</v>
      </c>
      <c r="X633" t="s">
        <v>129</v>
      </c>
      <c r="Y633" t="s">
        <v>339</v>
      </c>
      <c r="Z633" t="s">
        <v>339</v>
      </c>
      <c r="AA633">
        <v>20</v>
      </c>
      <c r="AB633" t="s">
        <v>339</v>
      </c>
      <c r="AC633" t="s">
        <v>339</v>
      </c>
      <c r="AE633" t="s">
        <v>340</v>
      </c>
      <c r="AF633" t="s">
        <v>341</v>
      </c>
      <c r="AG633">
        <v>0</v>
      </c>
      <c r="AH633">
        <v>0</v>
      </c>
      <c r="AI633" t="s">
        <v>342</v>
      </c>
      <c r="AJ633" t="s">
        <v>1661</v>
      </c>
      <c r="AK633" t="s">
        <v>81</v>
      </c>
      <c r="AL633" t="s">
        <v>339</v>
      </c>
      <c r="AO633" t="s">
        <v>262</v>
      </c>
      <c r="AP633" t="s">
        <v>262</v>
      </c>
      <c r="AQ633" t="s">
        <v>344</v>
      </c>
      <c r="AR633" t="s">
        <v>82</v>
      </c>
      <c r="AS633" t="s">
        <v>345</v>
      </c>
    </row>
    <row r="634" spans="1:45">
      <c r="A634">
        <v>1902</v>
      </c>
      <c r="B634">
        <v>68008572025</v>
      </c>
      <c r="C634">
        <v>890270163</v>
      </c>
      <c r="D634" t="s">
        <v>117</v>
      </c>
      <c r="E634" t="s">
        <v>129</v>
      </c>
      <c r="F634" t="s">
        <v>127</v>
      </c>
      <c r="G634" t="s">
        <v>77</v>
      </c>
      <c r="H634" t="s">
        <v>334</v>
      </c>
      <c r="I634" t="s">
        <v>93</v>
      </c>
      <c r="J634">
        <v>68575</v>
      </c>
      <c r="K634" t="s">
        <v>92</v>
      </c>
      <c r="L634">
        <v>6805</v>
      </c>
      <c r="M634">
        <v>6857500135206</v>
      </c>
      <c r="N634" t="s">
        <v>1664</v>
      </c>
      <c r="O634" t="s">
        <v>336</v>
      </c>
      <c r="P634" t="s">
        <v>1665</v>
      </c>
      <c r="Q634" t="s">
        <v>338</v>
      </c>
      <c r="R634">
        <v>2026</v>
      </c>
      <c r="S634">
        <v>50</v>
      </c>
      <c r="T634" t="s">
        <v>81</v>
      </c>
      <c r="U634" t="s">
        <v>262</v>
      </c>
      <c r="W634" t="s">
        <v>127</v>
      </c>
      <c r="X634" t="s">
        <v>129</v>
      </c>
      <c r="Y634" t="s">
        <v>339</v>
      </c>
      <c r="Z634" t="s">
        <v>339</v>
      </c>
      <c r="AA634">
        <v>50</v>
      </c>
      <c r="AB634" t="s">
        <v>339</v>
      </c>
      <c r="AC634" t="s">
        <v>339</v>
      </c>
      <c r="AE634" t="s">
        <v>340</v>
      </c>
      <c r="AF634" t="s">
        <v>341</v>
      </c>
      <c r="AG634">
        <v>0</v>
      </c>
      <c r="AH634">
        <v>0</v>
      </c>
      <c r="AI634" t="s">
        <v>342</v>
      </c>
      <c r="AJ634" t="s">
        <v>1661</v>
      </c>
      <c r="AK634" t="s">
        <v>81</v>
      </c>
      <c r="AL634" t="s">
        <v>339</v>
      </c>
      <c r="AO634" t="s">
        <v>262</v>
      </c>
      <c r="AP634" t="s">
        <v>262</v>
      </c>
      <c r="AQ634" t="s">
        <v>344</v>
      </c>
      <c r="AR634" t="s">
        <v>82</v>
      </c>
      <c r="AS634" t="s">
        <v>345</v>
      </c>
    </row>
    <row r="635" spans="1:45">
      <c r="A635">
        <v>1902</v>
      </c>
      <c r="B635">
        <v>68008572025</v>
      </c>
      <c r="C635">
        <v>890270163</v>
      </c>
      <c r="D635" t="s">
        <v>117</v>
      </c>
      <c r="E635" t="s">
        <v>129</v>
      </c>
      <c r="F635" t="s">
        <v>127</v>
      </c>
      <c r="G635" t="s">
        <v>77</v>
      </c>
      <c r="H635" t="s">
        <v>334</v>
      </c>
      <c r="I635" t="s">
        <v>93</v>
      </c>
      <c r="J635">
        <v>68575</v>
      </c>
      <c r="K635" t="s">
        <v>92</v>
      </c>
      <c r="L635">
        <v>6805</v>
      </c>
      <c r="M635">
        <v>6857500135207</v>
      </c>
      <c r="N635" t="s">
        <v>1666</v>
      </c>
      <c r="O635" t="s">
        <v>336</v>
      </c>
      <c r="P635" t="s">
        <v>1667</v>
      </c>
      <c r="Q635" t="s">
        <v>338</v>
      </c>
      <c r="R635">
        <v>2026</v>
      </c>
      <c r="S635">
        <v>50</v>
      </c>
      <c r="T635" t="s">
        <v>81</v>
      </c>
      <c r="U635" t="s">
        <v>262</v>
      </c>
      <c r="W635" t="s">
        <v>127</v>
      </c>
      <c r="X635" t="s">
        <v>129</v>
      </c>
      <c r="Y635" t="s">
        <v>339</v>
      </c>
      <c r="Z635" t="s">
        <v>339</v>
      </c>
      <c r="AA635">
        <v>50</v>
      </c>
      <c r="AB635" t="s">
        <v>339</v>
      </c>
      <c r="AC635" t="s">
        <v>339</v>
      </c>
      <c r="AE635" t="s">
        <v>340</v>
      </c>
      <c r="AF635" t="s">
        <v>341</v>
      </c>
      <c r="AG635">
        <v>0</v>
      </c>
      <c r="AH635">
        <v>0</v>
      </c>
      <c r="AI635" t="s">
        <v>342</v>
      </c>
      <c r="AJ635" t="s">
        <v>1661</v>
      </c>
      <c r="AK635" t="s">
        <v>81</v>
      </c>
      <c r="AL635" t="s">
        <v>339</v>
      </c>
      <c r="AO635" t="s">
        <v>262</v>
      </c>
      <c r="AP635" t="s">
        <v>262</v>
      </c>
      <c r="AQ635" t="s">
        <v>344</v>
      </c>
      <c r="AR635" t="s">
        <v>82</v>
      </c>
      <c r="AS635" t="s">
        <v>345</v>
      </c>
    </row>
    <row r="636" spans="1:45">
      <c r="A636">
        <v>1902</v>
      </c>
      <c r="B636">
        <v>68008572025</v>
      </c>
      <c r="C636">
        <v>890270163</v>
      </c>
      <c r="D636" t="s">
        <v>117</v>
      </c>
      <c r="E636" t="s">
        <v>129</v>
      </c>
      <c r="F636" t="s">
        <v>127</v>
      </c>
      <c r="G636" t="s">
        <v>77</v>
      </c>
      <c r="H636" t="s">
        <v>334</v>
      </c>
      <c r="I636" t="s">
        <v>93</v>
      </c>
      <c r="J636">
        <v>68575</v>
      </c>
      <c r="K636" t="s">
        <v>92</v>
      </c>
      <c r="L636">
        <v>6805</v>
      </c>
      <c r="M636">
        <v>6857500135212</v>
      </c>
      <c r="N636" t="s">
        <v>1668</v>
      </c>
      <c r="O636" t="s">
        <v>336</v>
      </c>
      <c r="P636" t="s">
        <v>1669</v>
      </c>
      <c r="Q636" t="s">
        <v>338</v>
      </c>
      <c r="R636">
        <v>2026</v>
      </c>
      <c r="S636">
        <v>19</v>
      </c>
      <c r="T636" t="s">
        <v>81</v>
      </c>
      <c r="U636" t="s">
        <v>262</v>
      </c>
      <c r="W636" t="s">
        <v>127</v>
      </c>
      <c r="X636" t="s">
        <v>129</v>
      </c>
      <c r="Y636" t="s">
        <v>339</v>
      </c>
      <c r="Z636" t="s">
        <v>339</v>
      </c>
      <c r="AA636">
        <v>19</v>
      </c>
      <c r="AB636" t="s">
        <v>339</v>
      </c>
      <c r="AC636" t="s">
        <v>339</v>
      </c>
      <c r="AE636" t="s">
        <v>340</v>
      </c>
      <c r="AF636" t="s">
        <v>341</v>
      </c>
      <c r="AG636">
        <v>0</v>
      </c>
      <c r="AH636">
        <v>0</v>
      </c>
      <c r="AI636" t="s">
        <v>342</v>
      </c>
      <c r="AJ636" t="s">
        <v>1661</v>
      </c>
      <c r="AK636" t="s">
        <v>81</v>
      </c>
      <c r="AL636" t="s">
        <v>339</v>
      </c>
      <c r="AO636" t="s">
        <v>262</v>
      </c>
      <c r="AP636" t="s">
        <v>262</v>
      </c>
      <c r="AQ636" t="s">
        <v>344</v>
      </c>
      <c r="AR636" t="s">
        <v>82</v>
      </c>
      <c r="AS636" t="s">
        <v>345</v>
      </c>
    </row>
    <row r="637" spans="1:45">
      <c r="A637">
        <v>1902</v>
      </c>
      <c r="B637">
        <v>68008572025</v>
      </c>
      <c r="C637">
        <v>890270163</v>
      </c>
      <c r="D637" t="s">
        <v>117</v>
      </c>
      <c r="E637" t="s">
        <v>129</v>
      </c>
      <c r="F637" t="s">
        <v>127</v>
      </c>
      <c r="G637" t="s">
        <v>77</v>
      </c>
      <c r="H637" t="s">
        <v>334</v>
      </c>
      <c r="I637" t="s">
        <v>93</v>
      </c>
      <c r="J637">
        <v>68575</v>
      </c>
      <c r="K637" t="s">
        <v>92</v>
      </c>
      <c r="L637">
        <v>6805</v>
      </c>
      <c r="M637">
        <v>6857500136719</v>
      </c>
      <c r="N637" t="s">
        <v>1670</v>
      </c>
      <c r="O637" t="s">
        <v>336</v>
      </c>
      <c r="P637" t="s">
        <v>1671</v>
      </c>
      <c r="Q637" t="s">
        <v>338</v>
      </c>
      <c r="R637">
        <v>2026</v>
      </c>
      <c r="S637">
        <v>30</v>
      </c>
      <c r="T637" t="s">
        <v>81</v>
      </c>
      <c r="U637" t="s">
        <v>262</v>
      </c>
      <c r="W637" t="s">
        <v>127</v>
      </c>
      <c r="X637" t="s">
        <v>129</v>
      </c>
      <c r="Y637" t="s">
        <v>339</v>
      </c>
      <c r="Z637" t="s">
        <v>339</v>
      </c>
      <c r="AA637">
        <v>30</v>
      </c>
      <c r="AB637" t="s">
        <v>339</v>
      </c>
      <c r="AC637" t="s">
        <v>339</v>
      </c>
      <c r="AE637" t="s">
        <v>340</v>
      </c>
      <c r="AF637" t="s">
        <v>341</v>
      </c>
      <c r="AG637">
        <v>0</v>
      </c>
      <c r="AH637">
        <v>0</v>
      </c>
      <c r="AI637" t="s">
        <v>342</v>
      </c>
      <c r="AJ637" t="s">
        <v>1661</v>
      </c>
      <c r="AK637" t="s">
        <v>81</v>
      </c>
      <c r="AL637" t="s">
        <v>339</v>
      </c>
      <c r="AO637" t="s">
        <v>262</v>
      </c>
      <c r="AP637" t="s">
        <v>262</v>
      </c>
      <c r="AQ637" t="s">
        <v>344</v>
      </c>
      <c r="AR637" t="s">
        <v>82</v>
      </c>
      <c r="AS637" t="s">
        <v>345</v>
      </c>
    </row>
    <row r="638" spans="1:45">
      <c r="A638">
        <v>1902</v>
      </c>
      <c r="B638">
        <v>68008572025</v>
      </c>
      <c r="C638">
        <v>890270163</v>
      </c>
      <c r="D638" t="s">
        <v>117</v>
      </c>
      <c r="E638" t="s">
        <v>129</v>
      </c>
      <c r="F638" t="s">
        <v>127</v>
      </c>
      <c r="G638" t="s">
        <v>77</v>
      </c>
      <c r="H638" t="s">
        <v>334</v>
      </c>
      <c r="I638" t="s">
        <v>93</v>
      </c>
      <c r="J638">
        <v>68575</v>
      </c>
      <c r="K638" t="s">
        <v>92</v>
      </c>
      <c r="L638">
        <v>6805</v>
      </c>
      <c r="M638">
        <v>6857500136732</v>
      </c>
      <c r="N638" t="s">
        <v>1672</v>
      </c>
      <c r="O638" t="s">
        <v>336</v>
      </c>
      <c r="P638" t="s">
        <v>1673</v>
      </c>
      <c r="Q638" t="s">
        <v>338</v>
      </c>
      <c r="R638">
        <v>2026</v>
      </c>
      <c r="S638">
        <v>32</v>
      </c>
      <c r="T638" t="s">
        <v>81</v>
      </c>
      <c r="U638" t="s">
        <v>262</v>
      </c>
      <c r="W638" t="s">
        <v>127</v>
      </c>
      <c r="X638" t="s">
        <v>129</v>
      </c>
      <c r="Y638" t="s">
        <v>339</v>
      </c>
      <c r="Z638" t="s">
        <v>339</v>
      </c>
      <c r="AA638">
        <v>32</v>
      </c>
      <c r="AB638" t="s">
        <v>339</v>
      </c>
      <c r="AC638" t="s">
        <v>339</v>
      </c>
      <c r="AE638" t="s">
        <v>340</v>
      </c>
      <c r="AF638" t="s">
        <v>341</v>
      </c>
      <c r="AG638">
        <v>0</v>
      </c>
      <c r="AH638">
        <v>0</v>
      </c>
      <c r="AI638" t="s">
        <v>342</v>
      </c>
      <c r="AJ638" t="s">
        <v>1661</v>
      </c>
      <c r="AK638" t="s">
        <v>81</v>
      </c>
      <c r="AL638" t="s">
        <v>339</v>
      </c>
      <c r="AO638" t="s">
        <v>262</v>
      </c>
      <c r="AP638" t="s">
        <v>262</v>
      </c>
      <c r="AQ638" t="s">
        <v>344</v>
      </c>
      <c r="AR638" t="s">
        <v>82</v>
      </c>
      <c r="AS638" t="s">
        <v>345</v>
      </c>
    </row>
    <row r="639" spans="1:45">
      <c r="A639">
        <v>1902</v>
      </c>
      <c r="B639">
        <v>68008572025</v>
      </c>
      <c r="C639">
        <v>890270163</v>
      </c>
      <c r="D639" t="s">
        <v>117</v>
      </c>
      <c r="E639" t="s">
        <v>129</v>
      </c>
      <c r="F639" t="s">
        <v>127</v>
      </c>
      <c r="G639" t="s">
        <v>77</v>
      </c>
      <c r="H639" t="s">
        <v>334</v>
      </c>
      <c r="I639" t="s">
        <v>93</v>
      </c>
      <c r="J639">
        <v>68575</v>
      </c>
      <c r="K639" t="s">
        <v>92</v>
      </c>
      <c r="L639">
        <v>6805</v>
      </c>
      <c r="M639">
        <v>6857500136738</v>
      </c>
      <c r="N639" t="s">
        <v>1674</v>
      </c>
      <c r="O639" t="s">
        <v>336</v>
      </c>
      <c r="P639" t="s">
        <v>1675</v>
      </c>
      <c r="Q639" t="s">
        <v>338</v>
      </c>
      <c r="R639">
        <v>2026</v>
      </c>
      <c r="S639">
        <v>48</v>
      </c>
      <c r="T639" t="s">
        <v>81</v>
      </c>
      <c r="U639" t="s">
        <v>262</v>
      </c>
      <c r="W639" t="s">
        <v>127</v>
      </c>
      <c r="X639" t="s">
        <v>129</v>
      </c>
      <c r="Y639" t="s">
        <v>339</v>
      </c>
      <c r="Z639" t="s">
        <v>339</v>
      </c>
      <c r="AA639">
        <v>48</v>
      </c>
      <c r="AB639" t="s">
        <v>339</v>
      </c>
      <c r="AC639" t="s">
        <v>339</v>
      </c>
      <c r="AE639" t="s">
        <v>340</v>
      </c>
      <c r="AF639" t="s">
        <v>341</v>
      </c>
      <c r="AG639">
        <v>0</v>
      </c>
      <c r="AH639">
        <v>0</v>
      </c>
      <c r="AI639" t="s">
        <v>342</v>
      </c>
      <c r="AJ639" t="s">
        <v>1661</v>
      </c>
      <c r="AK639" t="s">
        <v>81</v>
      </c>
      <c r="AL639" t="s">
        <v>339</v>
      </c>
      <c r="AO639" t="s">
        <v>262</v>
      </c>
      <c r="AP639" t="s">
        <v>262</v>
      </c>
      <c r="AQ639" t="s">
        <v>344</v>
      </c>
      <c r="AR639" t="s">
        <v>82</v>
      </c>
      <c r="AS639" t="s">
        <v>345</v>
      </c>
    </row>
    <row r="640" spans="1:45">
      <c r="A640">
        <v>1902</v>
      </c>
      <c r="B640">
        <v>68008572025</v>
      </c>
      <c r="C640">
        <v>890270163</v>
      </c>
      <c r="D640" t="s">
        <v>117</v>
      </c>
      <c r="E640" t="s">
        <v>129</v>
      </c>
      <c r="F640" t="s">
        <v>127</v>
      </c>
      <c r="G640" t="s">
        <v>77</v>
      </c>
      <c r="H640" t="s">
        <v>334</v>
      </c>
      <c r="I640" t="s">
        <v>93</v>
      </c>
      <c r="J640">
        <v>68575</v>
      </c>
      <c r="K640" t="s">
        <v>92</v>
      </c>
      <c r="L640">
        <v>6805</v>
      </c>
      <c r="M640">
        <v>6857500136744</v>
      </c>
      <c r="N640" t="s">
        <v>1676</v>
      </c>
      <c r="O640" t="s">
        <v>336</v>
      </c>
      <c r="P640" t="s">
        <v>1677</v>
      </c>
      <c r="Q640" t="s">
        <v>338</v>
      </c>
      <c r="R640">
        <v>2026</v>
      </c>
      <c r="S640">
        <v>48</v>
      </c>
      <c r="T640" t="s">
        <v>81</v>
      </c>
      <c r="U640" t="s">
        <v>262</v>
      </c>
      <c r="W640" t="s">
        <v>127</v>
      </c>
      <c r="X640" t="s">
        <v>129</v>
      </c>
      <c r="Y640" t="s">
        <v>339</v>
      </c>
      <c r="Z640" t="s">
        <v>339</v>
      </c>
      <c r="AA640">
        <v>48</v>
      </c>
      <c r="AB640" t="s">
        <v>339</v>
      </c>
      <c r="AC640" t="s">
        <v>339</v>
      </c>
      <c r="AE640" t="s">
        <v>340</v>
      </c>
      <c r="AF640" t="s">
        <v>341</v>
      </c>
      <c r="AG640">
        <v>0</v>
      </c>
      <c r="AH640">
        <v>0</v>
      </c>
      <c r="AI640" t="s">
        <v>342</v>
      </c>
      <c r="AJ640" t="s">
        <v>1661</v>
      </c>
      <c r="AK640" t="s">
        <v>81</v>
      </c>
      <c r="AL640" t="s">
        <v>339</v>
      </c>
      <c r="AO640" t="s">
        <v>262</v>
      </c>
      <c r="AP640" t="s">
        <v>262</v>
      </c>
      <c r="AQ640" t="s">
        <v>344</v>
      </c>
      <c r="AR640" t="s">
        <v>82</v>
      </c>
      <c r="AS640" t="s">
        <v>345</v>
      </c>
    </row>
    <row r="641" spans="1:45">
      <c r="A641">
        <v>1902</v>
      </c>
      <c r="B641">
        <v>68008572025</v>
      </c>
      <c r="C641">
        <v>890270163</v>
      </c>
      <c r="D641" t="s">
        <v>117</v>
      </c>
      <c r="E641" t="s">
        <v>129</v>
      </c>
      <c r="F641" t="s">
        <v>127</v>
      </c>
      <c r="G641" t="s">
        <v>77</v>
      </c>
      <c r="H641" t="s">
        <v>334</v>
      </c>
      <c r="I641" t="s">
        <v>93</v>
      </c>
      <c r="J641">
        <v>68575</v>
      </c>
      <c r="K641" t="s">
        <v>92</v>
      </c>
      <c r="L641">
        <v>6805</v>
      </c>
      <c r="M641">
        <v>685751129733</v>
      </c>
      <c r="N641" t="s">
        <v>1678</v>
      </c>
      <c r="O641" t="s">
        <v>336</v>
      </c>
      <c r="P641" t="s">
        <v>1679</v>
      </c>
      <c r="Q641" t="s">
        <v>338</v>
      </c>
      <c r="R641">
        <v>2026</v>
      </c>
      <c r="S641">
        <v>15</v>
      </c>
      <c r="T641" t="s">
        <v>81</v>
      </c>
      <c r="U641" t="s">
        <v>262</v>
      </c>
      <c r="W641" t="s">
        <v>127</v>
      </c>
      <c r="X641" t="s">
        <v>129</v>
      </c>
      <c r="Y641" t="s">
        <v>339</v>
      </c>
      <c r="Z641" t="s">
        <v>339</v>
      </c>
      <c r="AA641">
        <v>15</v>
      </c>
      <c r="AB641" t="s">
        <v>339</v>
      </c>
      <c r="AC641" t="s">
        <v>339</v>
      </c>
      <c r="AE641" t="s">
        <v>340</v>
      </c>
      <c r="AF641" t="s">
        <v>341</v>
      </c>
      <c r="AG641">
        <v>0</v>
      </c>
      <c r="AH641">
        <v>0</v>
      </c>
      <c r="AI641" t="s">
        <v>342</v>
      </c>
      <c r="AJ641" t="s">
        <v>1661</v>
      </c>
      <c r="AK641" t="s">
        <v>81</v>
      </c>
      <c r="AL641" t="s">
        <v>339</v>
      </c>
      <c r="AO641" t="s">
        <v>262</v>
      </c>
      <c r="AP641" t="s">
        <v>262</v>
      </c>
      <c r="AQ641" t="s">
        <v>344</v>
      </c>
      <c r="AR641" t="s">
        <v>82</v>
      </c>
      <c r="AS641" t="s">
        <v>345</v>
      </c>
    </row>
    <row r="642" spans="1:45">
      <c r="A642">
        <v>1902</v>
      </c>
      <c r="B642">
        <v>68008572025</v>
      </c>
      <c r="C642">
        <v>890270163</v>
      </c>
      <c r="D642" t="s">
        <v>117</v>
      </c>
      <c r="E642" t="s">
        <v>129</v>
      </c>
      <c r="F642" t="s">
        <v>127</v>
      </c>
      <c r="G642" t="s">
        <v>77</v>
      </c>
      <c r="H642" t="s">
        <v>334</v>
      </c>
      <c r="I642" t="s">
        <v>93</v>
      </c>
      <c r="J642">
        <v>68575</v>
      </c>
      <c r="K642" t="s">
        <v>92</v>
      </c>
      <c r="L642">
        <v>6805</v>
      </c>
      <c r="M642">
        <v>685751144846</v>
      </c>
      <c r="N642" t="s">
        <v>1680</v>
      </c>
      <c r="O642" t="s">
        <v>336</v>
      </c>
      <c r="P642" t="s">
        <v>1681</v>
      </c>
      <c r="Q642" t="s">
        <v>338</v>
      </c>
      <c r="R642">
        <v>2026</v>
      </c>
      <c r="S642">
        <v>31</v>
      </c>
      <c r="T642" t="s">
        <v>81</v>
      </c>
      <c r="U642" t="s">
        <v>262</v>
      </c>
      <c r="W642" t="s">
        <v>127</v>
      </c>
      <c r="X642" t="s">
        <v>129</v>
      </c>
      <c r="Y642" t="s">
        <v>339</v>
      </c>
      <c r="Z642" t="s">
        <v>339</v>
      </c>
      <c r="AA642">
        <v>31</v>
      </c>
      <c r="AB642" t="s">
        <v>339</v>
      </c>
      <c r="AC642" t="s">
        <v>339</v>
      </c>
      <c r="AE642" t="s">
        <v>340</v>
      </c>
      <c r="AF642" t="s">
        <v>341</v>
      </c>
      <c r="AG642">
        <v>0</v>
      </c>
      <c r="AH642">
        <v>0</v>
      </c>
      <c r="AI642" t="s">
        <v>342</v>
      </c>
      <c r="AJ642" t="s">
        <v>1661</v>
      </c>
      <c r="AK642" t="s">
        <v>81</v>
      </c>
      <c r="AL642" t="s">
        <v>339</v>
      </c>
      <c r="AO642" t="s">
        <v>262</v>
      </c>
      <c r="AP642" t="s">
        <v>262</v>
      </c>
      <c r="AQ642" t="s">
        <v>344</v>
      </c>
      <c r="AR642" t="s">
        <v>82</v>
      </c>
      <c r="AS642" t="s">
        <v>345</v>
      </c>
    </row>
    <row r="643" spans="1:45">
      <c r="A643">
        <v>1902</v>
      </c>
      <c r="B643">
        <v>68008572025</v>
      </c>
      <c r="C643">
        <v>890270163</v>
      </c>
      <c r="D643" t="s">
        <v>117</v>
      </c>
      <c r="E643" t="s">
        <v>129</v>
      </c>
      <c r="F643" t="s">
        <v>127</v>
      </c>
      <c r="G643" t="s">
        <v>77</v>
      </c>
      <c r="H643" t="s">
        <v>334</v>
      </c>
      <c r="I643" t="s">
        <v>93</v>
      </c>
      <c r="J643">
        <v>68575</v>
      </c>
      <c r="K643" t="s">
        <v>92</v>
      </c>
      <c r="L643">
        <v>6805</v>
      </c>
      <c r="M643">
        <v>685751146690</v>
      </c>
      <c r="N643" t="s">
        <v>1682</v>
      </c>
      <c r="O643" t="s">
        <v>336</v>
      </c>
      <c r="P643" t="s">
        <v>1683</v>
      </c>
      <c r="Q643" t="s">
        <v>338</v>
      </c>
      <c r="R643">
        <v>2026</v>
      </c>
      <c r="S643">
        <v>50</v>
      </c>
      <c r="T643" t="s">
        <v>81</v>
      </c>
      <c r="U643" t="s">
        <v>262</v>
      </c>
      <c r="W643" t="s">
        <v>127</v>
      </c>
      <c r="X643" t="s">
        <v>129</v>
      </c>
      <c r="Y643" t="s">
        <v>339</v>
      </c>
      <c r="Z643" t="s">
        <v>339</v>
      </c>
      <c r="AA643">
        <v>50</v>
      </c>
      <c r="AB643" t="s">
        <v>339</v>
      </c>
      <c r="AC643" t="s">
        <v>339</v>
      </c>
      <c r="AE643" t="s">
        <v>340</v>
      </c>
      <c r="AF643" t="s">
        <v>341</v>
      </c>
      <c r="AG643">
        <v>0</v>
      </c>
      <c r="AH643">
        <v>0</v>
      </c>
      <c r="AI643" t="s">
        <v>342</v>
      </c>
      <c r="AJ643" t="s">
        <v>1661</v>
      </c>
      <c r="AK643" t="s">
        <v>81</v>
      </c>
      <c r="AL643" t="s">
        <v>339</v>
      </c>
      <c r="AO643" t="s">
        <v>262</v>
      </c>
      <c r="AP643" t="s">
        <v>262</v>
      </c>
      <c r="AQ643" t="s">
        <v>344</v>
      </c>
      <c r="AR643" t="s">
        <v>82</v>
      </c>
      <c r="AS643" t="s">
        <v>345</v>
      </c>
    </row>
    <row r="644" spans="1:45">
      <c r="A644">
        <v>1902</v>
      </c>
      <c r="B644">
        <v>68008572025</v>
      </c>
      <c r="C644">
        <v>890270163</v>
      </c>
      <c r="D644" t="s">
        <v>117</v>
      </c>
      <c r="E644" t="s">
        <v>129</v>
      </c>
      <c r="F644" t="s">
        <v>127</v>
      </c>
      <c r="G644" t="s">
        <v>77</v>
      </c>
      <c r="H644" t="s">
        <v>334</v>
      </c>
      <c r="I644" t="s">
        <v>93</v>
      </c>
      <c r="J644">
        <v>68575</v>
      </c>
      <c r="K644" t="s">
        <v>92</v>
      </c>
      <c r="L644">
        <v>6805</v>
      </c>
      <c r="M644">
        <v>685751146692</v>
      </c>
      <c r="N644" t="s">
        <v>1684</v>
      </c>
      <c r="O644" t="s">
        <v>336</v>
      </c>
      <c r="P644" t="s">
        <v>1685</v>
      </c>
      <c r="Q644" t="s">
        <v>338</v>
      </c>
      <c r="R644">
        <v>2026</v>
      </c>
      <c r="S644">
        <v>33</v>
      </c>
      <c r="T644" t="s">
        <v>81</v>
      </c>
      <c r="U644" t="s">
        <v>262</v>
      </c>
      <c r="W644" t="s">
        <v>127</v>
      </c>
      <c r="X644" t="s">
        <v>129</v>
      </c>
      <c r="Y644" t="s">
        <v>339</v>
      </c>
      <c r="Z644" t="s">
        <v>339</v>
      </c>
      <c r="AA644">
        <v>33</v>
      </c>
      <c r="AB644" t="s">
        <v>339</v>
      </c>
      <c r="AC644" t="s">
        <v>339</v>
      </c>
      <c r="AE644" t="s">
        <v>340</v>
      </c>
      <c r="AF644" t="s">
        <v>341</v>
      </c>
      <c r="AG644">
        <v>0</v>
      </c>
      <c r="AH644">
        <v>0</v>
      </c>
      <c r="AI644" t="s">
        <v>342</v>
      </c>
      <c r="AJ644" t="s">
        <v>1661</v>
      </c>
      <c r="AK644" t="s">
        <v>81</v>
      </c>
      <c r="AL644" t="s">
        <v>339</v>
      </c>
      <c r="AO644" t="s">
        <v>262</v>
      </c>
      <c r="AP644" t="s">
        <v>262</v>
      </c>
      <c r="AQ644" t="s">
        <v>344</v>
      </c>
      <c r="AR644" t="s">
        <v>82</v>
      </c>
      <c r="AS644" t="s">
        <v>345</v>
      </c>
    </row>
    <row r="645" spans="1:45">
      <c r="A645">
        <v>1891</v>
      </c>
      <c r="B645">
        <v>68008372025</v>
      </c>
      <c r="C645">
        <v>830500926</v>
      </c>
      <c r="D645" t="s">
        <v>171</v>
      </c>
      <c r="E645" t="s">
        <v>129</v>
      </c>
      <c r="F645" t="s">
        <v>127</v>
      </c>
      <c r="G645" t="s">
        <v>77</v>
      </c>
      <c r="H645" t="s">
        <v>334</v>
      </c>
      <c r="I645" t="s">
        <v>79</v>
      </c>
      <c r="J645">
        <v>68001</v>
      </c>
      <c r="K645" t="s">
        <v>78</v>
      </c>
      <c r="L645">
        <v>6803</v>
      </c>
      <c r="M645">
        <v>6800100136106</v>
      </c>
      <c r="N645" t="s">
        <v>1686</v>
      </c>
      <c r="O645" t="s">
        <v>1296</v>
      </c>
      <c r="P645" t="s">
        <v>1687</v>
      </c>
      <c r="Q645" t="s">
        <v>338</v>
      </c>
      <c r="R645">
        <v>2026</v>
      </c>
      <c r="S645">
        <v>40</v>
      </c>
      <c r="T645" t="s">
        <v>81</v>
      </c>
      <c r="U645" t="s">
        <v>262</v>
      </c>
      <c r="W645" t="s">
        <v>127</v>
      </c>
      <c r="X645" t="s">
        <v>129</v>
      </c>
      <c r="Y645" t="s">
        <v>339</v>
      </c>
      <c r="Z645" t="s">
        <v>339</v>
      </c>
      <c r="AA645">
        <v>40</v>
      </c>
      <c r="AB645" t="s">
        <v>339</v>
      </c>
      <c r="AC645" t="s">
        <v>339</v>
      </c>
      <c r="AE645" t="s">
        <v>340</v>
      </c>
      <c r="AF645" t="s">
        <v>341</v>
      </c>
      <c r="AG645">
        <v>0</v>
      </c>
      <c r="AH645">
        <v>1</v>
      </c>
      <c r="AI645" t="s">
        <v>1688</v>
      </c>
      <c r="AJ645" t="s">
        <v>1689</v>
      </c>
      <c r="AK645" t="s">
        <v>81</v>
      </c>
      <c r="AL645" t="s">
        <v>339</v>
      </c>
      <c r="AO645" t="s">
        <v>262</v>
      </c>
      <c r="AP645" t="s">
        <v>262</v>
      </c>
      <c r="AQ645" t="s">
        <v>344</v>
      </c>
      <c r="AR645" t="s">
        <v>82</v>
      </c>
      <c r="AS645" t="s">
        <v>345</v>
      </c>
    </row>
    <row r="646" spans="1:45">
      <c r="A646">
        <v>1891</v>
      </c>
      <c r="B646">
        <v>68008372025</v>
      </c>
      <c r="C646">
        <v>830500926</v>
      </c>
      <c r="D646" t="s">
        <v>171</v>
      </c>
      <c r="E646" t="s">
        <v>129</v>
      </c>
      <c r="F646" t="s">
        <v>127</v>
      </c>
      <c r="G646" t="s">
        <v>77</v>
      </c>
      <c r="H646" t="s">
        <v>334</v>
      </c>
      <c r="I646" t="s">
        <v>79</v>
      </c>
      <c r="J646">
        <v>68001</v>
      </c>
      <c r="K646" t="s">
        <v>78</v>
      </c>
      <c r="L646">
        <v>6803</v>
      </c>
      <c r="M646">
        <v>6800100136348</v>
      </c>
      <c r="N646" t="s">
        <v>1690</v>
      </c>
      <c r="O646" t="s">
        <v>336</v>
      </c>
      <c r="P646" t="s">
        <v>1691</v>
      </c>
      <c r="Q646" t="s">
        <v>338</v>
      </c>
      <c r="R646">
        <v>2026</v>
      </c>
      <c r="S646">
        <v>40</v>
      </c>
      <c r="T646" t="s">
        <v>81</v>
      </c>
      <c r="U646" t="s">
        <v>262</v>
      </c>
      <c r="W646" t="s">
        <v>127</v>
      </c>
      <c r="X646" t="s">
        <v>129</v>
      </c>
      <c r="Y646" t="s">
        <v>339</v>
      </c>
      <c r="Z646" t="s">
        <v>339</v>
      </c>
      <c r="AA646">
        <v>40</v>
      </c>
      <c r="AB646" t="s">
        <v>339</v>
      </c>
      <c r="AC646" t="s">
        <v>339</v>
      </c>
      <c r="AE646" t="s">
        <v>340</v>
      </c>
      <c r="AF646" t="s">
        <v>341</v>
      </c>
      <c r="AG646">
        <v>0</v>
      </c>
      <c r="AH646">
        <v>0</v>
      </c>
      <c r="AI646" t="s">
        <v>1688</v>
      </c>
      <c r="AJ646" t="s">
        <v>1689</v>
      </c>
      <c r="AK646" t="s">
        <v>81</v>
      </c>
      <c r="AL646" t="s">
        <v>339</v>
      </c>
      <c r="AO646" t="s">
        <v>262</v>
      </c>
      <c r="AP646" t="s">
        <v>262</v>
      </c>
      <c r="AQ646" t="s">
        <v>344</v>
      </c>
      <c r="AR646" t="s">
        <v>82</v>
      </c>
      <c r="AS646" t="s">
        <v>345</v>
      </c>
    </row>
    <row r="647" spans="1:45">
      <c r="A647">
        <v>1891</v>
      </c>
      <c r="B647">
        <v>68008372025</v>
      </c>
      <c r="C647">
        <v>830500926</v>
      </c>
      <c r="D647" t="s">
        <v>171</v>
      </c>
      <c r="E647" t="s">
        <v>129</v>
      </c>
      <c r="F647" t="s">
        <v>127</v>
      </c>
      <c r="G647" t="s">
        <v>77</v>
      </c>
      <c r="H647" t="s">
        <v>334</v>
      </c>
      <c r="I647" t="s">
        <v>79</v>
      </c>
      <c r="J647">
        <v>68001</v>
      </c>
      <c r="K647" t="s">
        <v>78</v>
      </c>
      <c r="L647">
        <v>6803</v>
      </c>
      <c r="M647">
        <v>6800100136444</v>
      </c>
      <c r="N647" t="s">
        <v>1692</v>
      </c>
      <c r="O647" t="s">
        <v>336</v>
      </c>
      <c r="P647" t="s">
        <v>1693</v>
      </c>
      <c r="Q647" t="s">
        <v>338</v>
      </c>
      <c r="R647">
        <v>2026</v>
      </c>
      <c r="S647">
        <v>34</v>
      </c>
      <c r="T647" t="s">
        <v>81</v>
      </c>
      <c r="U647" t="s">
        <v>262</v>
      </c>
      <c r="W647" t="s">
        <v>127</v>
      </c>
      <c r="X647" t="s">
        <v>129</v>
      </c>
      <c r="Y647" t="s">
        <v>339</v>
      </c>
      <c r="Z647" t="s">
        <v>339</v>
      </c>
      <c r="AA647">
        <v>34</v>
      </c>
      <c r="AB647" t="s">
        <v>339</v>
      </c>
      <c r="AC647" t="s">
        <v>339</v>
      </c>
      <c r="AE647" t="s">
        <v>340</v>
      </c>
      <c r="AF647" t="s">
        <v>341</v>
      </c>
      <c r="AG647">
        <v>0</v>
      </c>
      <c r="AH647">
        <v>1</v>
      </c>
      <c r="AI647" t="s">
        <v>1688</v>
      </c>
      <c r="AJ647" t="s">
        <v>1689</v>
      </c>
      <c r="AK647" t="s">
        <v>81</v>
      </c>
      <c r="AL647" t="s">
        <v>339</v>
      </c>
      <c r="AO647" t="s">
        <v>262</v>
      </c>
      <c r="AP647" t="s">
        <v>262</v>
      </c>
      <c r="AQ647" t="s">
        <v>344</v>
      </c>
      <c r="AR647" t="s">
        <v>82</v>
      </c>
      <c r="AS647" t="s">
        <v>345</v>
      </c>
    </row>
    <row r="648" spans="1:45">
      <c r="A648">
        <v>1891</v>
      </c>
      <c r="B648">
        <v>68008372025</v>
      </c>
      <c r="C648">
        <v>830500926</v>
      </c>
      <c r="D648" t="s">
        <v>171</v>
      </c>
      <c r="E648" t="s">
        <v>129</v>
      </c>
      <c r="F648" t="s">
        <v>127</v>
      </c>
      <c r="G648" t="s">
        <v>77</v>
      </c>
      <c r="H648" t="s">
        <v>334</v>
      </c>
      <c r="I648" t="s">
        <v>79</v>
      </c>
      <c r="J648">
        <v>68001</v>
      </c>
      <c r="K648" t="s">
        <v>78</v>
      </c>
      <c r="L648">
        <v>6803</v>
      </c>
      <c r="M648">
        <v>6800100136458</v>
      </c>
      <c r="N648" t="s">
        <v>1694</v>
      </c>
      <c r="O648" t="s">
        <v>336</v>
      </c>
      <c r="P648" t="s">
        <v>1695</v>
      </c>
      <c r="Q648" t="s">
        <v>338</v>
      </c>
      <c r="R648">
        <v>2026</v>
      </c>
      <c r="S648">
        <v>40</v>
      </c>
      <c r="T648" t="s">
        <v>81</v>
      </c>
      <c r="U648" t="s">
        <v>262</v>
      </c>
      <c r="W648" t="s">
        <v>127</v>
      </c>
      <c r="X648" t="s">
        <v>129</v>
      </c>
      <c r="Y648" t="s">
        <v>339</v>
      </c>
      <c r="Z648" t="s">
        <v>339</v>
      </c>
      <c r="AA648">
        <v>40</v>
      </c>
      <c r="AB648" t="s">
        <v>339</v>
      </c>
      <c r="AC648" t="s">
        <v>339</v>
      </c>
      <c r="AE648" t="s">
        <v>340</v>
      </c>
      <c r="AF648" t="s">
        <v>341</v>
      </c>
      <c r="AG648">
        <v>0</v>
      </c>
      <c r="AH648">
        <v>0</v>
      </c>
      <c r="AI648" t="s">
        <v>1688</v>
      </c>
      <c r="AJ648" t="s">
        <v>1689</v>
      </c>
      <c r="AK648" t="s">
        <v>81</v>
      </c>
      <c r="AL648" t="s">
        <v>339</v>
      </c>
      <c r="AO648" t="s">
        <v>262</v>
      </c>
      <c r="AP648" t="s">
        <v>262</v>
      </c>
      <c r="AQ648" t="s">
        <v>344</v>
      </c>
      <c r="AR648" t="s">
        <v>82</v>
      </c>
      <c r="AS648" t="s">
        <v>345</v>
      </c>
    </row>
    <row r="649" spans="1:45">
      <c r="A649">
        <v>1891</v>
      </c>
      <c r="B649">
        <v>68008372025</v>
      </c>
      <c r="C649">
        <v>830500926</v>
      </c>
      <c r="D649" t="s">
        <v>171</v>
      </c>
      <c r="E649" t="s">
        <v>129</v>
      </c>
      <c r="F649" t="s">
        <v>127</v>
      </c>
      <c r="G649" t="s">
        <v>77</v>
      </c>
      <c r="H649" t="s">
        <v>334</v>
      </c>
      <c r="I649" t="s">
        <v>79</v>
      </c>
      <c r="J649">
        <v>68001</v>
      </c>
      <c r="K649" t="s">
        <v>78</v>
      </c>
      <c r="L649">
        <v>6803</v>
      </c>
      <c r="M649">
        <v>6800100136503</v>
      </c>
      <c r="N649" t="s">
        <v>1696</v>
      </c>
      <c r="O649" t="s">
        <v>336</v>
      </c>
      <c r="P649" t="s">
        <v>1697</v>
      </c>
      <c r="Q649" t="s">
        <v>338</v>
      </c>
      <c r="R649">
        <v>2026</v>
      </c>
      <c r="S649">
        <v>37</v>
      </c>
      <c r="T649" t="s">
        <v>81</v>
      </c>
      <c r="U649" t="s">
        <v>262</v>
      </c>
      <c r="W649" t="s">
        <v>127</v>
      </c>
      <c r="X649" t="s">
        <v>129</v>
      </c>
      <c r="Y649" t="s">
        <v>339</v>
      </c>
      <c r="Z649" t="s">
        <v>339</v>
      </c>
      <c r="AA649">
        <v>37</v>
      </c>
      <c r="AB649" t="s">
        <v>339</v>
      </c>
      <c r="AC649" t="s">
        <v>339</v>
      </c>
      <c r="AE649" t="s">
        <v>340</v>
      </c>
      <c r="AF649" t="s">
        <v>341</v>
      </c>
      <c r="AG649">
        <v>0</v>
      </c>
      <c r="AH649">
        <v>0</v>
      </c>
      <c r="AI649" t="s">
        <v>1688</v>
      </c>
      <c r="AJ649" t="s">
        <v>1689</v>
      </c>
      <c r="AK649" t="s">
        <v>81</v>
      </c>
      <c r="AL649" t="s">
        <v>339</v>
      </c>
      <c r="AO649" t="s">
        <v>262</v>
      </c>
      <c r="AP649" t="s">
        <v>262</v>
      </c>
      <c r="AQ649" t="s">
        <v>344</v>
      </c>
      <c r="AR649" t="s">
        <v>82</v>
      </c>
      <c r="AS649" t="s">
        <v>345</v>
      </c>
    </row>
    <row r="650" spans="1:45">
      <c r="A650">
        <v>1891</v>
      </c>
      <c r="B650">
        <v>68008372025</v>
      </c>
      <c r="C650">
        <v>830500926</v>
      </c>
      <c r="D650" t="s">
        <v>171</v>
      </c>
      <c r="E650" t="s">
        <v>129</v>
      </c>
      <c r="F650" t="s">
        <v>127</v>
      </c>
      <c r="G650" t="s">
        <v>77</v>
      </c>
      <c r="H650" t="s">
        <v>334</v>
      </c>
      <c r="I650" t="s">
        <v>79</v>
      </c>
      <c r="J650">
        <v>68001</v>
      </c>
      <c r="K650" t="s">
        <v>78</v>
      </c>
      <c r="L650">
        <v>6803</v>
      </c>
      <c r="M650">
        <v>6800100137639</v>
      </c>
      <c r="N650" t="s">
        <v>1698</v>
      </c>
      <c r="O650" t="s">
        <v>1699</v>
      </c>
      <c r="P650" t="s">
        <v>1700</v>
      </c>
      <c r="Q650" t="s">
        <v>338</v>
      </c>
      <c r="R650">
        <v>2026</v>
      </c>
      <c r="S650">
        <v>40</v>
      </c>
      <c r="T650" t="s">
        <v>81</v>
      </c>
      <c r="U650" t="s">
        <v>262</v>
      </c>
      <c r="W650" t="s">
        <v>127</v>
      </c>
      <c r="X650" t="s">
        <v>129</v>
      </c>
      <c r="Y650" t="s">
        <v>339</v>
      </c>
      <c r="Z650" t="s">
        <v>339</v>
      </c>
      <c r="AA650">
        <v>40</v>
      </c>
      <c r="AB650" t="s">
        <v>339</v>
      </c>
      <c r="AC650" t="s">
        <v>339</v>
      </c>
      <c r="AE650" t="s">
        <v>340</v>
      </c>
      <c r="AF650" t="s">
        <v>341</v>
      </c>
      <c r="AG650">
        <v>0</v>
      </c>
      <c r="AH650">
        <v>0</v>
      </c>
      <c r="AI650" t="s">
        <v>1688</v>
      </c>
      <c r="AJ650" t="s">
        <v>1689</v>
      </c>
      <c r="AK650" t="s">
        <v>81</v>
      </c>
      <c r="AL650" t="s">
        <v>339</v>
      </c>
      <c r="AO650" t="s">
        <v>262</v>
      </c>
      <c r="AP650" t="s">
        <v>262</v>
      </c>
      <c r="AQ650" t="s">
        <v>344</v>
      </c>
      <c r="AR650" t="s">
        <v>82</v>
      </c>
      <c r="AS650" t="s">
        <v>345</v>
      </c>
    </row>
    <row r="651" spans="1:45">
      <c r="A651">
        <v>1891</v>
      </c>
      <c r="B651">
        <v>68008372025</v>
      </c>
      <c r="C651">
        <v>830500926</v>
      </c>
      <c r="D651" t="s">
        <v>171</v>
      </c>
      <c r="E651" t="s">
        <v>129</v>
      </c>
      <c r="F651" t="s">
        <v>127</v>
      </c>
      <c r="G651" t="s">
        <v>77</v>
      </c>
      <c r="H651" t="s">
        <v>334</v>
      </c>
      <c r="I651" t="s">
        <v>79</v>
      </c>
      <c r="J651">
        <v>68001</v>
      </c>
      <c r="K651" t="s">
        <v>78</v>
      </c>
      <c r="L651">
        <v>6803</v>
      </c>
      <c r="M651">
        <v>6800100137817</v>
      </c>
      <c r="N651" t="s">
        <v>1701</v>
      </c>
      <c r="O651" t="s">
        <v>348</v>
      </c>
      <c r="P651" t="s">
        <v>1702</v>
      </c>
      <c r="Q651" t="s">
        <v>338</v>
      </c>
      <c r="R651">
        <v>2026</v>
      </c>
      <c r="S651">
        <v>40</v>
      </c>
      <c r="T651" t="s">
        <v>81</v>
      </c>
      <c r="U651" t="s">
        <v>262</v>
      </c>
      <c r="W651" t="s">
        <v>127</v>
      </c>
      <c r="X651" t="s">
        <v>129</v>
      </c>
      <c r="Y651" t="s">
        <v>339</v>
      </c>
      <c r="Z651" t="s">
        <v>339</v>
      </c>
      <c r="AA651">
        <v>40</v>
      </c>
      <c r="AB651" t="s">
        <v>339</v>
      </c>
      <c r="AC651" t="s">
        <v>339</v>
      </c>
      <c r="AE651" t="s">
        <v>340</v>
      </c>
      <c r="AF651" t="s">
        <v>341</v>
      </c>
      <c r="AG651">
        <v>0</v>
      </c>
      <c r="AH651">
        <v>0</v>
      </c>
      <c r="AI651" t="s">
        <v>1688</v>
      </c>
      <c r="AJ651" t="s">
        <v>1689</v>
      </c>
      <c r="AK651" t="s">
        <v>81</v>
      </c>
      <c r="AL651" t="s">
        <v>339</v>
      </c>
      <c r="AO651" t="s">
        <v>262</v>
      </c>
      <c r="AP651" t="s">
        <v>262</v>
      </c>
      <c r="AQ651" t="s">
        <v>344</v>
      </c>
      <c r="AR651" t="s">
        <v>82</v>
      </c>
      <c r="AS651" t="s">
        <v>345</v>
      </c>
    </row>
    <row r="652" spans="1:45">
      <c r="A652">
        <v>1891</v>
      </c>
      <c r="B652">
        <v>68008372025</v>
      </c>
      <c r="C652">
        <v>830500926</v>
      </c>
      <c r="D652" t="s">
        <v>171</v>
      </c>
      <c r="E652" t="s">
        <v>129</v>
      </c>
      <c r="F652" t="s">
        <v>127</v>
      </c>
      <c r="G652" t="s">
        <v>77</v>
      </c>
      <c r="H652" t="s">
        <v>334</v>
      </c>
      <c r="I652" t="s">
        <v>79</v>
      </c>
      <c r="J652">
        <v>68001</v>
      </c>
      <c r="K652" t="s">
        <v>78</v>
      </c>
      <c r="L652">
        <v>6803</v>
      </c>
      <c r="M652">
        <v>6800100137831</v>
      </c>
      <c r="N652" t="s">
        <v>1703</v>
      </c>
      <c r="O652" t="s">
        <v>336</v>
      </c>
      <c r="P652" t="s">
        <v>1704</v>
      </c>
      <c r="Q652" t="s">
        <v>338</v>
      </c>
      <c r="R652">
        <v>2026</v>
      </c>
      <c r="S652">
        <v>40</v>
      </c>
      <c r="T652" t="s">
        <v>81</v>
      </c>
      <c r="U652" t="s">
        <v>262</v>
      </c>
      <c r="W652" t="s">
        <v>127</v>
      </c>
      <c r="X652" t="s">
        <v>129</v>
      </c>
      <c r="Y652" t="s">
        <v>339</v>
      </c>
      <c r="Z652" t="s">
        <v>339</v>
      </c>
      <c r="AA652">
        <v>40</v>
      </c>
      <c r="AB652" t="s">
        <v>339</v>
      </c>
      <c r="AC652" t="s">
        <v>339</v>
      </c>
      <c r="AE652" t="s">
        <v>340</v>
      </c>
      <c r="AF652" t="s">
        <v>341</v>
      </c>
      <c r="AG652">
        <v>0</v>
      </c>
      <c r="AH652">
        <v>0</v>
      </c>
      <c r="AI652" t="s">
        <v>1688</v>
      </c>
      <c r="AJ652" t="s">
        <v>1689</v>
      </c>
      <c r="AK652" t="s">
        <v>81</v>
      </c>
      <c r="AL652" t="s">
        <v>339</v>
      </c>
      <c r="AO652" t="s">
        <v>262</v>
      </c>
      <c r="AP652" t="s">
        <v>262</v>
      </c>
      <c r="AQ652" t="s">
        <v>344</v>
      </c>
      <c r="AR652" t="s">
        <v>82</v>
      </c>
      <c r="AS652" t="s">
        <v>345</v>
      </c>
    </row>
    <row r="653" spans="1:45">
      <c r="A653">
        <v>1891</v>
      </c>
      <c r="B653">
        <v>68008372025</v>
      </c>
      <c r="C653">
        <v>830500926</v>
      </c>
      <c r="D653" t="s">
        <v>171</v>
      </c>
      <c r="E653" t="s">
        <v>129</v>
      </c>
      <c r="F653" t="s">
        <v>127</v>
      </c>
      <c r="G653" t="s">
        <v>77</v>
      </c>
      <c r="H653" t="s">
        <v>334</v>
      </c>
      <c r="I653" t="s">
        <v>79</v>
      </c>
      <c r="J653">
        <v>68001</v>
      </c>
      <c r="K653" t="s">
        <v>78</v>
      </c>
      <c r="L653">
        <v>6803</v>
      </c>
      <c r="M653">
        <v>6800100137913</v>
      </c>
      <c r="N653" t="s">
        <v>1705</v>
      </c>
      <c r="O653" t="s">
        <v>336</v>
      </c>
      <c r="P653" t="s">
        <v>1706</v>
      </c>
      <c r="Q653" t="s">
        <v>338</v>
      </c>
      <c r="R653">
        <v>2026</v>
      </c>
      <c r="S653">
        <v>40</v>
      </c>
      <c r="T653" t="s">
        <v>81</v>
      </c>
      <c r="U653" t="s">
        <v>262</v>
      </c>
      <c r="W653" t="s">
        <v>127</v>
      </c>
      <c r="X653" t="s">
        <v>129</v>
      </c>
      <c r="Y653" t="s">
        <v>339</v>
      </c>
      <c r="Z653" t="s">
        <v>339</v>
      </c>
      <c r="AA653">
        <v>40</v>
      </c>
      <c r="AB653" t="s">
        <v>339</v>
      </c>
      <c r="AC653" t="s">
        <v>339</v>
      </c>
      <c r="AE653" t="s">
        <v>340</v>
      </c>
      <c r="AF653" t="s">
        <v>341</v>
      </c>
      <c r="AG653">
        <v>0</v>
      </c>
      <c r="AH653">
        <v>0</v>
      </c>
      <c r="AI653" t="s">
        <v>1688</v>
      </c>
      <c r="AJ653" t="s">
        <v>1689</v>
      </c>
      <c r="AK653" t="s">
        <v>81</v>
      </c>
      <c r="AL653" t="s">
        <v>339</v>
      </c>
      <c r="AO653" t="s">
        <v>262</v>
      </c>
      <c r="AP653" t="s">
        <v>262</v>
      </c>
      <c r="AQ653" t="s">
        <v>344</v>
      </c>
      <c r="AR653" t="s">
        <v>82</v>
      </c>
      <c r="AS653" t="s">
        <v>345</v>
      </c>
    </row>
    <row r="654" spans="1:45">
      <c r="A654">
        <v>1891</v>
      </c>
      <c r="B654">
        <v>68008372025</v>
      </c>
      <c r="C654">
        <v>830500926</v>
      </c>
      <c r="D654" t="s">
        <v>171</v>
      </c>
      <c r="E654" t="s">
        <v>129</v>
      </c>
      <c r="F654" t="s">
        <v>127</v>
      </c>
      <c r="G654" t="s">
        <v>77</v>
      </c>
      <c r="H654" t="s">
        <v>334</v>
      </c>
      <c r="I654" t="s">
        <v>79</v>
      </c>
      <c r="J654">
        <v>68001</v>
      </c>
      <c r="K654" t="s">
        <v>78</v>
      </c>
      <c r="L654">
        <v>6803</v>
      </c>
      <c r="M654">
        <v>6800100137915</v>
      </c>
      <c r="N654" t="s">
        <v>1707</v>
      </c>
      <c r="O654" t="s">
        <v>336</v>
      </c>
      <c r="P654" t="s">
        <v>1708</v>
      </c>
      <c r="Q654" t="s">
        <v>338</v>
      </c>
      <c r="R654">
        <v>2026</v>
      </c>
      <c r="S654">
        <v>40</v>
      </c>
      <c r="T654" t="s">
        <v>81</v>
      </c>
      <c r="U654" t="s">
        <v>262</v>
      </c>
      <c r="W654" t="s">
        <v>127</v>
      </c>
      <c r="X654" t="s">
        <v>129</v>
      </c>
      <c r="Y654" t="s">
        <v>339</v>
      </c>
      <c r="Z654" t="s">
        <v>339</v>
      </c>
      <c r="AA654">
        <v>40</v>
      </c>
      <c r="AB654" t="s">
        <v>339</v>
      </c>
      <c r="AC654" t="s">
        <v>339</v>
      </c>
      <c r="AE654" t="s">
        <v>340</v>
      </c>
      <c r="AF654" t="s">
        <v>341</v>
      </c>
      <c r="AG654">
        <v>0</v>
      </c>
      <c r="AH654">
        <v>0</v>
      </c>
      <c r="AI654" t="s">
        <v>1688</v>
      </c>
      <c r="AJ654" t="s">
        <v>1689</v>
      </c>
      <c r="AK654" t="s">
        <v>81</v>
      </c>
      <c r="AL654" t="s">
        <v>339</v>
      </c>
      <c r="AO654" t="s">
        <v>262</v>
      </c>
      <c r="AP654" t="s">
        <v>262</v>
      </c>
      <c r="AQ654" t="s">
        <v>344</v>
      </c>
      <c r="AR654" t="s">
        <v>82</v>
      </c>
      <c r="AS654" t="s">
        <v>345</v>
      </c>
    </row>
    <row r="655" spans="1:45">
      <c r="A655">
        <v>1891</v>
      </c>
      <c r="B655">
        <v>68008372025</v>
      </c>
      <c r="C655">
        <v>830500926</v>
      </c>
      <c r="D655" t="s">
        <v>171</v>
      </c>
      <c r="E655" t="s">
        <v>129</v>
      </c>
      <c r="F655" t="s">
        <v>127</v>
      </c>
      <c r="G655" t="s">
        <v>77</v>
      </c>
      <c r="H655" t="s">
        <v>334</v>
      </c>
      <c r="I655" t="s">
        <v>79</v>
      </c>
      <c r="J655">
        <v>68001</v>
      </c>
      <c r="K655" t="s">
        <v>78</v>
      </c>
      <c r="L655">
        <v>6803</v>
      </c>
      <c r="M655">
        <v>6800100137919</v>
      </c>
      <c r="N655" t="s">
        <v>1709</v>
      </c>
      <c r="O655" t="s">
        <v>336</v>
      </c>
      <c r="P655" t="s">
        <v>1710</v>
      </c>
      <c r="Q655" t="s">
        <v>338</v>
      </c>
      <c r="R655">
        <v>2026</v>
      </c>
      <c r="S655">
        <v>40</v>
      </c>
      <c r="T655" t="s">
        <v>81</v>
      </c>
      <c r="U655" t="s">
        <v>262</v>
      </c>
      <c r="W655" t="s">
        <v>127</v>
      </c>
      <c r="X655" t="s">
        <v>129</v>
      </c>
      <c r="Y655" t="s">
        <v>339</v>
      </c>
      <c r="Z655" t="s">
        <v>339</v>
      </c>
      <c r="AA655">
        <v>40</v>
      </c>
      <c r="AB655" t="s">
        <v>339</v>
      </c>
      <c r="AC655" t="s">
        <v>339</v>
      </c>
      <c r="AE655" t="s">
        <v>340</v>
      </c>
      <c r="AF655" t="s">
        <v>341</v>
      </c>
      <c r="AG655">
        <v>0</v>
      </c>
      <c r="AH655">
        <v>0</v>
      </c>
      <c r="AI655" t="s">
        <v>1688</v>
      </c>
      <c r="AJ655" t="s">
        <v>1689</v>
      </c>
      <c r="AK655" t="s">
        <v>81</v>
      </c>
      <c r="AL655" t="s">
        <v>339</v>
      </c>
      <c r="AO655" t="s">
        <v>262</v>
      </c>
      <c r="AP655" t="s">
        <v>262</v>
      </c>
      <c r="AQ655" t="s">
        <v>344</v>
      </c>
      <c r="AR655" t="s">
        <v>82</v>
      </c>
      <c r="AS655" t="s">
        <v>345</v>
      </c>
    </row>
    <row r="656" spans="1:45">
      <c r="A656">
        <v>1891</v>
      </c>
      <c r="B656">
        <v>68008372025</v>
      </c>
      <c r="C656">
        <v>830500926</v>
      </c>
      <c r="D656" t="s">
        <v>171</v>
      </c>
      <c r="E656" t="s">
        <v>129</v>
      </c>
      <c r="F656" t="s">
        <v>127</v>
      </c>
      <c r="G656" t="s">
        <v>77</v>
      </c>
      <c r="H656" t="s">
        <v>334</v>
      </c>
      <c r="I656" t="s">
        <v>79</v>
      </c>
      <c r="J656">
        <v>68001</v>
      </c>
      <c r="K656" t="s">
        <v>78</v>
      </c>
      <c r="L656">
        <v>6803</v>
      </c>
      <c r="M656">
        <v>6800100137923</v>
      </c>
      <c r="N656" t="s">
        <v>1711</v>
      </c>
      <c r="O656" t="s">
        <v>1712</v>
      </c>
      <c r="P656" t="s">
        <v>1713</v>
      </c>
      <c r="Q656" t="s">
        <v>338</v>
      </c>
      <c r="R656">
        <v>2026</v>
      </c>
      <c r="S656">
        <v>40</v>
      </c>
      <c r="T656" t="s">
        <v>81</v>
      </c>
      <c r="U656" t="s">
        <v>262</v>
      </c>
      <c r="W656" t="s">
        <v>127</v>
      </c>
      <c r="X656" t="s">
        <v>129</v>
      </c>
      <c r="Y656" t="s">
        <v>339</v>
      </c>
      <c r="Z656" t="s">
        <v>339</v>
      </c>
      <c r="AA656">
        <v>40</v>
      </c>
      <c r="AB656" t="s">
        <v>339</v>
      </c>
      <c r="AC656" t="s">
        <v>339</v>
      </c>
      <c r="AE656" t="s">
        <v>340</v>
      </c>
      <c r="AF656" t="s">
        <v>341</v>
      </c>
      <c r="AG656">
        <v>0</v>
      </c>
      <c r="AH656">
        <v>0</v>
      </c>
      <c r="AI656" t="s">
        <v>1688</v>
      </c>
      <c r="AJ656" t="s">
        <v>1689</v>
      </c>
      <c r="AK656" t="s">
        <v>81</v>
      </c>
      <c r="AL656" t="s">
        <v>339</v>
      </c>
      <c r="AO656" t="s">
        <v>262</v>
      </c>
      <c r="AP656" t="s">
        <v>262</v>
      </c>
      <c r="AQ656" t="s">
        <v>344</v>
      </c>
      <c r="AR656" t="s">
        <v>82</v>
      </c>
      <c r="AS656" t="s">
        <v>345</v>
      </c>
    </row>
    <row r="657" spans="1:45">
      <c r="A657">
        <v>1891</v>
      </c>
      <c r="B657">
        <v>68008372025</v>
      </c>
      <c r="C657">
        <v>830500926</v>
      </c>
      <c r="D657" t="s">
        <v>171</v>
      </c>
      <c r="E657" t="s">
        <v>129</v>
      </c>
      <c r="F657" t="s">
        <v>127</v>
      </c>
      <c r="G657" t="s">
        <v>77</v>
      </c>
      <c r="H657" t="s">
        <v>334</v>
      </c>
      <c r="I657" t="s">
        <v>79</v>
      </c>
      <c r="J657">
        <v>68001</v>
      </c>
      <c r="K657" t="s">
        <v>78</v>
      </c>
      <c r="L657">
        <v>6803</v>
      </c>
      <c r="M657">
        <v>6800100138047</v>
      </c>
      <c r="N657" t="s">
        <v>1714</v>
      </c>
      <c r="O657" t="s">
        <v>336</v>
      </c>
      <c r="P657" t="s">
        <v>1715</v>
      </c>
      <c r="Q657" t="s">
        <v>338</v>
      </c>
      <c r="R657">
        <v>2026</v>
      </c>
      <c r="S657">
        <v>40</v>
      </c>
      <c r="T657" t="s">
        <v>81</v>
      </c>
      <c r="U657" t="s">
        <v>262</v>
      </c>
      <c r="W657" t="s">
        <v>127</v>
      </c>
      <c r="X657" t="s">
        <v>129</v>
      </c>
      <c r="Y657" t="s">
        <v>339</v>
      </c>
      <c r="Z657" t="s">
        <v>339</v>
      </c>
      <c r="AA657">
        <v>40</v>
      </c>
      <c r="AB657" t="s">
        <v>339</v>
      </c>
      <c r="AC657" t="s">
        <v>339</v>
      </c>
      <c r="AE657" t="s">
        <v>340</v>
      </c>
      <c r="AF657" t="s">
        <v>341</v>
      </c>
      <c r="AG657">
        <v>0</v>
      </c>
      <c r="AH657">
        <v>0</v>
      </c>
      <c r="AI657" t="s">
        <v>1688</v>
      </c>
      <c r="AJ657" t="s">
        <v>1689</v>
      </c>
      <c r="AK657" t="s">
        <v>81</v>
      </c>
      <c r="AL657" t="s">
        <v>339</v>
      </c>
      <c r="AO657" t="s">
        <v>262</v>
      </c>
      <c r="AP657" t="s">
        <v>262</v>
      </c>
      <c r="AQ657" t="s">
        <v>344</v>
      </c>
      <c r="AR657" t="s">
        <v>82</v>
      </c>
      <c r="AS657" t="s">
        <v>345</v>
      </c>
    </row>
    <row r="658" spans="1:45">
      <c r="A658">
        <v>1891</v>
      </c>
      <c r="B658">
        <v>68008372025</v>
      </c>
      <c r="C658">
        <v>830500926</v>
      </c>
      <c r="D658" t="s">
        <v>171</v>
      </c>
      <c r="E658" t="s">
        <v>129</v>
      </c>
      <c r="F658" t="s">
        <v>127</v>
      </c>
      <c r="G658" t="s">
        <v>77</v>
      </c>
      <c r="H658" t="s">
        <v>334</v>
      </c>
      <c r="I658" t="s">
        <v>79</v>
      </c>
      <c r="J658">
        <v>68001</v>
      </c>
      <c r="K658" t="s">
        <v>78</v>
      </c>
      <c r="L658">
        <v>6803</v>
      </c>
      <c r="M658">
        <v>6800100138051</v>
      </c>
      <c r="N658" t="s">
        <v>1716</v>
      </c>
      <c r="O658" t="s">
        <v>336</v>
      </c>
      <c r="P658" t="s">
        <v>1717</v>
      </c>
      <c r="Q658" t="s">
        <v>338</v>
      </c>
      <c r="R658">
        <v>2026</v>
      </c>
      <c r="S658">
        <v>40</v>
      </c>
      <c r="T658" t="s">
        <v>81</v>
      </c>
      <c r="U658" t="s">
        <v>262</v>
      </c>
      <c r="W658" t="s">
        <v>127</v>
      </c>
      <c r="X658" t="s">
        <v>129</v>
      </c>
      <c r="Y658" t="s">
        <v>339</v>
      </c>
      <c r="Z658" t="s">
        <v>339</v>
      </c>
      <c r="AA658">
        <v>40</v>
      </c>
      <c r="AB658" t="s">
        <v>339</v>
      </c>
      <c r="AC658" t="s">
        <v>339</v>
      </c>
      <c r="AE658" t="s">
        <v>340</v>
      </c>
      <c r="AF658" t="s">
        <v>341</v>
      </c>
      <c r="AG658">
        <v>0</v>
      </c>
      <c r="AH658">
        <v>0</v>
      </c>
      <c r="AI658" t="s">
        <v>1688</v>
      </c>
      <c r="AJ658" t="s">
        <v>1689</v>
      </c>
      <c r="AK658" t="s">
        <v>81</v>
      </c>
      <c r="AL658" t="s">
        <v>339</v>
      </c>
      <c r="AO658" t="s">
        <v>262</v>
      </c>
      <c r="AP658" t="s">
        <v>262</v>
      </c>
      <c r="AQ658" t="s">
        <v>344</v>
      </c>
      <c r="AR658" t="s">
        <v>82</v>
      </c>
      <c r="AS658" t="s">
        <v>345</v>
      </c>
    </row>
    <row r="659" spans="1:45">
      <c r="A659">
        <v>1891</v>
      </c>
      <c r="B659">
        <v>68008372025</v>
      </c>
      <c r="C659">
        <v>830500926</v>
      </c>
      <c r="D659" t="s">
        <v>171</v>
      </c>
      <c r="E659" t="s">
        <v>129</v>
      </c>
      <c r="F659" t="s">
        <v>127</v>
      </c>
      <c r="G659" t="s">
        <v>77</v>
      </c>
      <c r="H659" t="s">
        <v>334</v>
      </c>
      <c r="I659" t="s">
        <v>79</v>
      </c>
      <c r="J659">
        <v>68001</v>
      </c>
      <c r="K659" t="s">
        <v>78</v>
      </c>
      <c r="L659">
        <v>6803</v>
      </c>
      <c r="M659">
        <v>6800100138054</v>
      </c>
      <c r="N659" t="s">
        <v>1718</v>
      </c>
      <c r="O659" t="s">
        <v>336</v>
      </c>
      <c r="P659" t="s">
        <v>1719</v>
      </c>
      <c r="Q659" t="s">
        <v>338</v>
      </c>
      <c r="R659">
        <v>2026</v>
      </c>
      <c r="S659">
        <v>40</v>
      </c>
      <c r="T659" t="s">
        <v>81</v>
      </c>
      <c r="U659" t="s">
        <v>262</v>
      </c>
      <c r="W659" t="s">
        <v>127</v>
      </c>
      <c r="X659" t="s">
        <v>129</v>
      </c>
      <c r="Y659" t="s">
        <v>339</v>
      </c>
      <c r="Z659" t="s">
        <v>339</v>
      </c>
      <c r="AA659">
        <v>40</v>
      </c>
      <c r="AB659" t="s">
        <v>339</v>
      </c>
      <c r="AC659" t="s">
        <v>339</v>
      </c>
      <c r="AE659" t="s">
        <v>340</v>
      </c>
      <c r="AF659" t="s">
        <v>341</v>
      </c>
      <c r="AG659">
        <v>0</v>
      </c>
      <c r="AH659">
        <v>0</v>
      </c>
      <c r="AI659" t="s">
        <v>1688</v>
      </c>
      <c r="AJ659" t="s">
        <v>1689</v>
      </c>
      <c r="AK659" t="s">
        <v>81</v>
      </c>
      <c r="AL659" t="s">
        <v>339</v>
      </c>
      <c r="AO659" t="s">
        <v>262</v>
      </c>
      <c r="AP659" t="s">
        <v>262</v>
      </c>
      <c r="AQ659" t="s">
        <v>344</v>
      </c>
      <c r="AR659" t="s">
        <v>82</v>
      </c>
      <c r="AS659" t="s">
        <v>345</v>
      </c>
    </row>
    <row r="660" spans="1:45">
      <c r="A660">
        <v>1891</v>
      </c>
      <c r="B660">
        <v>68008372025</v>
      </c>
      <c r="C660">
        <v>830500926</v>
      </c>
      <c r="D660" t="s">
        <v>171</v>
      </c>
      <c r="E660" t="s">
        <v>129</v>
      </c>
      <c r="F660" t="s">
        <v>127</v>
      </c>
      <c r="G660" t="s">
        <v>77</v>
      </c>
      <c r="H660" t="s">
        <v>334</v>
      </c>
      <c r="I660" t="s">
        <v>79</v>
      </c>
      <c r="J660">
        <v>68001</v>
      </c>
      <c r="K660" t="s">
        <v>78</v>
      </c>
      <c r="L660">
        <v>6803</v>
      </c>
      <c r="M660">
        <v>6800100138057</v>
      </c>
      <c r="N660" t="s">
        <v>1720</v>
      </c>
      <c r="O660" t="s">
        <v>336</v>
      </c>
      <c r="P660" t="s">
        <v>1721</v>
      </c>
      <c r="Q660" t="s">
        <v>338</v>
      </c>
      <c r="R660">
        <v>2026</v>
      </c>
      <c r="S660">
        <v>37</v>
      </c>
      <c r="T660" t="s">
        <v>81</v>
      </c>
      <c r="U660" t="s">
        <v>262</v>
      </c>
      <c r="W660" t="s">
        <v>127</v>
      </c>
      <c r="X660" t="s">
        <v>129</v>
      </c>
      <c r="Y660" t="s">
        <v>339</v>
      </c>
      <c r="Z660" t="s">
        <v>339</v>
      </c>
      <c r="AA660">
        <v>37</v>
      </c>
      <c r="AB660" t="s">
        <v>339</v>
      </c>
      <c r="AC660" t="s">
        <v>339</v>
      </c>
      <c r="AE660" t="s">
        <v>340</v>
      </c>
      <c r="AF660" t="s">
        <v>341</v>
      </c>
      <c r="AG660">
        <v>0</v>
      </c>
      <c r="AH660">
        <v>0</v>
      </c>
      <c r="AI660" t="s">
        <v>1688</v>
      </c>
      <c r="AJ660" t="s">
        <v>1689</v>
      </c>
      <c r="AK660" t="s">
        <v>81</v>
      </c>
      <c r="AL660" t="s">
        <v>339</v>
      </c>
      <c r="AO660" t="s">
        <v>262</v>
      </c>
      <c r="AP660" t="s">
        <v>262</v>
      </c>
      <c r="AQ660" t="s">
        <v>344</v>
      </c>
      <c r="AR660" t="s">
        <v>82</v>
      </c>
      <c r="AS660" t="s">
        <v>345</v>
      </c>
    </row>
    <row r="661" spans="1:45">
      <c r="A661">
        <v>1891</v>
      </c>
      <c r="B661">
        <v>68008372025</v>
      </c>
      <c r="C661">
        <v>830500926</v>
      </c>
      <c r="D661" t="s">
        <v>171</v>
      </c>
      <c r="E661" t="s">
        <v>129</v>
      </c>
      <c r="F661" t="s">
        <v>127</v>
      </c>
      <c r="G661" t="s">
        <v>77</v>
      </c>
      <c r="H661" t="s">
        <v>334</v>
      </c>
      <c r="I661" t="s">
        <v>79</v>
      </c>
      <c r="J661">
        <v>68001</v>
      </c>
      <c r="K661" t="s">
        <v>78</v>
      </c>
      <c r="L661">
        <v>6803</v>
      </c>
      <c r="M661">
        <v>6800100138062</v>
      </c>
      <c r="N661" t="s">
        <v>1722</v>
      </c>
      <c r="O661" t="s">
        <v>336</v>
      </c>
      <c r="P661" t="s">
        <v>1723</v>
      </c>
      <c r="Q661" t="s">
        <v>338</v>
      </c>
      <c r="R661">
        <v>2026</v>
      </c>
      <c r="S661">
        <v>40</v>
      </c>
      <c r="T661" t="s">
        <v>81</v>
      </c>
      <c r="U661" t="s">
        <v>262</v>
      </c>
      <c r="W661" t="s">
        <v>127</v>
      </c>
      <c r="X661" t="s">
        <v>129</v>
      </c>
      <c r="Y661" t="s">
        <v>339</v>
      </c>
      <c r="Z661" t="s">
        <v>339</v>
      </c>
      <c r="AA661">
        <v>40</v>
      </c>
      <c r="AB661" t="s">
        <v>339</v>
      </c>
      <c r="AC661" t="s">
        <v>339</v>
      </c>
      <c r="AE661" t="s">
        <v>340</v>
      </c>
      <c r="AF661" t="s">
        <v>341</v>
      </c>
      <c r="AG661">
        <v>0</v>
      </c>
      <c r="AH661">
        <v>0</v>
      </c>
      <c r="AI661" t="s">
        <v>1688</v>
      </c>
      <c r="AJ661" t="s">
        <v>1689</v>
      </c>
      <c r="AK661" t="s">
        <v>81</v>
      </c>
      <c r="AL661" t="s">
        <v>339</v>
      </c>
      <c r="AO661" t="s">
        <v>262</v>
      </c>
      <c r="AP661" t="s">
        <v>262</v>
      </c>
      <c r="AQ661" t="s">
        <v>344</v>
      </c>
      <c r="AR661" t="s">
        <v>82</v>
      </c>
      <c r="AS661" t="s">
        <v>345</v>
      </c>
    </row>
    <row r="662" spans="1:45">
      <c r="A662">
        <v>1891</v>
      </c>
      <c r="B662">
        <v>68008372025</v>
      </c>
      <c r="C662">
        <v>830500926</v>
      </c>
      <c r="D662" t="s">
        <v>171</v>
      </c>
      <c r="E662" t="s">
        <v>129</v>
      </c>
      <c r="F662" t="s">
        <v>127</v>
      </c>
      <c r="G662" t="s">
        <v>77</v>
      </c>
      <c r="H662" t="s">
        <v>334</v>
      </c>
      <c r="I662" t="s">
        <v>79</v>
      </c>
      <c r="J662">
        <v>68001</v>
      </c>
      <c r="K662" t="s">
        <v>78</v>
      </c>
      <c r="L662">
        <v>6803</v>
      </c>
      <c r="M662">
        <v>6800100138064</v>
      </c>
      <c r="N662" t="s">
        <v>1724</v>
      </c>
      <c r="O662" t="s">
        <v>336</v>
      </c>
      <c r="P662" t="s">
        <v>1725</v>
      </c>
      <c r="Q662" t="s">
        <v>338</v>
      </c>
      <c r="R662">
        <v>2026</v>
      </c>
      <c r="S662">
        <v>39</v>
      </c>
      <c r="T662" t="s">
        <v>81</v>
      </c>
      <c r="U662" t="s">
        <v>262</v>
      </c>
      <c r="W662" t="s">
        <v>127</v>
      </c>
      <c r="X662" t="s">
        <v>129</v>
      </c>
      <c r="Y662" t="s">
        <v>339</v>
      </c>
      <c r="Z662" t="s">
        <v>339</v>
      </c>
      <c r="AA662">
        <v>39</v>
      </c>
      <c r="AB662" t="s">
        <v>339</v>
      </c>
      <c r="AC662" t="s">
        <v>339</v>
      </c>
      <c r="AE662" t="s">
        <v>340</v>
      </c>
      <c r="AF662" t="s">
        <v>341</v>
      </c>
      <c r="AG662">
        <v>0</v>
      </c>
      <c r="AH662">
        <v>0</v>
      </c>
      <c r="AI662" t="s">
        <v>1688</v>
      </c>
      <c r="AJ662" t="s">
        <v>1689</v>
      </c>
      <c r="AK662" t="s">
        <v>81</v>
      </c>
      <c r="AL662" t="s">
        <v>339</v>
      </c>
      <c r="AO662" t="s">
        <v>262</v>
      </c>
      <c r="AP662" t="s">
        <v>262</v>
      </c>
      <c r="AQ662" t="s">
        <v>344</v>
      </c>
      <c r="AR662" t="s">
        <v>82</v>
      </c>
      <c r="AS662" t="s">
        <v>345</v>
      </c>
    </row>
    <row r="663" spans="1:45">
      <c r="A663">
        <v>1891</v>
      </c>
      <c r="B663">
        <v>68008372025</v>
      </c>
      <c r="C663">
        <v>830500926</v>
      </c>
      <c r="D663" t="s">
        <v>171</v>
      </c>
      <c r="E663" t="s">
        <v>129</v>
      </c>
      <c r="F663" t="s">
        <v>127</v>
      </c>
      <c r="G663" t="s">
        <v>77</v>
      </c>
      <c r="H663" t="s">
        <v>334</v>
      </c>
      <c r="I663" t="s">
        <v>79</v>
      </c>
      <c r="J663">
        <v>68001</v>
      </c>
      <c r="K663" t="s">
        <v>78</v>
      </c>
      <c r="L663">
        <v>6803</v>
      </c>
      <c r="M663">
        <v>6800100138079</v>
      </c>
      <c r="N663" t="s">
        <v>1726</v>
      </c>
      <c r="O663" t="s">
        <v>1727</v>
      </c>
      <c r="P663" t="s">
        <v>1728</v>
      </c>
      <c r="Q663" t="s">
        <v>338</v>
      </c>
      <c r="R663">
        <v>2026</v>
      </c>
      <c r="S663">
        <v>40</v>
      </c>
      <c r="T663" t="s">
        <v>81</v>
      </c>
      <c r="U663" t="s">
        <v>262</v>
      </c>
      <c r="W663" t="s">
        <v>127</v>
      </c>
      <c r="X663" t="s">
        <v>129</v>
      </c>
      <c r="Y663" t="s">
        <v>339</v>
      </c>
      <c r="Z663" t="s">
        <v>339</v>
      </c>
      <c r="AA663">
        <v>40</v>
      </c>
      <c r="AB663" t="s">
        <v>339</v>
      </c>
      <c r="AC663" t="s">
        <v>339</v>
      </c>
      <c r="AE663" t="s">
        <v>340</v>
      </c>
      <c r="AF663" t="s">
        <v>341</v>
      </c>
      <c r="AG663">
        <v>0</v>
      </c>
      <c r="AH663">
        <v>0</v>
      </c>
      <c r="AI663" t="s">
        <v>1688</v>
      </c>
      <c r="AJ663" t="s">
        <v>1689</v>
      </c>
      <c r="AK663" t="s">
        <v>81</v>
      </c>
      <c r="AL663" t="s">
        <v>339</v>
      </c>
      <c r="AO663" t="s">
        <v>262</v>
      </c>
      <c r="AP663" t="s">
        <v>262</v>
      </c>
      <c r="AQ663" t="s">
        <v>344</v>
      </c>
      <c r="AR663" t="s">
        <v>82</v>
      </c>
      <c r="AS663" t="s">
        <v>345</v>
      </c>
    </row>
    <row r="664" spans="1:45">
      <c r="A664">
        <v>1891</v>
      </c>
      <c r="B664">
        <v>68008372025</v>
      </c>
      <c r="C664">
        <v>830500926</v>
      </c>
      <c r="D664" t="s">
        <v>171</v>
      </c>
      <c r="E664" t="s">
        <v>129</v>
      </c>
      <c r="F664" t="s">
        <v>127</v>
      </c>
      <c r="G664" t="s">
        <v>77</v>
      </c>
      <c r="H664" t="s">
        <v>334</v>
      </c>
      <c r="I664" t="s">
        <v>79</v>
      </c>
      <c r="J664">
        <v>68001</v>
      </c>
      <c r="K664" t="s">
        <v>78</v>
      </c>
      <c r="L664">
        <v>6803</v>
      </c>
      <c r="M664">
        <v>6800100138084</v>
      </c>
      <c r="N664" t="s">
        <v>1729</v>
      </c>
      <c r="O664" t="s">
        <v>1318</v>
      </c>
      <c r="P664" t="s">
        <v>1730</v>
      </c>
      <c r="Q664" t="s">
        <v>338</v>
      </c>
      <c r="R664">
        <v>2026</v>
      </c>
      <c r="S664">
        <v>40</v>
      </c>
      <c r="T664" t="s">
        <v>81</v>
      </c>
      <c r="U664" t="s">
        <v>262</v>
      </c>
      <c r="W664" t="s">
        <v>127</v>
      </c>
      <c r="X664" t="s">
        <v>129</v>
      </c>
      <c r="Y664" t="s">
        <v>339</v>
      </c>
      <c r="Z664" t="s">
        <v>339</v>
      </c>
      <c r="AA664">
        <v>40</v>
      </c>
      <c r="AB664" t="s">
        <v>339</v>
      </c>
      <c r="AC664" t="s">
        <v>339</v>
      </c>
      <c r="AE664" t="s">
        <v>340</v>
      </c>
      <c r="AF664" t="s">
        <v>341</v>
      </c>
      <c r="AG664">
        <v>0</v>
      </c>
      <c r="AH664">
        <v>0</v>
      </c>
      <c r="AI664" t="s">
        <v>1688</v>
      </c>
      <c r="AJ664" t="s">
        <v>1689</v>
      </c>
      <c r="AK664" t="s">
        <v>81</v>
      </c>
      <c r="AL664" t="s">
        <v>339</v>
      </c>
      <c r="AO664" t="s">
        <v>262</v>
      </c>
      <c r="AP664" t="s">
        <v>262</v>
      </c>
      <c r="AQ664" t="s">
        <v>344</v>
      </c>
      <c r="AR664" t="s">
        <v>82</v>
      </c>
      <c r="AS664" t="s">
        <v>345</v>
      </c>
    </row>
    <row r="665" spans="1:45">
      <c r="A665">
        <v>1891</v>
      </c>
      <c r="B665">
        <v>68008372025</v>
      </c>
      <c r="C665">
        <v>830500926</v>
      </c>
      <c r="D665" t="s">
        <v>171</v>
      </c>
      <c r="E665" t="s">
        <v>129</v>
      </c>
      <c r="F665" t="s">
        <v>127</v>
      </c>
      <c r="G665" t="s">
        <v>77</v>
      </c>
      <c r="H665" t="s">
        <v>334</v>
      </c>
      <c r="I665" t="s">
        <v>79</v>
      </c>
      <c r="J665">
        <v>68001</v>
      </c>
      <c r="K665" t="s">
        <v>78</v>
      </c>
      <c r="L665">
        <v>6803</v>
      </c>
      <c r="M665">
        <v>6800100138089</v>
      </c>
      <c r="N665" t="s">
        <v>1731</v>
      </c>
      <c r="O665" t="s">
        <v>1318</v>
      </c>
      <c r="P665" t="s">
        <v>1732</v>
      </c>
      <c r="Q665" t="s">
        <v>338</v>
      </c>
      <c r="R665">
        <v>2026</v>
      </c>
      <c r="S665">
        <v>40</v>
      </c>
      <c r="T665" t="s">
        <v>81</v>
      </c>
      <c r="U665" t="s">
        <v>262</v>
      </c>
      <c r="W665" t="s">
        <v>127</v>
      </c>
      <c r="X665" t="s">
        <v>129</v>
      </c>
      <c r="Y665" t="s">
        <v>339</v>
      </c>
      <c r="Z665" t="s">
        <v>339</v>
      </c>
      <c r="AA665">
        <v>40</v>
      </c>
      <c r="AB665" t="s">
        <v>339</v>
      </c>
      <c r="AC665" t="s">
        <v>339</v>
      </c>
      <c r="AE665" t="s">
        <v>340</v>
      </c>
      <c r="AF665" t="s">
        <v>341</v>
      </c>
      <c r="AG665">
        <v>0</v>
      </c>
      <c r="AH665">
        <v>1</v>
      </c>
      <c r="AI665" t="s">
        <v>1688</v>
      </c>
      <c r="AJ665" t="s">
        <v>1689</v>
      </c>
      <c r="AK665" t="s">
        <v>81</v>
      </c>
      <c r="AL665" t="s">
        <v>339</v>
      </c>
      <c r="AO665" t="s">
        <v>262</v>
      </c>
      <c r="AP665" t="s">
        <v>262</v>
      </c>
      <c r="AQ665" t="s">
        <v>344</v>
      </c>
      <c r="AR665" t="s">
        <v>82</v>
      </c>
      <c r="AS665" t="s">
        <v>345</v>
      </c>
    </row>
    <row r="666" spans="1:45">
      <c r="A666">
        <v>1891</v>
      </c>
      <c r="B666">
        <v>68008372025</v>
      </c>
      <c r="C666">
        <v>830500926</v>
      </c>
      <c r="D666" t="s">
        <v>171</v>
      </c>
      <c r="E666" t="s">
        <v>129</v>
      </c>
      <c r="F666" t="s">
        <v>127</v>
      </c>
      <c r="G666" t="s">
        <v>77</v>
      </c>
      <c r="H666" t="s">
        <v>334</v>
      </c>
      <c r="I666" t="s">
        <v>79</v>
      </c>
      <c r="J666">
        <v>68001</v>
      </c>
      <c r="K666" t="s">
        <v>78</v>
      </c>
      <c r="L666">
        <v>6803</v>
      </c>
      <c r="M666">
        <v>6800100138093</v>
      </c>
      <c r="N666" t="s">
        <v>1733</v>
      </c>
      <c r="O666" t="s">
        <v>1318</v>
      </c>
      <c r="P666" t="s">
        <v>1734</v>
      </c>
      <c r="Q666" t="s">
        <v>338</v>
      </c>
      <c r="R666">
        <v>2026</v>
      </c>
      <c r="S666">
        <v>40</v>
      </c>
      <c r="T666" t="s">
        <v>81</v>
      </c>
      <c r="U666" t="s">
        <v>262</v>
      </c>
      <c r="W666" t="s">
        <v>127</v>
      </c>
      <c r="X666" t="s">
        <v>129</v>
      </c>
      <c r="Y666" t="s">
        <v>339</v>
      </c>
      <c r="Z666" t="s">
        <v>339</v>
      </c>
      <c r="AA666">
        <v>40</v>
      </c>
      <c r="AB666" t="s">
        <v>339</v>
      </c>
      <c r="AC666" t="s">
        <v>339</v>
      </c>
      <c r="AE666" t="s">
        <v>340</v>
      </c>
      <c r="AF666" t="s">
        <v>341</v>
      </c>
      <c r="AG666">
        <v>0</v>
      </c>
      <c r="AH666">
        <v>0</v>
      </c>
      <c r="AI666" t="s">
        <v>1688</v>
      </c>
      <c r="AJ666" t="s">
        <v>1689</v>
      </c>
      <c r="AK666" t="s">
        <v>81</v>
      </c>
      <c r="AL666" t="s">
        <v>339</v>
      </c>
      <c r="AO666" t="s">
        <v>262</v>
      </c>
      <c r="AP666" t="s">
        <v>262</v>
      </c>
      <c r="AQ666" t="s">
        <v>344</v>
      </c>
      <c r="AR666" t="s">
        <v>82</v>
      </c>
      <c r="AS666" t="s">
        <v>345</v>
      </c>
    </row>
    <row r="667" spans="1:45">
      <c r="A667">
        <v>1891</v>
      </c>
      <c r="B667">
        <v>68008372025</v>
      </c>
      <c r="C667">
        <v>830500926</v>
      </c>
      <c r="D667" t="s">
        <v>171</v>
      </c>
      <c r="E667" t="s">
        <v>129</v>
      </c>
      <c r="F667" t="s">
        <v>127</v>
      </c>
      <c r="G667" t="s">
        <v>77</v>
      </c>
      <c r="H667" t="s">
        <v>334</v>
      </c>
      <c r="I667" t="s">
        <v>79</v>
      </c>
      <c r="J667">
        <v>68001</v>
      </c>
      <c r="K667" t="s">
        <v>78</v>
      </c>
      <c r="L667">
        <v>6803</v>
      </c>
      <c r="M667">
        <v>6800100138102</v>
      </c>
      <c r="N667" t="s">
        <v>1735</v>
      </c>
      <c r="O667" t="s">
        <v>348</v>
      </c>
      <c r="P667" t="s">
        <v>1736</v>
      </c>
      <c r="Q667" t="s">
        <v>338</v>
      </c>
      <c r="R667">
        <v>2026</v>
      </c>
      <c r="S667">
        <v>40</v>
      </c>
      <c r="T667" t="s">
        <v>81</v>
      </c>
      <c r="U667" t="s">
        <v>262</v>
      </c>
      <c r="W667" t="s">
        <v>127</v>
      </c>
      <c r="X667" t="s">
        <v>129</v>
      </c>
      <c r="Y667" t="s">
        <v>339</v>
      </c>
      <c r="Z667" t="s">
        <v>339</v>
      </c>
      <c r="AA667">
        <v>40</v>
      </c>
      <c r="AB667" t="s">
        <v>339</v>
      </c>
      <c r="AC667" t="s">
        <v>339</v>
      </c>
      <c r="AE667" t="s">
        <v>340</v>
      </c>
      <c r="AF667" t="s">
        <v>341</v>
      </c>
      <c r="AG667">
        <v>0</v>
      </c>
      <c r="AH667">
        <v>0</v>
      </c>
      <c r="AI667" t="s">
        <v>1688</v>
      </c>
      <c r="AJ667" t="s">
        <v>1689</v>
      </c>
      <c r="AK667" t="s">
        <v>81</v>
      </c>
      <c r="AL667" t="s">
        <v>339</v>
      </c>
      <c r="AO667" t="s">
        <v>262</v>
      </c>
      <c r="AP667" t="s">
        <v>262</v>
      </c>
      <c r="AQ667" t="s">
        <v>344</v>
      </c>
      <c r="AR667" t="s">
        <v>82</v>
      </c>
      <c r="AS667" t="s">
        <v>345</v>
      </c>
    </row>
    <row r="668" spans="1:45">
      <c r="A668">
        <v>1891</v>
      </c>
      <c r="B668">
        <v>68008372025</v>
      </c>
      <c r="C668">
        <v>830500926</v>
      </c>
      <c r="D668" t="s">
        <v>171</v>
      </c>
      <c r="E668" t="s">
        <v>129</v>
      </c>
      <c r="F668" t="s">
        <v>127</v>
      </c>
      <c r="G668" t="s">
        <v>77</v>
      </c>
      <c r="H668" t="s">
        <v>334</v>
      </c>
      <c r="I668" t="s">
        <v>79</v>
      </c>
      <c r="J668">
        <v>68001</v>
      </c>
      <c r="K668" t="s">
        <v>78</v>
      </c>
      <c r="L668">
        <v>6803</v>
      </c>
      <c r="M668">
        <v>6800100138104</v>
      </c>
      <c r="N668" t="s">
        <v>1737</v>
      </c>
      <c r="O668" t="s">
        <v>1318</v>
      </c>
      <c r="P668" t="s">
        <v>1738</v>
      </c>
      <c r="Q668" t="s">
        <v>338</v>
      </c>
      <c r="R668">
        <v>2026</v>
      </c>
      <c r="S668">
        <v>40</v>
      </c>
      <c r="T668" t="s">
        <v>81</v>
      </c>
      <c r="U668" t="s">
        <v>262</v>
      </c>
      <c r="W668" t="s">
        <v>127</v>
      </c>
      <c r="X668" t="s">
        <v>129</v>
      </c>
      <c r="Y668" t="s">
        <v>339</v>
      </c>
      <c r="Z668" t="s">
        <v>339</v>
      </c>
      <c r="AA668">
        <v>40</v>
      </c>
      <c r="AB668" t="s">
        <v>339</v>
      </c>
      <c r="AC668" t="s">
        <v>339</v>
      </c>
      <c r="AE668" t="s">
        <v>340</v>
      </c>
      <c r="AF668" t="s">
        <v>341</v>
      </c>
      <c r="AG668">
        <v>0</v>
      </c>
      <c r="AH668">
        <v>0</v>
      </c>
      <c r="AI668" t="s">
        <v>1688</v>
      </c>
      <c r="AJ668" t="s">
        <v>1689</v>
      </c>
      <c r="AK668" t="s">
        <v>81</v>
      </c>
      <c r="AL668" t="s">
        <v>339</v>
      </c>
      <c r="AO668" t="s">
        <v>262</v>
      </c>
      <c r="AP668" t="s">
        <v>262</v>
      </c>
      <c r="AQ668" t="s">
        <v>344</v>
      </c>
      <c r="AR668" t="s">
        <v>82</v>
      </c>
      <c r="AS668" t="s">
        <v>345</v>
      </c>
    </row>
    <row r="669" spans="1:45">
      <c r="A669">
        <v>1891</v>
      </c>
      <c r="B669">
        <v>68008372025</v>
      </c>
      <c r="C669">
        <v>830500926</v>
      </c>
      <c r="D669" t="s">
        <v>171</v>
      </c>
      <c r="E669" t="s">
        <v>129</v>
      </c>
      <c r="F669" t="s">
        <v>127</v>
      </c>
      <c r="G669" t="s">
        <v>77</v>
      </c>
      <c r="H669" t="s">
        <v>334</v>
      </c>
      <c r="I669" t="s">
        <v>79</v>
      </c>
      <c r="J669">
        <v>68001</v>
      </c>
      <c r="K669" t="s">
        <v>78</v>
      </c>
      <c r="L669">
        <v>6803</v>
      </c>
      <c r="M669">
        <v>6800100138111</v>
      </c>
      <c r="N669" t="s">
        <v>1739</v>
      </c>
      <c r="O669" t="s">
        <v>336</v>
      </c>
      <c r="P669" t="s">
        <v>1740</v>
      </c>
      <c r="Q669" t="s">
        <v>338</v>
      </c>
      <c r="R669">
        <v>2026</v>
      </c>
      <c r="S669">
        <v>40</v>
      </c>
      <c r="T669" t="s">
        <v>81</v>
      </c>
      <c r="U669" t="s">
        <v>262</v>
      </c>
      <c r="W669" t="s">
        <v>127</v>
      </c>
      <c r="X669" t="s">
        <v>129</v>
      </c>
      <c r="Y669" t="s">
        <v>339</v>
      </c>
      <c r="Z669" t="s">
        <v>339</v>
      </c>
      <c r="AA669">
        <v>40</v>
      </c>
      <c r="AB669" t="s">
        <v>339</v>
      </c>
      <c r="AC669" t="s">
        <v>339</v>
      </c>
      <c r="AE669" t="s">
        <v>340</v>
      </c>
      <c r="AF669" t="s">
        <v>341</v>
      </c>
      <c r="AG669">
        <v>0</v>
      </c>
      <c r="AH669">
        <v>0</v>
      </c>
      <c r="AI669" t="s">
        <v>1688</v>
      </c>
      <c r="AJ669" t="s">
        <v>1689</v>
      </c>
      <c r="AK669" t="s">
        <v>81</v>
      </c>
      <c r="AL669" t="s">
        <v>339</v>
      </c>
      <c r="AO669" t="s">
        <v>262</v>
      </c>
      <c r="AP669" t="s">
        <v>262</v>
      </c>
      <c r="AQ669" t="s">
        <v>344</v>
      </c>
      <c r="AR669" t="s">
        <v>82</v>
      </c>
      <c r="AS669" t="s">
        <v>345</v>
      </c>
    </row>
    <row r="670" spans="1:45">
      <c r="A670">
        <v>1891</v>
      </c>
      <c r="B670">
        <v>68008372025</v>
      </c>
      <c r="C670">
        <v>830500926</v>
      </c>
      <c r="D670" t="s">
        <v>171</v>
      </c>
      <c r="E670" t="s">
        <v>129</v>
      </c>
      <c r="F670" t="s">
        <v>127</v>
      </c>
      <c r="G670" t="s">
        <v>77</v>
      </c>
      <c r="H670" t="s">
        <v>334</v>
      </c>
      <c r="I670" t="s">
        <v>79</v>
      </c>
      <c r="J670">
        <v>68001</v>
      </c>
      <c r="K670" t="s">
        <v>78</v>
      </c>
      <c r="L670">
        <v>6803</v>
      </c>
      <c r="M670">
        <v>6800100138115</v>
      </c>
      <c r="N670" t="s">
        <v>1741</v>
      </c>
      <c r="O670" t="s">
        <v>336</v>
      </c>
      <c r="P670" t="s">
        <v>1742</v>
      </c>
      <c r="Q670" t="s">
        <v>338</v>
      </c>
      <c r="R670">
        <v>2026</v>
      </c>
      <c r="S670">
        <v>40</v>
      </c>
      <c r="T670" t="s">
        <v>81</v>
      </c>
      <c r="U670" t="s">
        <v>262</v>
      </c>
      <c r="W670" t="s">
        <v>127</v>
      </c>
      <c r="X670" t="s">
        <v>129</v>
      </c>
      <c r="Y670" t="s">
        <v>339</v>
      </c>
      <c r="Z670" t="s">
        <v>339</v>
      </c>
      <c r="AA670">
        <v>40</v>
      </c>
      <c r="AB670" t="s">
        <v>339</v>
      </c>
      <c r="AC670" t="s">
        <v>339</v>
      </c>
      <c r="AE670" t="s">
        <v>340</v>
      </c>
      <c r="AF670" t="s">
        <v>341</v>
      </c>
      <c r="AG670">
        <v>0</v>
      </c>
      <c r="AH670">
        <v>0</v>
      </c>
      <c r="AI670" t="s">
        <v>1688</v>
      </c>
      <c r="AJ670" t="s">
        <v>1689</v>
      </c>
      <c r="AK670" t="s">
        <v>81</v>
      </c>
      <c r="AL670" t="s">
        <v>339</v>
      </c>
      <c r="AO670" t="s">
        <v>262</v>
      </c>
      <c r="AP670" t="s">
        <v>262</v>
      </c>
      <c r="AQ670" t="s">
        <v>344</v>
      </c>
      <c r="AR670" t="s">
        <v>82</v>
      </c>
      <c r="AS670" t="s">
        <v>345</v>
      </c>
    </row>
    <row r="671" spans="1:45">
      <c r="A671">
        <v>1891</v>
      </c>
      <c r="B671">
        <v>68008372025</v>
      </c>
      <c r="C671">
        <v>830500926</v>
      </c>
      <c r="D671" t="s">
        <v>171</v>
      </c>
      <c r="E671" t="s">
        <v>129</v>
      </c>
      <c r="F671" t="s">
        <v>127</v>
      </c>
      <c r="G671" t="s">
        <v>77</v>
      </c>
      <c r="H671" t="s">
        <v>334</v>
      </c>
      <c r="I671" t="s">
        <v>79</v>
      </c>
      <c r="J671">
        <v>68001</v>
      </c>
      <c r="K671" t="s">
        <v>78</v>
      </c>
      <c r="L671">
        <v>6803</v>
      </c>
      <c r="M671">
        <v>6800100138130</v>
      </c>
      <c r="N671" t="s">
        <v>1743</v>
      </c>
      <c r="O671" t="s">
        <v>1744</v>
      </c>
      <c r="P671" t="s">
        <v>1745</v>
      </c>
      <c r="Q671" t="s">
        <v>338</v>
      </c>
      <c r="R671">
        <v>2026</v>
      </c>
      <c r="S671">
        <v>40</v>
      </c>
      <c r="T671" t="s">
        <v>81</v>
      </c>
      <c r="U671" t="s">
        <v>262</v>
      </c>
      <c r="W671" t="s">
        <v>127</v>
      </c>
      <c r="X671" t="s">
        <v>129</v>
      </c>
      <c r="Y671" t="s">
        <v>339</v>
      </c>
      <c r="Z671" t="s">
        <v>339</v>
      </c>
      <c r="AA671">
        <v>40</v>
      </c>
      <c r="AB671" t="s">
        <v>339</v>
      </c>
      <c r="AC671" t="s">
        <v>339</v>
      </c>
      <c r="AE671" t="s">
        <v>340</v>
      </c>
      <c r="AF671" t="s">
        <v>341</v>
      </c>
      <c r="AG671">
        <v>0</v>
      </c>
      <c r="AH671">
        <v>0</v>
      </c>
      <c r="AI671" t="s">
        <v>1688</v>
      </c>
      <c r="AJ671" t="s">
        <v>1689</v>
      </c>
      <c r="AK671" t="s">
        <v>81</v>
      </c>
      <c r="AL671" t="s">
        <v>339</v>
      </c>
      <c r="AO671" t="s">
        <v>262</v>
      </c>
      <c r="AP671" t="s">
        <v>262</v>
      </c>
      <c r="AQ671" t="s">
        <v>344</v>
      </c>
      <c r="AR671" t="s">
        <v>82</v>
      </c>
      <c r="AS671" t="s">
        <v>345</v>
      </c>
    </row>
    <row r="672" spans="1:45">
      <c r="A672">
        <v>1891</v>
      </c>
      <c r="B672">
        <v>68008372025</v>
      </c>
      <c r="C672">
        <v>830500926</v>
      </c>
      <c r="D672" t="s">
        <v>171</v>
      </c>
      <c r="E672" t="s">
        <v>129</v>
      </c>
      <c r="F672" t="s">
        <v>127</v>
      </c>
      <c r="G672" t="s">
        <v>77</v>
      </c>
      <c r="H672" t="s">
        <v>334</v>
      </c>
      <c r="I672" t="s">
        <v>79</v>
      </c>
      <c r="J672">
        <v>68001</v>
      </c>
      <c r="K672" t="s">
        <v>78</v>
      </c>
      <c r="L672">
        <v>6803</v>
      </c>
      <c r="M672">
        <v>6800100138143</v>
      </c>
      <c r="N672" t="s">
        <v>1746</v>
      </c>
      <c r="O672" t="s">
        <v>348</v>
      </c>
      <c r="P672" t="s">
        <v>1747</v>
      </c>
      <c r="Q672" t="s">
        <v>338</v>
      </c>
      <c r="R672">
        <v>2026</v>
      </c>
      <c r="S672">
        <v>39</v>
      </c>
      <c r="T672" t="s">
        <v>81</v>
      </c>
      <c r="U672" t="s">
        <v>262</v>
      </c>
      <c r="W672" t="s">
        <v>127</v>
      </c>
      <c r="X672" t="s">
        <v>129</v>
      </c>
      <c r="Y672" t="s">
        <v>339</v>
      </c>
      <c r="Z672" t="s">
        <v>339</v>
      </c>
      <c r="AA672">
        <v>39</v>
      </c>
      <c r="AB672" t="s">
        <v>339</v>
      </c>
      <c r="AC672" t="s">
        <v>339</v>
      </c>
      <c r="AE672" t="s">
        <v>340</v>
      </c>
      <c r="AF672" t="s">
        <v>341</v>
      </c>
      <c r="AG672">
        <v>0</v>
      </c>
      <c r="AH672">
        <v>0</v>
      </c>
      <c r="AI672" t="s">
        <v>1688</v>
      </c>
      <c r="AJ672" t="s">
        <v>1689</v>
      </c>
      <c r="AK672" t="s">
        <v>81</v>
      </c>
      <c r="AL672" t="s">
        <v>339</v>
      </c>
      <c r="AO672" t="s">
        <v>262</v>
      </c>
      <c r="AP672" t="s">
        <v>262</v>
      </c>
      <c r="AQ672" t="s">
        <v>344</v>
      </c>
      <c r="AR672" t="s">
        <v>82</v>
      </c>
      <c r="AS672" t="s">
        <v>345</v>
      </c>
    </row>
    <row r="673" spans="1:46">
      <c r="A673">
        <v>1891</v>
      </c>
      <c r="B673">
        <v>68008372025</v>
      </c>
      <c r="C673">
        <v>830500926</v>
      </c>
      <c r="D673" t="s">
        <v>171</v>
      </c>
      <c r="E673" t="s">
        <v>129</v>
      </c>
      <c r="F673" t="s">
        <v>127</v>
      </c>
      <c r="G673" t="s">
        <v>77</v>
      </c>
      <c r="H673" t="s">
        <v>334</v>
      </c>
      <c r="I673" t="s">
        <v>79</v>
      </c>
      <c r="J673">
        <v>68001</v>
      </c>
      <c r="K673" t="s">
        <v>78</v>
      </c>
      <c r="L673">
        <v>6803</v>
      </c>
      <c r="M673">
        <v>6800100138155</v>
      </c>
      <c r="N673" t="s">
        <v>1748</v>
      </c>
      <c r="O673" t="s">
        <v>348</v>
      </c>
      <c r="P673" t="s">
        <v>1740</v>
      </c>
      <c r="Q673" t="s">
        <v>338</v>
      </c>
      <c r="R673">
        <v>2026</v>
      </c>
      <c r="S673">
        <v>40</v>
      </c>
      <c r="T673" t="s">
        <v>81</v>
      </c>
      <c r="U673" t="s">
        <v>262</v>
      </c>
      <c r="W673" t="s">
        <v>127</v>
      </c>
      <c r="X673" t="s">
        <v>129</v>
      </c>
      <c r="Y673" t="s">
        <v>339</v>
      </c>
      <c r="Z673" t="s">
        <v>339</v>
      </c>
      <c r="AA673">
        <v>40</v>
      </c>
      <c r="AB673" t="s">
        <v>339</v>
      </c>
      <c r="AC673" t="s">
        <v>339</v>
      </c>
      <c r="AE673" t="s">
        <v>340</v>
      </c>
      <c r="AF673" t="s">
        <v>341</v>
      </c>
      <c r="AG673">
        <v>0</v>
      </c>
      <c r="AH673">
        <v>0</v>
      </c>
      <c r="AI673" t="s">
        <v>1688</v>
      </c>
      <c r="AJ673" t="s">
        <v>1689</v>
      </c>
      <c r="AK673" t="s">
        <v>81</v>
      </c>
      <c r="AL673" t="s">
        <v>339</v>
      </c>
      <c r="AO673" t="s">
        <v>262</v>
      </c>
      <c r="AP673" t="s">
        <v>262</v>
      </c>
      <c r="AQ673" t="s">
        <v>344</v>
      </c>
      <c r="AR673" t="s">
        <v>82</v>
      </c>
      <c r="AS673" t="s">
        <v>345</v>
      </c>
    </row>
    <row r="674" spans="1:46">
      <c r="A674">
        <v>1891</v>
      </c>
      <c r="B674">
        <v>68008372025</v>
      </c>
      <c r="C674">
        <v>830500926</v>
      </c>
      <c r="D674" t="s">
        <v>171</v>
      </c>
      <c r="E674" t="s">
        <v>129</v>
      </c>
      <c r="F674" t="s">
        <v>127</v>
      </c>
      <c r="G674" t="s">
        <v>77</v>
      </c>
      <c r="H674" t="s">
        <v>334</v>
      </c>
      <c r="I674" t="s">
        <v>79</v>
      </c>
      <c r="J674">
        <v>68001</v>
      </c>
      <c r="K674" t="s">
        <v>78</v>
      </c>
      <c r="L674">
        <v>6803</v>
      </c>
      <c r="M674">
        <v>6800100138212</v>
      </c>
      <c r="N674" t="s">
        <v>1749</v>
      </c>
      <c r="O674" t="s">
        <v>336</v>
      </c>
      <c r="P674" t="s">
        <v>1750</v>
      </c>
      <c r="Q674" t="s">
        <v>338</v>
      </c>
      <c r="R674">
        <v>2026</v>
      </c>
      <c r="S674">
        <v>40</v>
      </c>
      <c r="T674" t="s">
        <v>81</v>
      </c>
      <c r="U674" t="s">
        <v>262</v>
      </c>
      <c r="W674" t="s">
        <v>127</v>
      </c>
      <c r="X674" t="s">
        <v>129</v>
      </c>
      <c r="Y674" t="s">
        <v>339</v>
      </c>
      <c r="Z674" t="s">
        <v>339</v>
      </c>
      <c r="AA674">
        <v>40</v>
      </c>
      <c r="AB674" t="s">
        <v>339</v>
      </c>
      <c r="AC674" t="s">
        <v>339</v>
      </c>
      <c r="AE674" t="s">
        <v>340</v>
      </c>
      <c r="AF674" t="s">
        <v>341</v>
      </c>
      <c r="AG674">
        <v>0</v>
      </c>
      <c r="AH674">
        <v>0</v>
      </c>
      <c r="AI674" t="s">
        <v>1688</v>
      </c>
      <c r="AJ674" t="s">
        <v>1689</v>
      </c>
      <c r="AK674" t="s">
        <v>81</v>
      </c>
      <c r="AL674" t="s">
        <v>339</v>
      </c>
      <c r="AO674" t="s">
        <v>262</v>
      </c>
      <c r="AP674" t="s">
        <v>262</v>
      </c>
      <c r="AQ674" t="s">
        <v>344</v>
      </c>
      <c r="AR674" t="s">
        <v>82</v>
      </c>
      <c r="AS674" t="s">
        <v>345</v>
      </c>
    </row>
    <row r="675" spans="1:46">
      <c r="A675">
        <v>1891</v>
      </c>
      <c r="B675">
        <v>68008372025</v>
      </c>
      <c r="C675">
        <v>830500926</v>
      </c>
      <c r="D675" t="s">
        <v>171</v>
      </c>
      <c r="E675" t="s">
        <v>129</v>
      </c>
      <c r="F675" t="s">
        <v>127</v>
      </c>
      <c r="G675" t="s">
        <v>77</v>
      </c>
      <c r="H675" t="s">
        <v>334</v>
      </c>
      <c r="I675" t="s">
        <v>79</v>
      </c>
      <c r="J675">
        <v>68001</v>
      </c>
      <c r="K675" t="s">
        <v>78</v>
      </c>
      <c r="L675">
        <v>6803</v>
      </c>
      <c r="M675">
        <v>6800100138215</v>
      </c>
      <c r="N675" t="s">
        <v>1751</v>
      </c>
      <c r="O675" t="s">
        <v>1219</v>
      </c>
      <c r="P675" t="s">
        <v>1752</v>
      </c>
      <c r="Q675" t="s">
        <v>338</v>
      </c>
      <c r="R675">
        <v>2026</v>
      </c>
      <c r="S675">
        <v>40</v>
      </c>
      <c r="T675" t="s">
        <v>81</v>
      </c>
      <c r="U675" t="s">
        <v>262</v>
      </c>
      <c r="W675" t="s">
        <v>127</v>
      </c>
      <c r="X675" t="s">
        <v>129</v>
      </c>
      <c r="Y675" t="s">
        <v>339</v>
      </c>
      <c r="Z675" t="s">
        <v>339</v>
      </c>
      <c r="AA675">
        <v>40</v>
      </c>
      <c r="AB675" t="s">
        <v>339</v>
      </c>
      <c r="AC675" t="s">
        <v>339</v>
      </c>
      <c r="AE675" t="s">
        <v>340</v>
      </c>
      <c r="AF675" t="s">
        <v>341</v>
      </c>
      <c r="AG675">
        <v>0</v>
      </c>
      <c r="AH675">
        <v>0</v>
      </c>
      <c r="AI675" t="s">
        <v>1688</v>
      </c>
      <c r="AJ675" t="s">
        <v>1689</v>
      </c>
      <c r="AK675" t="s">
        <v>81</v>
      </c>
      <c r="AL675" t="s">
        <v>339</v>
      </c>
      <c r="AO675" t="s">
        <v>262</v>
      </c>
      <c r="AP675" t="s">
        <v>262</v>
      </c>
      <c r="AQ675" t="s">
        <v>344</v>
      </c>
      <c r="AR675" t="s">
        <v>82</v>
      </c>
      <c r="AS675" t="s">
        <v>345</v>
      </c>
    </row>
    <row r="676" spans="1:46">
      <c r="A676">
        <v>1891</v>
      </c>
      <c r="B676">
        <v>68008372025</v>
      </c>
      <c r="C676">
        <v>830500926</v>
      </c>
      <c r="D676" t="s">
        <v>171</v>
      </c>
      <c r="E676" t="s">
        <v>129</v>
      </c>
      <c r="F676" t="s">
        <v>127</v>
      </c>
      <c r="G676" t="s">
        <v>77</v>
      </c>
      <c r="H676" t="s">
        <v>334</v>
      </c>
      <c r="I676" t="s">
        <v>79</v>
      </c>
      <c r="J676">
        <v>68001</v>
      </c>
      <c r="K676" t="s">
        <v>78</v>
      </c>
      <c r="L676">
        <v>6803</v>
      </c>
      <c r="M676">
        <v>6800100138219</v>
      </c>
      <c r="N676" t="s">
        <v>1753</v>
      </c>
      <c r="O676" t="s">
        <v>336</v>
      </c>
      <c r="P676" t="s">
        <v>1754</v>
      </c>
      <c r="Q676" t="s">
        <v>338</v>
      </c>
      <c r="R676">
        <v>2026</v>
      </c>
      <c r="S676">
        <v>40</v>
      </c>
      <c r="T676" t="s">
        <v>81</v>
      </c>
      <c r="U676" t="s">
        <v>262</v>
      </c>
      <c r="W676" t="s">
        <v>127</v>
      </c>
      <c r="X676" t="s">
        <v>129</v>
      </c>
      <c r="Y676" t="s">
        <v>339</v>
      </c>
      <c r="Z676" t="s">
        <v>339</v>
      </c>
      <c r="AA676">
        <v>40</v>
      </c>
      <c r="AB676" t="s">
        <v>339</v>
      </c>
      <c r="AC676" t="s">
        <v>339</v>
      </c>
      <c r="AE676" t="s">
        <v>340</v>
      </c>
      <c r="AF676" t="s">
        <v>341</v>
      </c>
      <c r="AG676">
        <v>0</v>
      </c>
      <c r="AH676">
        <v>0</v>
      </c>
      <c r="AI676" t="s">
        <v>1688</v>
      </c>
      <c r="AJ676" t="s">
        <v>1689</v>
      </c>
      <c r="AK676" t="s">
        <v>81</v>
      </c>
      <c r="AL676" t="s">
        <v>339</v>
      </c>
      <c r="AO676" t="s">
        <v>262</v>
      </c>
      <c r="AP676" t="s">
        <v>262</v>
      </c>
      <c r="AQ676" t="s">
        <v>344</v>
      </c>
      <c r="AR676" t="s">
        <v>82</v>
      </c>
      <c r="AS676" t="s">
        <v>345</v>
      </c>
    </row>
    <row r="677" spans="1:46">
      <c r="A677">
        <v>1891</v>
      </c>
      <c r="B677">
        <v>68008372025</v>
      </c>
      <c r="C677">
        <v>830500926</v>
      </c>
      <c r="D677" t="s">
        <v>171</v>
      </c>
      <c r="E677" t="s">
        <v>129</v>
      </c>
      <c r="F677" t="s">
        <v>127</v>
      </c>
      <c r="G677" t="s">
        <v>77</v>
      </c>
      <c r="H677" t="s">
        <v>334</v>
      </c>
      <c r="I677" t="s">
        <v>79</v>
      </c>
      <c r="J677">
        <v>68001</v>
      </c>
      <c r="K677" t="s">
        <v>78</v>
      </c>
      <c r="L677">
        <v>6803</v>
      </c>
      <c r="M677">
        <v>6800100138221</v>
      </c>
      <c r="N677" t="s">
        <v>1755</v>
      </c>
      <c r="O677" t="s">
        <v>336</v>
      </c>
      <c r="P677" t="s">
        <v>1750</v>
      </c>
      <c r="Q677" t="s">
        <v>338</v>
      </c>
      <c r="R677">
        <v>2026</v>
      </c>
      <c r="S677">
        <v>40</v>
      </c>
      <c r="T677" t="s">
        <v>81</v>
      </c>
      <c r="U677" t="s">
        <v>262</v>
      </c>
      <c r="W677" t="s">
        <v>127</v>
      </c>
      <c r="X677" t="s">
        <v>129</v>
      </c>
      <c r="Y677" t="s">
        <v>339</v>
      </c>
      <c r="Z677" t="s">
        <v>339</v>
      </c>
      <c r="AA677">
        <v>40</v>
      </c>
      <c r="AB677" t="s">
        <v>339</v>
      </c>
      <c r="AC677" t="s">
        <v>339</v>
      </c>
      <c r="AE677" t="s">
        <v>340</v>
      </c>
      <c r="AF677" t="s">
        <v>341</v>
      </c>
      <c r="AG677">
        <v>0</v>
      </c>
      <c r="AH677">
        <v>0</v>
      </c>
      <c r="AI677" t="s">
        <v>1688</v>
      </c>
      <c r="AJ677" t="s">
        <v>1689</v>
      </c>
      <c r="AK677" t="s">
        <v>81</v>
      </c>
      <c r="AL677" t="s">
        <v>339</v>
      </c>
      <c r="AO677" t="s">
        <v>262</v>
      </c>
      <c r="AP677" t="s">
        <v>262</v>
      </c>
      <c r="AQ677" t="s">
        <v>344</v>
      </c>
      <c r="AR677" t="s">
        <v>82</v>
      </c>
      <c r="AS677" t="s">
        <v>345</v>
      </c>
    </row>
    <row r="678" spans="1:46">
      <c r="A678">
        <v>1891</v>
      </c>
      <c r="B678">
        <v>68008372025</v>
      </c>
      <c r="C678">
        <v>830500926</v>
      </c>
      <c r="D678" t="s">
        <v>171</v>
      </c>
      <c r="E678" t="s">
        <v>129</v>
      </c>
      <c r="F678" t="s">
        <v>127</v>
      </c>
      <c r="G678" t="s">
        <v>77</v>
      </c>
      <c r="H678" t="s">
        <v>334</v>
      </c>
      <c r="I678" t="s">
        <v>79</v>
      </c>
      <c r="J678">
        <v>68001</v>
      </c>
      <c r="K678" t="s">
        <v>78</v>
      </c>
      <c r="L678">
        <v>6803</v>
      </c>
      <c r="M678">
        <v>6800100138227</v>
      </c>
      <c r="N678" t="s">
        <v>1756</v>
      </c>
      <c r="O678" t="s">
        <v>348</v>
      </c>
      <c r="P678" t="s">
        <v>1750</v>
      </c>
      <c r="Q678" t="s">
        <v>338</v>
      </c>
      <c r="R678">
        <v>2026</v>
      </c>
      <c r="S678">
        <v>40</v>
      </c>
      <c r="T678" t="s">
        <v>81</v>
      </c>
      <c r="U678" t="s">
        <v>262</v>
      </c>
      <c r="W678" t="s">
        <v>127</v>
      </c>
      <c r="X678" t="s">
        <v>129</v>
      </c>
      <c r="Y678" t="s">
        <v>339</v>
      </c>
      <c r="Z678" t="s">
        <v>339</v>
      </c>
      <c r="AA678">
        <v>40</v>
      </c>
      <c r="AB678" t="s">
        <v>339</v>
      </c>
      <c r="AC678" t="s">
        <v>339</v>
      </c>
      <c r="AE678" t="s">
        <v>340</v>
      </c>
      <c r="AF678" t="s">
        <v>341</v>
      </c>
      <c r="AG678">
        <v>0</v>
      </c>
      <c r="AH678">
        <v>0</v>
      </c>
      <c r="AI678" t="s">
        <v>1688</v>
      </c>
      <c r="AJ678" t="s">
        <v>1689</v>
      </c>
      <c r="AK678" t="s">
        <v>81</v>
      </c>
      <c r="AL678" t="s">
        <v>339</v>
      </c>
      <c r="AO678" t="s">
        <v>262</v>
      </c>
      <c r="AP678" t="s">
        <v>262</v>
      </c>
      <c r="AQ678" t="s">
        <v>344</v>
      </c>
      <c r="AR678" t="s">
        <v>82</v>
      </c>
      <c r="AS678" t="s">
        <v>345</v>
      </c>
    </row>
    <row r="679" spans="1:46">
      <c r="A679">
        <v>1886</v>
      </c>
      <c r="B679">
        <v>68008562025</v>
      </c>
      <c r="C679">
        <v>830500926</v>
      </c>
      <c r="D679" t="s">
        <v>171</v>
      </c>
      <c r="E679" t="s">
        <v>129</v>
      </c>
      <c r="F679" t="s">
        <v>127</v>
      </c>
      <c r="G679" t="s">
        <v>77</v>
      </c>
      <c r="H679" t="s">
        <v>334</v>
      </c>
      <c r="I679" t="s">
        <v>145</v>
      </c>
      <c r="J679">
        <v>68547</v>
      </c>
      <c r="K679" t="s">
        <v>101</v>
      </c>
      <c r="L679">
        <v>6802</v>
      </c>
      <c r="M679">
        <v>6854700135332</v>
      </c>
      <c r="N679" t="s">
        <v>1757</v>
      </c>
      <c r="O679" t="s">
        <v>336</v>
      </c>
      <c r="P679" t="s">
        <v>1758</v>
      </c>
      <c r="Q679" t="s">
        <v>338</v>
      </c>
      <c r="R679">
        <v>2026</v>
      </c>
      <c r="S679">
        <v>40</v>
      </c>
      <c r="T679" t="s">
        <v>140</v>
      </c>
      <c r="U679" t="s">
        <v>262</v>
      </c>
      <c r="W679" t="s">
        <v>127</v>
      </c>
      <c r="X679" t="s">
        <v>129</v>
      </c>
      <c r="Y679" t="s">
        <v>339</v>
      </c>
      <c r="Z679" t="s">
        <v>339</v>
      </c>
      <c r="AA679">
        <v>40</v>
      </c>
      <c r="AB679" t="s">
        <v>339</v>
      </c>
      <c r="AC679" t="s">
        <v>339</v>
      </c>
      <c r="AE679" t="s">
        <v>340</v>
      </c>
      <c r="AF679" t="s">
        <v>341</v>
      </c>
      <c r="AG679">
        <v>0</v>
      </c>
      <c r="AH679">
        <v>2</v>
      </c>
      <c r="AI679" t="s">
        <v>342</v>
      </c>
      <c r="AJ679" t="s">
        <v>1226</v>
      </c>
      <c r="AK679" t="s">
        <v>140</v>
      </c>
      <c r="AL679" t="s">
        <v>339</v>
      </c>
      <c r="AO679" t="s">
        <v>262</v>
      </c>
      <c r="AP679" t="s">
        <v>262</v>
      </c>
      <c r="AQ679" t="s">
        <v>344</v>
      </c>
      <c r="AR679" t="s">
        <v>82</v>
      </c>
      <c r="AS679" t="s">
        <v>345</v>
      </c>
    </row>
    <row r="680" spans="1:46">
      <c r="A680">
        <v>1886</v>
      </c>
      <c r="B680">
        <v>68008562025</v>
      </c>
      <c r="C680">
        <v>830500926</v>
      </c>
      <c r="D680" t="s">
        <v>171</v>
      </c>
      <c r="E680" t="s">
        <v>129</v>
      </c>
      <c r="F680" t="s">
        <v>127</v>
      </c>
      <c r="G680" t="s">
        <v>77</v>
      </c>
      <c r="H680" t="s">
        <v>334</v>
      </c>
      <c r="I680" t="s">
        <v>145</v>
      </c>
      <c r="J680">
        <v>68547</v>
      </c>
      <c r="K680" t="s">
        <v>101</v>
      </c>
      <c r="L680">
        <v>6802</v>
      </c>
      <c r="M680">
        <v>6854700135337</v>
      </c>
      <c r="N680" t="s">
        <v>1759</v>
      </c>
      <c r="O680" t="s">
        <v>336</v>
      </c>
      <c r="P680" t="s">
        <v>1760</v>
      </c>
      <c r="Q680" t="s">
        <v>338</v>
      </c>
      <c r="R680">
        <v>2026</v>
      </c>
      <c r="S680">
        <v>40</v>
      </c>
      <c r="T680" t="s">
        <v>140</v>
      </c>
      <c r="U680" t="s">
        <v>262</v>
      </c>
      <c r="W680" t="s">
        <v>127</v>
      </c>
      <c r="X680" t="s">
        <v>129</v>
      </c>
      <c r="Y680" t="s">
        <v>339</v>
      </c>
      <c r="Z680" t="s">
        <v>339</v>
      </c>
      <c r="AA680">
        <v>40</v>
      </c>
      <c r="AB680" t="s">
        <v>339</v>
      </c>
      <c r="AC680" t="s">
        <v>339</v>
      </c>
      <c r="AE680" t="s">
        <v>340</v>
      </c>
      <c r="AF680" t="s">
        <v>341</v>
      </c>
      <c r="AG680">
        <v>0</v>
      </c>
      <c r="AH680">
        <v>1</v>
      </c>
      <c r="AI680" t="s">
        <v>342</v>
      </c>
      <c r="AJ680" t="s">
        <v>1226</v>
      </c>
      <c r="AK680" t="s">
        <v>140</v>
      </c>
      <c r="AL680" t="s">
        <v>339</v>
      </c>
      <c r="AO680" t="s">
        <v>262</v>
      </c>
      <c r="AP680" t="s">
        <v>262</v>
      </c>
      <c r="AQ680" t="s">
        <v>344</v>
      </c>
      <c r="AR680" t="s">
        <v>82</v>
      </c>
      <c r="AS680" t="s">
        <v>345</v>
      </c>
    </row>
    <row r="681" spans="1:46">
      <c r="A681">
        <v>1886</v>
      </c>
      <c r="B681">
        <v>68008562025</v>
      </c>
      <c r="C681">
        <v>830500926</v>
      </c>
      <c r="D681" t="s">
        <v>171</v>
      </c>
      <c r="E681" t="s">
        <v>129</v>
      </c>
      <c r="F681" t="s">
        <v>127</v>
      </c>
      <c r="G681" t="s">
        <v>77</v>
      </c>
      <c r="H681" t="s">
        <v>334</v>
      </c>
      <c r="I681" t="s">
        <v>145</v>
      </c>
      <c r="J681">
        <v>68547</v>
      </c>
      <c r="K681" t="s">
        <v>101</v>
      </c>
      <c r="L681">
        <v>6802</v>
      </c>
      <c r="M681">
        <v>6854700135442</v>
      </c>
      <c r="N681" t="s">
        <v>1761</v>
      </c>
      <c r="O681" t="s">
        <v>336</v>
      </c>
      <c r="P681" t="s">
        <v>1762</v>
      </c>
      <c r="Q681" t="s">
        <v>338</v>
      </c>
      <c r="R681">
        <v>2026</v>
      </c>
      <c r="S681">
        <v>40</v>
      </c>
      <c r="T681" t="s">
        <v>140</v>
      </c>
      <c r="U681" t="s">
        <v>262</v>
      </c>
      <c r="W681" t="s">
        <v>127</v>
      </c>
      <c r="X681" t="s">
        <v>129</v>
      </c>
      <c r="Y681" t="s">
        <v>339</v>
      </c>
      <c r="Z681" t="s">
        <v>339</v>
      </c>
      <c r="AA681">
        <v>40</v>
      </c>
      <c r="AB681" t="s">
        <v>339</v>
      </c>
      <c r="AC681" t="s">
        <v>339</v>
      </c>
      <c r="AE681" t="s">
        <v>340</v>
      </c>
      <c r="AF681" t="s">
        <v>341</v>
      </c>
      <c r="AG681">
        <v>0</v>
      </c>
      <c r="AH681">
        <v>1</v>
      </c>
      <c r="AI681" t="s">
        <v>342</v>
      </c>
      <c r="AJ681" t="s">
        <v>1226</v>
      </c>
      <c r="AK681" t="s">
        <v>140</v>
      </c>
      <c r="AL681" t="s">
        <v>339</v>
      </c>
      <c r="AO681" t="s">
        <v>262</v>
      </c>
      <c r="AP681" t="s">
        <v>262</v>
      </c>
      <c r="AQ681" t="s">
        <v>344</v>
      </c>
      <c r="AR681" t="s">
        <v>82</v>
      </c>
      <c r="AS681" t="s">
        <v>345</v>
      </c>
    </row>
    <row r="682" spans="1:46">
      <c r="A682">
        <v>1886</v>
      </c>
      <c r="B682">
        <v>68008562025</v>
      </c>
      <c r="C682">
        <v>830500926</v>
      </c>
      <c r="D682" t="s">
        <v>171</v>
      </c>
      <c r="E682" t="s">
        <v>129</v>
      </c>
      <c r="F682" t="s">
        <v>127</v>
      </c>
      <c r="G682" t="s">
        <v>77</v>
      </c>
      <c r="H682" t="s">
        <v>334</v>
      </c>
      <c r="I682" t="s">
        <v>145</v>
      </c>
      <c r="J682">
        <v>68547</v>
      </c>
      <c r="K682" t="s">
        <v>101</v>
      </c>
      <c r="L682">
        <v>6802</v>
      </c>
      <c r="M682">
        <v>6854700135444</v>
      </c>
      <c r="N682" t="s">
        <v>1763</v>
      </c>
      <c r="O682" t="s">
        <v>336</v>
      </c>
      <c r="P682" t="s">
        <v>1764</v>
      </c>
      <c r="Q682" t="s">
        <v>338</v>
      </c>
      <c r="R682">
        <v>2026</v>
      </c>
      <c r="S682">
        <v>40</v>
      </c>
      <c r="T682" t="s">
        <v>140</v>
      </c>
      <c r="U682" t="s">
        <v>262</v>
      </c>
      <c r="W682" t="s">
        <v>127</v>
      </c>
      <c r="X682" t="s">
        <v>129</v>
      </c>
      <c r="Y682" t="s">
        <v>339</v>
      </c>
      <c r="Z682" t="s">
        <v>339</v>
      </c>
      <c r="AA682">
        <v>40</v>
      </c>
      <c r="AB682" t="s">
        <v>339</v>
      </c>
      <c r="AC682" t="s">
        <v>339</v>
      </c>
      <c r="AE682" t="s">
        <v>340</v>
      </c>
      <c r="AF682" t="s">
        <v>341</v>
      </c>
      <c r="AG682">
        <v>0</v>
      </c>
      <c r="AH682">
        <v>1</v>
      </c>
      <c r="AI682" t="s">
        <v>342</v>
      </c>
      <c r="AJ682" t="s">
        <v>1226</v>
      </c>
      <c r="AK682" t="s">
        <v>140</v>
      </c>
      <c r="AL682" t="s">
        <v>339</v>
      </c>
      <c r="AO682" t="s">
        <v>262</v>
      </c>
      <c r="AP682" t="s">
        <v>262</v>
      </c>
      <c r="AQ682" t="s">
        <v>344</v>
      </c>
      <c r="AR682" t="s">
        <v>82</v>
      </c>
      <c r="AS682" t="s">
        <v>345</v>
      </c>
    </row>
    <row r="683" spans="1:46">
      <c r="A683">
        <v>1886</v>
      </c>
      <c r="B683">
        <v>68008562025</v>
      </c>
      <c r="C683">
        <v>830500926</v>
      </c>
      <c r="D683" t="s">
        <v>171</v>
      </c>
      <c r="E683" t="s">
        <v>129</v>
      </c>
      <c r="F683" t="s">
        <v>127</v>
      </c>
      <c r="G683" t="s">
        <v>77</v>
      </c>
      <c r="H683" t="s">
        <v>334</v>
      </c>
      <c r="I683" t="s">
        <v>145</v>
      </c>
      <c r="J683">
        <v>68547</v>
      </c>
      <c r="K683" t="s">
        <v>101</v>
      </c>
      <c r="L683">
        <v>6802</v>
      </c>
      <c r="M683">
        <v>6854700135451</v>
      </c>
      <c r="N683" t="s">
        <v>1765</v>
      </c>
      <c r="O683" t="s">
        <v>336</v>
      </c>
      <c r="P683" t="s">
        <v>1766</v>
      </c>
      <c r="Q683" t="s">
        <v>338</v>
      </c>
      <c r="R683">
        <v>2026</v>
      </c>
      <c r="S683">
        <v>40</v>
      </c>
      <c r="T683" t="s">
        <v>140</v>
      </c>
      <c r="U683" t="s">
        <v>262</v>
      </c>
      <c r="W683" t="s">
        <v>127</v>
      </c>
      <c r="X683" t="s">
        <v>129</v>
      </c>
      <c r="Y683" t="s">
        <v>339</v>
      </c>
      <c r="Z683" t="s">
        <v>339</v>
      </c>
      <c r="AA683">
        <v>40</v>
      </c>
      <c r="AB683" t="s">
        <v>339</v>
      </c>
      <c r="AC683" t="s">
        <v>339</v>
      </c>
      <c r="AE683" t="s">
        <v>340</v>
      </c>
      <c r="AF683" t="s">
        <v>341</v>
      </c>
      <c r="AG683">
        <v>0</v>
      </c>
      <c r="AH683">
        <v>2</v>
      </c>
      <c r="AI683" t="s">
        <v>342</v>
      </c>
      <c r="AJ683" t="s">
        <v>1226</v>
      </c>
      <c r="AK683" t="s">
        <v>140</v>
      </c>
      <c r="AL683" t="s">
        <v>339</v>
      </c>
      <c r="AO683" t="s">
        <v>262</v>
      </c>
      <c r="AP683" t="s">
        <v>262</v>
      </c>
      <c r="AQ683" t="s">
        <v>344</v>
      </c>
      <c r="AR683" t="s">
        <v>82</v>
      </c>
      <c r="AS683" t="s">
        <v>345</v>
      </c>
    </row>
    <row r="684" spans="1:46">
      <c r="A684">
        <v>1886</v>
      </c>
      <c r="B684">
        <v>68008562025</v>
      </c>
      <c r="C684">
        <v>830500926</v>
      </c>
      <c r="D684" t="s">
        <v>171</v>
      </c>
      <c r="E684" t="s">
        <v>129</v>
      </c>
      <c r="F684" t="s">
        <v>127</v>
      </c>
      <c r="G684" t="s">
        <v>77</v>
      </c>
      <c r="H684" t="s">
        <v>334</v>
      </c>
      <c r="I684" t="s">
        <v>145</v>
      </c>
      <c r="J684">
        <v>68547</v>
      </c>
      <c r="K684" t="s">
        <v>101</v>
      </c>
      <c r="L684">
        <v>6802</v>
      </c>
      <c r="M684">
        <v>6854700135454</v>
      </c>
      <c r="N684" t="s">
        <v>1767</v>
      </c>
      <c r="O684" t="s">
        <v>336</v>
      </c>
      <c r="P684" t="s">
        <v>1768</v>
      </c>
      <c r="Q684" t="s">
        <v>338</v>
      </c>
      <c r="R684">
        <v>2026</v>
      </c>
      <c r="S684">
        <v>40</v>
      </c>
      <c r="T684" t="s">
        <v>140</v>
      </c>
      <c r="U684" t="s">
        <v>262</v>
      </c>
      <c r="W684" t="s">
        <v>127</v>
      </c>
      <c r="X684" t="s">
        <v>129</v>
      </c>
      <c r="Y684" t="s">
        <v>339</v>
      </c>
      <c r="Z684" t="s">
        <v>339</v>
      </c>
      <c r="AA684">
        <v>40</v>
      </c>
      <c r="AB684" t="s">
        <v>339</v>
      </c>
      <c r="AC684" t="s">
        <v>339</v>
      </c>
      <c r="AE684" t="s">
        <v>340</v>
      </c>
      <c r="AF684" t="s">
        <v>341</v>
      </c>
      <c r="AG684">
        <v>0</v>
      </c>
      <c r="AH684">
        <v>2</v>
      </c>
      <c r="AI684" t="s">
        <v>342</v>
      </c>
      <c r="AJ684" t="s">
        <v>1226</v>
      </c>
      <c r="AK684" t="s">
        <v>140</v>
      </c>
      <c r="AL684" t="s">
        <v>339</v>
      </c>
      <c r="AO684" t="s">
        <v>262</v>
      </c>
      <c r="AP684" t="s">
        <v>262</v>
      </c>
      <c r="AQ684" t="s">
        <v>344</v>
      </c>
      <c r="AR684" t="s">
        <v>82</v>
      </c>
      <c r="AS684" t="s">
        <v>345</v>
      </c>
    </row>
    <row r="685" spans="1:46">
      <c r="A685">
        <v>1886</v>
      </c>
      <c r="B685">
        <v>68008562025</v>
      </c>
      <c r="C685">
        <v>830500926</v>
      </c>
      <c r="D685" t="s">
        <v>171</v>
      </c>
      <c r="E685" t="s">
        <v>129</v>
      </c>
      <c r="F685" t="s">
        <v>127</v>
      </c>
      <c r="G685" t="s">
        <v>77</v>
      </c>
      <c r="H685" t="s">
        <v>334</v>
      </c>
      <c r="I685" t="s">
        <v>145</v>
      </c>
      <c r="J685">
        <v>68547</v>
      </c>
      <c r="K685" t="s">
        <v>101</v>
      </c>
      <c r="L685">
        <v>6802</v>
      </c>
      <c r="M685">
        <v>6854700135459</v>
      </c>
      <c r="N685" t="s">
        <v>1769</v>
      </c>
      <c r="O685" t="s">
        <v>336</v>
      </c>
      <c r="P685" t="s">
        <v>1770</v>
      </c>
      <c r="Q685" t="s">
        <v>338</v>
      </c>
      <c r="R685">
        <v>2026</v>
      </c>
      <c r="S685">
        <v>40</v>
      </c>
      <c r="T685" t="s">
        <v>140</v>
      </c>
      <c r="U685" t="s">
        <v>262</v>
      </c>
      <c r="W685" t="s">
        <v>127</v>
      </c>
      <c r="X685" t="s">
        <v>129</v>
      </c>
      <c r="Y685" t="s">
        <v>339</v>
      </c>
      <c r="Z685" t="s">
        <v>339</v>
      </c>
      <c r="AA685">
        <v>40</v>
      </c>
      <c r="AB685" t="s">
        <v>339</v>
      </c>
      <c r="AC685" t="s">
        <v>339</v>
      </c>
      <c r="AE685" t="s">
        <v>340</v>
      </c>
      <c r="AF685" t="s">
        <v>341</v>
      </c>
      <c r="AG685">
        <v>0</v>
      </c>
      <c r="AH685">
        <v>1</v>
      </c>
      <c r="AI685" t="s">
        <v>342</v>
      </c>
      <c r="AJ685" t="s">
        <v>1226</v>
      </c>
      <c r="AK685" t="s">
        <v>140</v>
      </c>
      <c r="AL685" t="s">
        <v>339</v>
      </c>
      <c r="AO685" t="s">
        <v>262</v>
      </c>
      <c r="AP685" t="s">
        <v>262</v>
      </c>
      <c r="AQ685" t="s">
        <v>344</v>
      </c>
      <c r="AR685" t="s">
        <v>82</v>
      </c>
      <c r="AS685" t="s">
        <v>345</v>
      </c>
    </row>
    <row r="686" spans="1:46">
      <c r="A686">
        <v>1886</v>
      </c>
      <c r="B686">
        <v>68008562025</v>
      </c>
      <c r="C686">
        <v>830500926</v>
      </c>
      <c r="D686" t="s">
        <v>171</v>
      </c>
      <c r="E686" t="s">
        <v>129</v>
      </c>
      <c r="F686" t="s">
        <v>127</v>
      </c>
      <c r="G686" t="s">
        <v>77</v>
      </c>
      <c r="H686" t="s">
        <v>334</v>
      </c>
      <c r="I686" t="s">
        <v>145</v>
      </c>
      <c r="J686">
        <v>68547</v>
      </c>
      <c r="K686" t="s">
        <v>101</v>
      </c>
      <c r="L686">
        <v>6802</v>
      </c>
      <c r="M686">
        <v>6854700135466</v>
      </c>
      <c r="N686" t="s">
        <v>1771</v>
      </c>
      <c r="O686" t="s">
        <v>336</v>
      </c>
      <c r="P686" t="s">
        <v>1772</v>
      </c>
      <c r="Q686" t="s">
        <v>338</v>
      </c>
      <c r="R686">
        <v>2026</v>
      </c>
      <c r="S686">
        <v>40</v>
      </c>
      <c r="T686" t="s">
        <v>140</v>
      </c>
      <c r="U686" t="s">
        <v>262</v>
      </c>
      <c r="W686" t="s">
        <v>127</v>
      </c>
      <c r="X686" t="s">
        <v>129</v>
      </c>
      <c r="Y686" t="s">
        <v>339</v>
      </c>
      <c r="Z686" t="s">
        <v>339</v>
      </c>
      <c r="AA686">
        <v>40</v>
      </c>
      <c r="AB686" t="s">
        <v>339</v>
      </c>
      <c r="AC686" t="s">
        <v>339</v>
      </c>
      <c r="AE686" t="s">
        <v>340</v>
      </c>
      <c r="AF686" t="s">
        <v>341</v>
      </c>
      <c r="AG686">
        <v>0</v>
      </c>
      <c r="AH686">
        <v>1</v>
      </c>
      <c r="AI686" t="s">
        <v>342</v>
      </c>
      <c r="AJ686" t="s">
        <v>1226</v>
      </c>
      <c r="AK686" t="s">
        <v>140</v>
      </c>
      <c r="AL686" t="s">
        <v>339</v>
      </c>
      <c r="AO686" t="s">
        <v>262</v>
      </c>
      <c r="AP686" t="s">
        <v>262</v>
      </c>
      <c r="AQ686" t="s">
        <v>344</v>
      </c>
      <c r="AR686" t="s">
        <v>82</v>
      </c>
      <c r="AS686" t="s">
        <v>345</v>
      </c>
      <c r="AT686" t="s">
        <v>1773</v>
      </c>
    </row>
    <row r="687" spans="1:46">
      <c r="A687">
        <v>1886</v>
      </c>
      <c r="B687">
        <v>68008562025</v>
      </c>
      <c r="C687">
        <v>830500926</v>
      </c>
      <c r="D687" t="s">
        <v>171</v>
      </c>
      <c r="E687" t="s">
        <v>129</v>
      </c>
      <c r="F687" t="s">
        <v>127</v>
      </c>
      <c r="G687" t="s">
        <v>77</v>
      </c>
      <c r="H687" t="s">
        <v>334</v>
      </c>
      <c r="I687" t="s">
        <v>145</v>
      </c>
      <c r="J687">
        <v>68547</v>
      </c>
      <c r="K687" t="s">
        <v>101</v>
      </c>
      <c r="L687">
        <v>6802</v>
      </c>
      <c r="M687">
        <v>6854700135468</v>
      </c>
      <c r="N687" t="s">
        <v>1774</v>
      </c>
      <c r="O687" t="s">
        <v>336</v>
      </c>
      <c r="P687" t="s">
        <v>1775</v>
      </c>
      <c r="Q687" t="s">
        <v>338</v>
      </c>
      <c r="R687">
        <v>2026</v>
      </c>
      <c r="S687">
        <v>40</v>
      </c>
      <c r="T687" t="s">
        <v>140</v>
      </c>
      <c r="U687" t="s">
        <v>262</v>
      </c>
      <c r="W687" t="s">
        <v>127</v>
      </c>
      <c r="X687" t="s">
        <v>129</v>
      </c>
      <c r="Y687" t="s">
        <v>339</v>
      </c>
      <c r="Z687" t="s">
        <v>339</v>
      </c>
      <c r="AA687">
        <v>40</v>
      </c>
      <c r="AB687" t="s">
        <v>339</v>
      </c>
      <c r="AC687" t="s">
        <v>339</v>
      </c>
      <c r="AE687" t="s">
        <v>340</v>
      </c>
      <c r="AF687" t="s">
        <v>341</v>
      </c>
      <c r="AG687">
        <v>0</v>
      </c>
      <c r="AH687">
        <v>2</v>
      </c>
      <c r="AI687" t="s">
        <v>342</v>
      </c>
      <c r="AJ687" t="s">
        <v>1226</v>
      </c>
      <c r="AK687" t="s">
        <v>140</v>
      </c>
      <c r="AL687" t="s">
        <v>339</v>
      </c>
      <c r="AO687" t="s">
        <v>262</v>
      </c>
      <c r="AP687" t="s">
        <v>262</v>
      </c>
      <c r="AQ687" t="s">
        <v>344</v>
      </c>
      <c r="AR687" t="s">
        <v>82</v>
      </c>
      <c r="AS687" t="s">
        <v>345</v>
      </c>
      <c r="AT687" t="s">
        <v>1773</v>
      </c>
    </row>
    <row r="688" spans="1:46">
      <c r="A688">
        <v>1886</v>
      </c>
      <c r="B688">
        <v>68008562025</v>
      </c>
      <c r="C688">
        <v>830500926</v>
      </c>
      <c r="D688" t="s">
        <v>171</v>
      </c>
      <c r="E688" t="s">
        <v>129</v>
      </c>
      <c r="F688" t="s">
        <v>127</v>
      </c>
      <c r="G688" t="s">
        <v>77</v>
      </c>
      <c r="H688" t="s">
        <v>334</v>
      </c>
      <c r="I688" t="s">
        <v>145</v>
      </c>
      <c r="J688">
        <v>68547</v>
      </c>
      <c r="K688" t="s">
        <v>101</v>
      </c>
      <c r="L688">
        <v>6802</v>
      </c>
      <c r="M688">
        <v>6854700135520</v>
      </c>
      <c r="N688" t="s">
        <v>1776</v>
      </c>
      <c r="O688" t="s">
        <v>336</v>
      </c>
      <c r="P688" t="s">
        <v>1777</v>
      </c>
      <c r="Q688" t="s">
        <v>338</v>
      </c>
      <c r="R688">
        <v>2026</v>
      </c>
      <c r="S688">
        <v>38</v>
      </c>
      <c r="T688" t="s">
        <v>140</v>
      </c>
      <c r="U688" t="s">
        <v>262</v>
      </c>
      <c r="W688" t="s">
        <v>127</v>
      </c>
      <c r="X688" t="s">
        <v>129</v>
      </c>
      <c r="Y688" t="s">
        <v>339</v>
      </c>
      <c r="Z688" t="s">
        <v>339</v>
      </c>
      <c r="AA688">
        <v>38</v>
      </c>
      <c r="AB688" t="s">
        <v>339</v>
      </c>
      <c r="AC688" t="s">
        <v>339</v>
      </c>
      <c r="AE688" t="s">
        <v>340</v>
      </c>
      <c r="AF688" t="s">
        <v>341</v>
      </c>
      <c r="AG688">
        <v>0</v>
      </c>
      <c r="AH688">
        <v>0</v>
      </c>
      <c r="AI688" t="s">
        <v>342</v>
      </c>
      <c r="AJ688" t="s">
        <v>1226</v>
      </c>
      <c r="AK688" t="s">
        <v>140</v>
      </c>
      <c r="AL688" t="s">
        <v>339</v>
      </c>
      <c r="AO688" t="s">
        <v>262</v>
      </c>
      <c r="AP688" t="s">
        <v>262</v>
      </c>
      <c r="AQ688" t="s">
        <v>344</v>
      </c>
      <c r="AR688" t="s">
        <v>82</v>
      </c>
      <c r="AS688" t="s">
        <v>345</v>
      </c>
    </row>
    <row r="689" spans="1:46">
      <c r="A689">
        <v>1886</v>
      </c>
      <c r="B689">
        <v>68008562025</v>
      </c>
      <c r="C689">
        <v>830500926</v>
      </c>
      <c r="D689" t="s">
        <v>171</v>
      </c>
      <c r="E689" t="s">
        <v>129</v>
      </c>
      <c r="F689" t="s">
        <v>127</v>
      </c>
      <c r="G689" t="s">
        <v>77</v>
      </c>
      <c r="H689" t="s">
        <v>334</v>
      </c>
      <c r="I689" t="s">
        <v>145</v>
      </c>
      <c r="J689">
        <v>68547</v>
      </c>
      <c r="K689" t="s">
        <v>101</v>
      </c>
      <c r="L689">
        <v>6802</v>
      </c>
      <c r="M689">
        <v>6854700135522</v>
      </c>
      <c r="N689" t="s">
        <v>1778</v>
      </c>
      <c r="O689" t="s">
        <v>336</v>
      </c>
      <c r="P689" t="s">
        <v>1779</v>
      </c>
      <c r="Q689" t="s">
        <v>338</v>
      </c>
      <c r="R689">
        <v>2026</v>
      </c>
      <c r="S689">
        <v>40</v>
      </c>
      <c r="T689" t="s">
        <v>140</v>
      </c>
      <c r="U689" t="s">
        <v>262</v>
      </c>
      <c r="W689" t="s">
        <v>127</v>
      </c>
      <c r="X689" t="s">
        <v>129</v>
      </c>
      <c r="Y689" t="s">
        <v>339</v>
      </c>
      <c r="Z689" t="s">
        <v>339</v>
      </c>
      <c r="AA689">
        <v>40</v>
      </c>
      <c r="AB689" t="s">
        <v>339</v>
      </c>
      <c r="AC689" t="s">
        <v>339</v>
      </c>
      <c r="AE689" t="s">
        <v>340</v>
      </c>
      <c r="AF689" t="s">
        <v>341</v>
      </c>
      <c r="AG689">
        <v>0</v>
      </c>
      <c r="AH689">
        <v>2</v>
      </c>
      <c r="AI689" t="s">
        <v>342</v>
      </c>
      <c r="AJ689" t="s">
        <v>1226</v>
      </c>
      <c r="AK689" t="s">
        <v>140</v>
      </c>
      <c r="AL689" t="s">
        <v>339</v>
      </c>
      <c r="AO689" t="s">
        <v>262</v>
      </c>
      <c r="AP689" t="s">
        <v>262</v>
      </c>
      <c r="AQ689" t="s">
        <v>344</v>
      </c>
      <c r="AR689" t="s">
        <v>82</v>
      </c>
      <c r="AS689" t="s">
        <v>345</v>
      </c>
    </row>
    <row r="690" spans="1:46">
      <c r="A690">
        <v>1886</v>
      </c>
      <c r="B690">
        <v>68008562025</v>
      </c>
      <c r="C690">
        <v>830500926</v>
      </c>
      <c r="D690" t="s">
        <v>171</v>
      </c>
      <c r="E690" t="s">
        <v>129</v>
      </c>
      <c r="F690" t="s">
        <v>127</v>
      </c>
      <c r="G690" t="s">
        <v>77</v>
      </c>
      <c r="H690" t="s">
        <v>334</v>
      </c>
      <c r="I690" t="s">
        <v>145</v>
      </c>
      <c r="J690">
        <v>68547</v>
      </c>
      <c r="K690" t="s">
        <v>101</v>
      </c>
      <c r="L690">
        <v>6802</v>
      </c>
      <c r="M690">
        <v>6854700135524</v>
      </c>
      <c r="N690" t="s">
        <v>1780</v>
      </c>
      <c r="O690" t="s">
        <v>336</v>
      </c>
      <c r="P690" t="s">
        <v>1781</v>
      </c>
      <c r="Q690" t="s">
        <v>338</v>
      </c>
      <c r="R690">
        <v>2026</v>
      </c>
      <c r="S690">
        <v>39</v>
      </c>
      <c r="T690" t="s">
        <v>140</v>
      </c>
      <c r="U690" t="s">
        <v>262</v>
      </c>
      <c r="W690" t="s">
        <v>127</v>
      </c>
      <c r="X690" t="s">
        <v>129</v>
      </c>
      <c r="Y690" t="s">
        <v>339</v>
      </c>
      <c r="Z690" t="s">
        <v>339</v>
      </c>
      <c r="AA690">
        <v>39</v>
      </c>
      <c r="AB690" t="s">
        <v>339</v>
      </c>
      <c r="AC690" t="s">
        <v>339</v>
      </c>
      <c r="AE690" t="s">
        <v>340</v>
      </c>
      <c r="AF690" t="s">
        <v>341</v>
      </c>
      <c r="AG690">
        <v>0</v>
      </c>
      <c r="AH690">
        <v>1</v>
      </c>
      <c r="AI690" t="s">
        <v>342</v>
      </c>
      <c r="AJ690" t="s">
        <v>1226</v>
      </c>
      <c r="AK690" t="s">
        <v>140</v>
      </c>
      <c r="AL690" t="s">
        <v>339</v>
      </c>
      <c r="AO690" t="s">
        <v>262</v>
      </c>
      <c r="AP690" t="s">
        <v>262</v>
      </c>
      <c r="AQ690" t="s">
        <v>344</v>
      </c>
      <c r="AR690" t="s">
        <v>82</v>
      </c>
      <c r="AS690" t="s">
        <v>345</v>
      </c>
      <c r="AT690" t="s">
        <v>1773</v>
      </c>
    </row>
    <row r="691" spans="1:46">
      <c r="A691">
        <v>1886</v>
      </c>
      <c r="B691">
        <v>68008562025</v>
      </c>
      <c r="C691">
        <v>830500926</v>
      </c>
      <c r="D691" t="s">
        <v>171</v>
      </c>
      <c r="E691" t="s">
        <v>129</v>
      </c>
      <c r="F691" t="s">
        <v>127</v>
      </c>
      <c r="G691" t="s">
        <v>77</v>
      </c>
      <c r="H691" t="s">
        <v>334</v>
      </c>
      <c r="I691" t="s">
        <v>145</v>
      </c>
      <c r="J691">
        <v>68547</v>
      </c>
      <c r="K691" t="s">
        <v>101</v>
      </c>
      <c r="L691">
        <v>6802</v>
      </c>
      <c r="M691">
        <v>6854700135530</v>
      </c>
      <c r="N691" t="s">
        <v>1782</v>
      </c>
      <c r="O691" t="s">
        <v>348</v>
      </c>
      <c r="P691" t="s">
        <v>1783</v>
      </c>
      <c r="Q691" t="s">
        <v>338</v>
      </c>
      <c r="R691">
        <v>2026</v>
      </c>
      <c r="S691">
        <v>40</v>
      </c>
      <c r="T691" t="s">
        <v>140</v>
      </c>
      <c r="U691" t="s">
        <v>262</v>
      </c>
      <c r="W691" t="s">
        <v>127</v>
      </c>
      <c r="X691" t="s">
        <v>129</v>
      </c>
      <c r="Y691" t="s">
        <v>339</v>
      </c>
      <c r="Z691" t="s">
        <v>339</v>
      </c>
      <c r="AA691">
        <v>40</v>
      </c>
      <c r="AB691" t="s">
        <v>339</v>
      </c>
      <c r="AC691" t="s">
        <v>339</v>
      </c>
      <c r="AE691" t="s">
        <v>340</v>
      </c>
      <c r="AF691" t="s">
        <v>341</v>
      </c>
      <c r="AG691">
        <v>0</v>
      </c>
      <c r="AH691">
        <v>1</v>
      </c>
      <c r="AI691" t="s">
        <v>342</v>
      </c>
      <c r="AJ691" t="s">
        <v>1226</v>
      </c>
      <c r="AK691" t="s">
        <v>140</v>
      </c>
      <c r="AL691" t="s">
        <v>339</v>
      </c>
      <c r="AO691" t="s">
        <v>262</v>
      </c>
      <c r="AP691" t="s">
        <v>262</v>
      </c>
      <c r="AQ691" t="s">
        <v>344</v>
      </c>
      <c r="AR691" t="s">
        <v>82</v>
      </c>
      <c r="AS691" t="s">
        <v>345</v>
      </c>
    </row>
    <row r="692" spans="1:46">
      <c r="A692">
        <v>1886</v>
      </c>
      <c r="B692">
        <v>68008562025</v>
      </c>
      <c r="C692">
        <v>830500926</v>
      </c>
      <c r="D692" t="s">
        <v>171</v>
      </c>
      <c r="E692" t="s">
        <v>129</v>
      </c>
      <c r="F692" t="s">
        <v>127</v>
      </c>
      <c r="G692" t="s">
        <v>77</v>
      </c>
      <c r="H692" t="s">
        <v>334</v>
      </c>
      <c r="I692" t="s">
        <v>145</v>
      </c>
      <c r="J692">
        <v>68547</v>
      </c>
      <c r="K692" t="s">
        <v>101</v>
      </c>
      <c r="L692">
        <v>6802</v>
      </c>
      <c r="M692">
        <v>6854700135546</v>
      </c>
      <c r="N692" t="s">
        <v>1784</v>
      </c>
      <c r="O692" t="s">
        <v>336</v>
      </c>
      <c r="P692" t="s">
        <v>1785</v>
      </c>
      <c r="Q692" t="s">
        <v>338</v>
      </c>
      <c r="R692">
        <v>2026</v>
      </c>
      <c r="S692">
        <v>38</v>
      </c>
      <c r="T692" t="s">
        <v>140</v>
      </c>
      <c r="U692" t="s">
        <v>262</v>
      </c>
      <c r="W692" t="s">
        <v>127</v>
      </c>
      <c r="X692" t="s">
        <v>129</v>
      </c>
      <c r="Y692" t="s">
        <v>339</v>
      </c>
      <c r="Z692" t="s">
        <v>339</v>
      </c>
      <c r="AA692">
        <v>38</v>
      </c>
      <c r="AB692" t="s">
        <v>339</v>
      </c>
      <c r="AC692" t="s">
        <v>339</v>
      </c>
      <c r="AE692" t="s">
        <v>340</v>
      </c>
      <c r="AF692" t="s">
        <v>341</v>
      </c>
      <c r="AG692">
        <v>0</v>
      </c>
      <c r="AH692">
        <v>1</v>
      </c>
      <c r="AI692" t="s">
        <v>342</v>
      </c>
      <c r="AJ692" t="s">
        <v>1226</v>
      </c>
      <c r="AK692" t="s">
        <v>140</v>
      </c>
      <c r="AL692" t="s">
        <v>339</v>
      </c>
      <c r="AO692" t="s">
        <v>262</v>
      </c>
      <c r="AP692" t="s">
        <v>262</v>
      </c>
      <c r="AQ692" t="s">
        <v>344</v>
      </c>
      <c r="AR692" t="s">
        <v>82</v>
      </c>
      <c r="AS692" t="s">
        <v>345</v>
      </c>
    </row>
    <row r="693" spans="1:46">
      <c r="A693">
        <v>1886</v>
      </c>
      <c r="B693">
        <v>68008562025</v>
      </c>
      <c r="C693">
        <v>830500926</v>
      </c>
      <c r="D693" t="s">
        <v>171</v>
      </c>
      <c r="E693" t="s">
        <v>129</v>
      </c>
      <c r="F693" t="s">
        <v>127</v>
      </c>
      <c r="G693" t="s">
        <v>77</v>
      </c>
      <c r="H693" t="s">
        <v>334</v>
      </c>
      <c r="I693" t="s">
        <v>145</v>
      </c>
      <c r="J693">
        <v>68547</v>
      </c>
      <c r="K693" t="s">
        <v>101</v>
      </c>
      <c r="L693">
        <v>6802</v>
      </c>
      <c r="M693">
        <v>6854700136378</v>
      </c>
      <c r="N693" t="s">
        <v>1786</v>
      </c>
      <c r="O693" t="s">
        <v>336</v>
      </c>
      <c r="P693" t="s">
        <v>1787</v>
      </c>
      <c r="Q693" t="s">
        <v>338</v>
      </c>
      <c r="R693">
        <v>2026</v>
      </c>
      <c r="S693">
        <v>29</v>
      </c>
      <c r="T693" t="s">
        <v>140</v>
      </c>
      <c r="U693" t="s">
        <v>262</v>
      </c>
      <c r="W693" t="s">
        <v>127</v>
      </c>
      <c r="X693" t="s">
        <v>129</v>
      </c>
      <c r="Y693" t="s">
        <v>339</v>
      </c>
      <c r="Z693" t="s">
        <v>339</v>
      </c>
      <c r="AA693">
        <v>29</v>
      </c>
      <c r="AB693" t="s">
        <v>339</v>
      </c>
      <c r="AC693" t="s">
        <v>339</v>
      </c>
      <c r="AE693" t="s">
        <v>340</v>
      </c>
      <c r="AF693" t="s">
        <v>341</v>
      </c>
      <c r="AG693">
        <v>0</v>
      </c>
      <c r="AH693">
        <v>1</v>
      </c>
      <c r="AI693" t="s">
        <v>342</v>
      </c>
      <c r="AJ693" t="s">
        <v>1226</v>
      </c>
      <c r="AK693" t="s">
        <v>140</v>
      </c>
      <c r="AL693" t="s">
        <v>339</v>
      </c>
      <c r="AO693" t="s">
        <v>262</v>
      </c>
      <c r="AP693" t="s">
        <v>262</v>
      </c>
      <c r="AQ693" t="s">
        <v>344</v>
      </c>
      <c r="AR693" t="s">
        <v>82</v>
      </c>
      <c r="AS693" t="s">
        <v>345</v>
      </c>
    </row>
    <row r="694" spans="1:46">
      <c r="A694">
        <v>1886</v>
      </c>
      <c r="B694">
        <v>68008562025</v>
      </c>
      <c r="C694">
        <v>830500926</v>
      </c>
      <c r="D694" t="s">
        <v>171</v>
      </c>
      <c r="E694" t="s">
        <v>129</v>
      </c>
      <c r="F694" t="s">
        <v>127</v>
      </c>
      <c r="G694" t="s">
        <v>77</v>
      </c>
      <c r="H694" t="s">
        <v>334</v>
      </c>
      <c r="I694" t="s">
        <v>145</v>
      </c>
      <c r="J694">
        <v>68547</v>
      </c>
      <c r="K694" t="s">
        <v>101</v>
      </c>
      <c r="L694">
        <v>6802</v>
      </c>
      <c r="M694">
        <v>6854700136393</v>
      </c>
      <c r="N694" t="s">
        <v>1788</v>
      </c>
      <c r="O694" t="s">
        <v>336</v>
      </c>
      <c r="P694" t="s">
        <v>1789</v>
      </c>
      <c r="Q694" t="s">
        <v>338</v>
      </c>
      <c r="R694">
        <v>2026</v>
      </c>
      <c r="S694">
        <v>36</v>
      </c>
      <c r="T694" t="s">
        <v>140</v>
      </c>
      <c r="U694" t="s">
        <v>262</v>
      </c>
      <c r="W694" t="s">
        <v>127</v>
      </c>
      <c r="X694" t="s">
        <v>129</v>
      </c>
      <c r="Y694" t="s">
        <v>339</v>
      </c>
      <c r="Z694" t="s">
        <v>339</v>
      </c>
      <c r="AA694">
        <v>36</v>
      </c>
      <c r="AB694" t="s">
        <v>339</v>
      </c>
      <c r="AC694" t="s">
        <v>339</v>
      </c>
      <c r="AE694" t="s">
        <v>340</v>
      </c>
      <c r="AF694" t="s">
        <v>341</v>
      </c>
      <c r="AG694">
        <v>0</v>
      </c>
      <c r="AH694">
        <v>0</v>
      </c>
      <c r="AI694" t="s">
        <v>342</v>
      </c>
      <c r="AJ694" t="s">
        <v>1226</v>
      </c>
      <c r="AK694" t="s">
        <v>140</v>
      </c>
      <c r="AL694" t="s">
        <v>339</v>
      </c>
      <c r="AO694" t="s">
        <v>262</v>
      </c>
      <c r="AP694" t="s">
        <v>262</v>
      </c>
      <c r="AQ694" t="s">
        <v>344</v>
      </c>
      <c r="AR694" t="s">
        <v>82</v>
      </c>
      <c r="AS694" t="s">
        <v>345</v>
      </c>
    </row>
    <row r="695" spans="1:46">
      <c r="A695">
        <v>1886</v>
      </c>
      <c r="B695">
        <v>68008562025</v>
      </c>
      <c r="C695">
        <v>830500926</v>
      </c>
      <c r="D695" t="s">
        <v>171</v>
      </c>
      <c r="E695" t="s">
        <v>129</v>
      </c>
      <c r="F695" t="s">
        <v>127</v>
      </c>
      <c r="G695" t="s">
        <v>77</v>
      </c>
      <c r="H695" t="s">
        <v>334</v>
      </c>
      <c r="I695" t="s">
        <v>145</v>
      </c>
      <c r="J695">
        <v>68547</v>
      </c>
      <c r="K695" t="s">
        <v>101</v>
      </c>
      <c r="L695">
        <v>6802</v>
      </c>
      <c r="M695">
        <v>6854700136440</v>
      </c>
      <c r="N695" t="s">
        <v>1790</v>
      </c>
      <c r="O695" t="s">
        <v>336</v>
      </c>
      <c r="P695" t="s">
        <v>1791</v>
      </c>
      <c r="Q695" t="s">
        <v>338</v>
      </c>
      <c r="R695">
        <v>2026</v>
      </c>
      <c r="S695">
        <v>36</v>
      </c>
      <c r="T695" t="s">
        <v>140</v>
      </c>
      <c r="U695" t="s">
        <v>262</v>
      </c>
      <c r="W695" t="s">
        <v>127</v>
      </c>
      <c r="X695" t="s">
        <v>129</v>
      </c>
      <c r="Y695" t="s">
        <v>339</v>
      </c>
      <c r="Z695" t="s">
        <v>339</v>
      </c>
      <c r="AA695">
        <v>36</v>
      </c>
      <c r="AB695" t="s">
        <v>339</v>
      </c>
      <c r="AC695" t="s">
        <v>339</v>
      </c>
      <c r="AE695" t="s">
        <v>340</v>
      </c>
      <c r="AF695" t="s">
        <v>341</v>
      </c>
      <c r="AG695">
        <v>0</v>
      </c>
      <c r="AH695">
        <v>0</v>
      </c>
      <c r="AI695" t="s">
        <v>342</v>
      </c>
      <c r="AJ695" t="s">
        <v>1226</v>
      </c>
      <c r="AK695" t="s">
        <v>140</v>
      </c>
      <c r="AL695" t="s">
        <v>339</v>
      </c>
      <c r="AO695" t="s">
        <v>262</v>
      </c>
      <c r="AP695" t="s">
        <v>262</v>
      </c>
      <c r="AQ695" t="s">
        <v>344</v>
      </c>
      <c r="AR695" t="s">
        <v>82</v>
      </c>
      <c r="AS695" t="s">
        <v>345</v>
      </c>
    </row>
    <row r="696" spans="1:46">
      <c r="A696">
        <v>1886</v>
      </c>
      <c r="B696">
        <v>68008562025</v>
      </c>
      <c r="C696">
        <v>830500926</v>
      </c>
      <c r="D696" t="s">
        <v>171</v>
      </c>
      <c r="E696" t="s">
        <v>129</v>
      </c>
      <c r="F696" t="s">
        <v>127</v>
      </c>
      <c r="G696" t="s">
        <v>77</v>
      </c>
      <c r="H696" t="s">
        <v>334</v>
      </c>
      <c r="I696" t="s">
        <v>145</v>
      </c>
      <c r="J696">
        <v>68547</v>
      </c>
      <c r="K696" t="s">
        <v>101</v>
      </c>
      <c r="L696">
        <v>6802</v>
      </c>
      <c r="M696">
        <v>6854700136450</v>
      </c>
      <c r="N696" t="s">
        <v>1792</v>
      </c>
      <c r="O696" t="s">
        <v>336</v>
      </c>
      <c r="P696" t="s">
        <v>1793</v>
      </c>
      <c r="Q696" t="s">
        <v>338</v>
      </c>
      <c r="R696">
        <v>2026</v>
      </c>
      <c r="S696">
        <v>36</v>
      </c>
      <c r="T696" t="s">
        <v>140</v>
      </c>
      <c r="U696" t="s">
        <v>262</v>
      </c>
      <c r="W696" t="s">
        <v>127</v>
      </c>
      <c r="X696" t="s">
        <v>129</v>
      </c>
      <c r="Y696" t="s">
        <v>339</v>
      </c>
      <c r="Z696" t="s">
        <v>339</v>
      </c>
      <c r="AA696">
        <v>36</v>
      </c>
      <c r="AB696" t="s">
        <v>339</v>
      </c>
      <c r="AC696" t="s">
        <v>339</v>
      </c>
      <c r="AE696" t="s">
        <v>340</v>
      </c>
      <c r="AF696" t="s">
        <v>341</v>
      </c>
      <c r="AG696">
        <v>0</v>
      </c>
      <c r="AH696">
        <v>1</v>
      </c>
      <c r="AI696" t="s">
        <v>342</v>
      </c>
      <c r="AJ696" t="s">
        <v>1226</v>
      </c>
      <c r="AK696" t="s">
        <v>140</v>
      </c>
      <c r="AL696" t="s">
        <v>339</v>
      </c>
      <c r="AO696" t="s">
        <v>262</v>
      </c>
      <c r="AP696" t="s">
        <v>262</v>
      </c>
      <c r="AQ696" t="s">
        <v>344</v>
      </c>
      <c r="AR696" t="s">
        <v>82</v>
      </c>
      <c r="AS696" t="s">
        <v>345</v>
      </c>
    </row>
    <row r="697" spans="1:46">
      <c r="A697">
        <v>1886</v>
      </c>
      <c r="B697">
        <v>68008562025</v>
      </c>
      <c r="C697">
        <v>830500926</v>
      </c>
      <c r="D697" t="s">
        <v>171</v>
      </c>
      <c r="E697" t="s">
        <v>129</v>
      </c>
      <c r="F697" t="s">
        <v>127</v>
      </c>
      <c r="G697" t="s">
        <v>77</v>
      </c>
      <c r="H697" t="s">
        <v>334</v>
      </c>
      <c r="I697" t="s">
        <v>145</v>
      </c>
      <c r="J697">
        <v>68547</v>
      </c>
      <c r="K697" t="s">
        <v>101</v>
      </c>
      <c r="L697">
        <v>6802</v>
      </c>
      <c r="M697">
        <v>6854700136459</v>
      </c>
      <c r="N697" t="s">
        <v>1794</v>
      </c>
      <c r="O697" t="s">
        <v>336</v>
      </c>
      <c r="P697" t="s">
        <v>1795</v>
      </c>
      <c r="Q697" t="s">
        <v>338</v>
      </c>
      <c r="R697">
        <v>2026</v>
      </c>
      <c r="S697">
        <v>36</v>
      </c>
      <c r="T697" t="s">
        <v>140</v>
      </c>
      <c r="U697" t="s">
        <v>262</v>
      </c>
      <c r="W697" t="s">
        <v>127</v>
      </c>
      <c r="X697" t="s">
        <v>129</v>
      </c>
      <c r="Y697" t="s">
        <v>339</v>
      </c>
      <c r="Z697" t="s">
        <v>339</v>
      </c>
      <c r="AA697">
        <v>36</v>
      </c>
      <c r="AB697" t="s">
        <v>339</v>
      </c>
      <c r="AC697" t="s">
        <v>339</v>
      </c>
      <c r="AE697" t="s">
        <v>340</v>
      </c>
      <c r="AF697" t="s">
        <v>341</v>
      </c>
      <c r="AG697">
        <v>0</v>
      </c>
      <c r="AH697">
        <v>0</v>
      </c>
      <c r="AI697" t="s">
        <v>342</v>
      </c>
      <c r="AJ697" t="s">
        <v>1226</v>
      </c>
      <c r="AK697" t="s">
        <v>140</v>
      </c>
      <c r="AL697" t="s">
        <v>339</v>
      </c>
      <c r="AO697" t="s">
        <v>262</v>
      </c>
      <c r="AP697" t="s">
        <v>262</v>
      </c>
      <c r="AQ697" t="s">
        <v>344</v>
      </c>
      <c r="AR697" t="s">
        <v>82</v>
      </c>
      <c r="AS697" t="s">
        <v>345</v>
      </c>
    </row>
    <row r="698" spans="1:46">
      <c r="A698">
        <v>1886</v>
      </c>
      <c r="B698">
        <v>68008562025</v>
      </c>
      <c r="C698">
        <v>830500926</v>
      </c>
      <c r="D698" t="s">
        <v>171</v>
      </c>
      <c r="E698" t="s">
        <v>129</v>
      </c>
      <c r="F698" t="s">
        <v>127</v>
      </c>
      <c r="G698" t="s">
        <v>77</v>
      </c>
      <c r="H698" t="s">
        <v>334</v>
      </c>
      <c r="I698" t="s">
        <v>145</v>
      </c>
      <c r="J698">
        <v>68547</v>
      </c>
      <c r="K698" t="s">
        <v>101</v>
      </c>
      <c r="L698">
        <v>6802</v>
      </c>
      <c r="M698">
        <v>685471146804</v>
      </c>
      <c r="N698" t="s">
        <v>1796</v>
      </c>
      <c r="O698" t="s">
        <v>336</v>
      </c>
      <c r="P698" t="s">
        <v>1797</v>
      </c>
      <c r="Q698" t="s">
        <v>338</v>
      </c>
      <c r="R698">
        <v>2026</v>
      </c>
      <c r="S698">
        <v>35</v>
      </c>
      <c r="T698" t="s">
        <v>140</v>
      </c>
      <c r="U698" t="s">
        <v>262</v>
      </c>
      <c r="W698" t="s">
        <v>127</v>
      </c>
      <c r="X698" t="s">
        <v>129</v>
      </c>
      <c r="Y698" t="s">
        <v>339</v>
      </c>
      <c r="Z698" t="s">
        <v>339</v>
      </c>
      <c r="AA698">
        <v>35</v>
      </c>
      <c r="AB698" t="s">
        <v>339</v>
      </c>
      <c r="AC698" t="s">
        <v>339</v>
      </c>
      <c r="AE698" t="s">
        <v>340</v>
      </c>
      <c r="AF698" t="s">
        <v>341</v>
      </c>
      <c r="AG698">
        <v>0</v>
      </c>
      <c r="AH698">
        <v>0</v>
      </c>
      <c r="AI698" t="s">
        <v>342</v>
      </c>
      <c r="AJ698" t="s">
        <v>1226</v>
      </c>
      <c r="AK698" t="s">
        <v>140</v>
      </c>
      <c r="AL698" t="s">
        <v>339</v>
      </c>
      <c r="AO698" t="s">
        <v>262</v>
      </c>
      <c r="AP698" t="s">
        <v>262</v>
      </c>
      <c r="AQ698" t="s">
        <v>344</v>
      </c>
      <c r="AR698" t="s">
        <v>82</v>
      </c>
      <c r="AS698" t="s">
        <v>345</v>
      </c>
    </row>
    <row r="699" spans="1:46">
      <c r="A699">
        <v>1886</v>
      </c>
      <c r="B699">
        <v>68008562025</v>
      </c>
      <c r="C699">
        <v>830500926</v>
      </c>
      <c r="D699" t="s">
        <v>171</v>
      </c>
      <c r="E699" t="s">
        <v>129</v>
      </c>
      <c r="F699" t="s">
        <v>127</v>
      </c>
      <c r="G699" t="s">
        <v>77</v>
      </c>
      <c r="H699" t="s">
        <v>334</v>
      </c>
      <c r="I699" t="s">
        <v>145</v>
      </c>
      <c r="J699">
        <v>68547</v>
      </c>
      <c r="K699" t="s">
        <v>101</v>
      </c>
      <c r="L699">
        <v>6802</v>
      </c>
      <c r="M699">
        <v>685471150249</v>
      </c>
      <c r="N699" t="s">
        <v>1798</v>
      </c>
      <c r="O699" t="s">
        <v>336</v>
      </c>
      <c r="P699" t="s">
        <v>1799</v>
      </c>
      <c r="Q699" t="s">
        <v>338</v>
      </c>
      <c r="R699">
        <v>2026</v>
      </c>
      <c r="S699">
        <v>24</v>
      </c>
      <c r="T699" t="s">
        <v>140</v>
      </c>
      <c r="U699" t="s">
        <v>262</v>
      </c>
      <c r="W699" t="s">
        <v>127</v>
      </c>
      <c r="X699" t="s">
        <v>129</v>
      </c>
      <c r="Y699" t="s">
        <v>339</v>
      </c>
      <c r="Z699" t="s">
        <v>339</v>
      </c>
      <c r="AA699">
        <v>24</v>
      </c>
      <c r="AB699" t="s">
        <v>339</v>
      </c>
      <c r="AE699" t="s">
        <v>340</v>
      </c>
      <c r="AF699" t="s">
        <v>341</v>
      </c>
      <c r="AG699">
        <v>0</v>
      </c>
      <c r="AH699">
        <v>0</v>
      </c>
      <c r="AI699" t="s">
        <v>342</v>
      </c>
      <c r="AJ699" t="s">
        <v>1226</v>
      </c>
      <c r="AK699" t="s">
        <v>140</v>
      </c>
      <c r="AL699" t="s">
        <v>339</v>
      </c>
      <c r="AO699" t="s">
        <v>262</v>
      </c>
      <c r="AP699" t="s">
        <v>262</v>
      </c>
      <c r="AQ699" t="s">
        <v>344</v>
      </c>
      <c r="AR699" t="s">
        <v>82</v>
      </c>
      <c r="AS699" t="s">
        <v>345</v>
      </c>
    </row>
    <row r="700" spans="1:46">
      <c r="A700">
        <v>1886</v>
      </c>
      <c r="B700">
        <v>68008562025</v>
      </c>
      <c r="C700">
        <v>830500926</v>
      </c>
      <c r="D700" t="s">
        <v>171</v>
      </c>
      <c r="E700" t="s">
        <v>129</v>
      </c>
      <c r="F700" t="s">
        <v>127</v>
      </c>
      <c r="G700" t="s">
        <v>77</v>
      </c>
      <c r="H700" t="s">
        <v>334</v>
      </c>
      <c r="I700" t="s">
        <v>145</v>
      </c>
      <c r="J700">
        <v>68547</v>
      </c>
      <c r="K700" t="s">
        <v>101</v>
      </c>
      <c r="L700">
        <v>6802</v>
      </c>
      <c r="M700">
        <v>685471151712</v>
      </c>
      <c r="N700" t="s">
        <v>1800</v>
      </c>
      <c r="O700" t="s">
        <v>336</v>
      </c>
      <c r="P700" t="s">
        <v>1801</v>
      </c>
      <c r="Q700" t="s">
        <v>338</v>
      </c>
      <c r="R700">
        <v>2026</v>
      </c>
      <c r="S700">
        <v>51</v>
      </c>
      <c r="T700" t="s">
        <v>140</v>
      </c>
      <c r="U700" t="s">
        <v>262</v>
      </c>
      <c r="W700" t="s">
        <v>127</v>
      </c>
      <c r="X700" t="s">
        <v>129</v>
      </c>
      <c r="Y700" t="s">
        <v>339</v>
      </c>
      <c r="Z700" t="s">
        <v>339</v>
      </c>
      <c r="AA700">
        <v>51</v>
      </c>
      <c r="AB700" t="s">
        <v>339</v>
      </c>
      <c r="AC700" t="s">
        <v>339</v>
      </c>
      <c r="AE700" t="s">
        <v>340</v>
      </c>
      <c r="AF700" t="s">
        <v>341</v>
      </c>
      <c r="AG700">
        <v>0</v>
      </c>
      <c r="AH700">
        <v>2</v>
      </c>
      <c r="AI700" t="s">
        <v>342</v>
      </c>
      <c r="AJ700" t="s">
        <v>1226</v>
      </c>
      <c r="AK700" t="s">
        <v>140</v>
      </c>
      <c r="AL700" t="s">
        <v>339</v>
      </c>
      <c r="AO700" t="s">
        <v>262</v>
      </c>
      <c r="AP700" t="s">
        <v>262</v>
      </c>
      <c r="AQ700" t="s">
        <v>344</v>
      </c>
      <c r="AR700" t="s">
        <v>82</v>
      </c>
      <c r="AS700" t="s">
        <v>345</v>
      </c>
      <c r="AT700" t="s">
        <v>1773</v>
      </c>
    </row>
    <row r="701" spans="1:46">
      <c r="A701">
        <v>1886</v>
      </c>
      <c r="B701">
        <v>68008562025</v>
      </c>
      <c r="C701">
        <v>830500926</v>
      </c>
      <c r="D701" t="s">
        <v>171</v>
      </c>
      <c r="E701" t="s">
        <v>129</v>
      </c>
      <c r="F701" t="s">
        <v>127</v>
      </c>
      <c r="G701" t="s">
        <v>77</v>
      </c>
      <c r="H701" t="s">
        <v>334</v>
      </c>
      <c r="I701" t="s">
        <v>145</v>
      </c>
      <c r="J701">
        <v>68547</v>
      </c>
      <c r="K701" t="s">
        <v>101</v>
      </c>
      <c r="L701">
        <v>6802</v>
      </c>
      <c r="M701">
        <v>685471151713</v>
      </c>
      <c r="N701" t="s">
        <v>1802</v>
      </c>
      <c r="O701" t="s">
        <v>336</v>
      </c>
      <c r="P701" t="s">
        <v>1803</v>
      </c>
      <c r="Q701" t="s">
        <v>338</v>
      </c>
      <c r="R701">
        <v>2026</v>
      </c>
      <c r="S701">
        <v>39</v>
      </c>
      <c r="T701" t="s">
        <v>140</v>
      </c>
      <c r="U701" t="s">
        <v>262</v>
      </c>
      <c r="W701" t="s">
        <v>127</v>
      </c>
      <c r="X701" t="s">
        <v>129</v>
      </c>
      <c r="Y701" t="s">
        <v>339</v>
      </c>
      <c r="Z701" t="s">
        <v>339</v>
      </c>
      <c r="AA701">
        <v>39</v>
      </c>
      <c r="AB701" t="s">
        <v>339</v>
      </c>
      <c r="AC701" t="s">
        <v>339</v>
      </c>
      <c r="AE701" t="s">
        <v>340</v>
      </c>
      <c r="AF701" t="s">
        <v>341</v>
      </c>
      <c r="AG701">
        <v>0</v>
      </c>
      <c r="AH701">
        <v>2</v>
      </c>
      <c r="AI701" t="s">
        <v>342</v>
      </c>
      <c r="AJ701" t="s">
        <v>1226</v>
      </c>
      <c r="AK701" t="s">
        <v>140</v>
      </c>
      <c r="AL701" t="s">
        <v>339</v>
      </c>
      <c r="AO701" t="s">
        <v>262</v>
      </c>
      <c r="AP701" t="s">
        <v>262</v>
      </c>
      <c r="AQ701" t="s">
        <v>344</v>
      </c>
      <c r="AR701" t="s">
        <v>82</v>
      </c>
      <c r="AS701" t="s">
        <v>345</v>
      </c>
    </row>
    <row r="702" spans="1:46">
      <c r="A702">
        <v>1886</v>
      </c>
      <c r="B702">
        <v>68008562025</v>
      </c>
      <c r="C702">
        <v>830500926</v>
      </c>
      <c r="D702" t="s">
        <v>171</v>
      </c>
      <c r="E702" t="s">
        <v>129</v>
      </c>
      <c r="F702" t="s">
        <v>127</v>
      </c>
      <c r="G702" t="s">
        <v>77</v>
      </c>
      <c r="H702" t="s">
        <v>334</v>
      </c>
      <c r="I702" t="s">
        <v>145</v>
      </c>
      <c r="J702">
        <v>68547</v>
      </c>
      <c r="K702" t="s">
        <v>101</v>
      </c>
      <c r="L702">
        <v>6802</v>
      </c>
      <c r="M702">
        <v>685471151714</v>
      </c>
      <c r="N702" t="s">
        <v>1804</v>
      </c>
      <c r="O702" t="s">
        <v>336</v>
      </c>
      <c r="P702" t="s">
        <v>1805</v>
      </c>
      <c r="Q702" t="s">
        <v>338</v>
      </c>
      <c r="R702">
        <v>2026</v>
      </c>
      <c r="S702">
        <v>101</v>
      </c>
      <c r="T702" t="s">
        <v>140</v>
      </c>
      <c r="U702" t="s">
        <v>262</v>
      </c>
      <c r="W702" t="s">
        <v>127</v>
      </c>
      <c r="X702" t="s">
        <v>129</v>
      </c>
      <c r="Y702" t="s">
        <v>339</v>
      </c>
      <c r="Z702" t="s">
        <v>339</v>
      </c>
      <c r="AA702">
        <v>101</v>
      </c>
      <c r="AB702" t="s">
        <v>339</v>
      </c>
      <c r="AC702" t="s">
        <v>339</v>
      </c>
      <c r="AE702" t="s">
        <v>340</v>
      </c>
      <c r="AF702" t="s">
        <v>341</v>
      </c>
      <c r="AG702">
        <v>0</v>
      </c>
      <c r="AH702">
        <v>3</v>
      </c>
      <c r="AI702" t="s">
        <v>342</v>
      </c>
      <c r="AJ702" t="s">
        <v>1226</v>
      </c>
      <c r="AK702" t="s">
        <v>140</v>
      </c>
      <c r="AL702" t="s">
        <v>339</v>
      </c>
      <c r="AO702" t="s">
        <v>262</v>
      </c>
      <c r="AP702" t="s">
        <v>262</v>
      </c>
      <c r="AQ702" t="s">
        <v>344</v>
      </c>
      <c r="AR702" t="s">
        <v>82</v>
      </c>
      <c r="AS702" t="s">
        <v>345</v>
      </c>
    </row>
  </sheetData>
  <autoFilter ref="A1:AT702" xr:uid="{6E42B0E4-88AB-4447-BD85-154CCBCCFB5A}"/>
  <conditionalFormatting sqref="Y1:Z1">
    <cfRule type="cellIs" dxfId="2" priority="3" operator="equal">
      <formula>"NO"</formula>
    </cfRule>
  </conditionalFormatting>
  <conditionalFormatting sqref="AC1">
    <cfRule type="cellIs" dxfId="1" priority="2" operator="equal">
      <formula>"NO"</formula>
    </cfRule>
  </conditionalFormatting>
  <conditionalFormatting sqref="AM1">
    <cfRule type="cellIs" dxfId="0" priority="1" operator="equal">
      <formula>"NO"</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5D2912-A4FA-4CED-ABC1-7CF2008124CC}">
  <dimension ref="A1:B4"/>
  <sheetViews>
    <sheetView workbookViewId="0">
      <selection activeCell="B8" sqref="B8"/>
    </sheetView>
  </sheetViews>
  <sheetFormatPr defaultColWidth="11.42578125" defaultRowHeight="14.45"/>
  <cols>
    <col min="1" max="1" width="14" customWidth="1"/>
    <col min="2" max="2" width="15.7109375" customWidth="1"/>
  </cols>
  <sheetData>
    <row r="1" spans="1:2">
      <c r="A1" t="s">
        <v>1806</v>
      </c>
      <c r="B1" s="47" t="s">
        <v>1807</v>
      </c>
    </row>
    <row r="2" spans="1:2">
      <c r="A2">
        <v>2024</v>
      </c>
      <c r="B2" s="47">
        <v>1300000</v>
      </c>
    </row>
    <row r="3" spans="1:2">
      <c r="A3">
        <v>2025</v>
      </c>
      <c r="B3" s="47">
        <v>1423500</v>
      </c>
    </row>
    <row r="4" spans="1:2">
      <c r="A4">
        <v>2026</v>
      </c>
      <c r="B4" s="47">
        <v>1750905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2F870396B685CD4488778DADC786333C" ma:contentTypeVersion="16" ma:contentTypeDescription="Crear nuevo documento." ma:contentTypeScope="" ma:versionID="637dd8ff8e539526efd6e2e212a42ac5">
  <xsd:schema xmlns:xsd="http://www.w3.org/2001/XMLSchema" xmlns:xs="http://www.w3.org/2001/XMLSchema" xmlns:p="http://schemas.microsoft.com/office/2006/metadata/properties" xmlns:ns2="987a52eb-df67-4088-9f21-cf85c10d7065" xmlns:ns3="d1c94c9c-afcc-4196-a1cd-2498c080d754" targetNamespace="http://schemas.microsoft.com/office/2006/metadata/properties" ma:root="true" ma:fieldsID="35ef64b83a65ab9ccbf25608db3d7605" ns2:_="" ns3:_="">
    <xsd:import namespace="987a52eb-df67-4088-9f21-cf85c10d7065"/>
    <xsd:import namespace="d1c94c9c-afcc-4196-a1cd-2498c080d754"/>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Location"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87a52eb-df67-4088-9f21-cf85c10d706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2" nillable="true" ma:displayName="MediaLengthInSeconds" ma:hidden="true" ma:internalName="MediaLengthInSeconds" ma:readOnly="true">
      <xsd:simpleType>
        <xsd:restriction base="dms:Unknown"/>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1c94c9c-afcc-4196-a1cd-2498c080d754"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122e6c5f-c834-4cf4-8a3f-e8ce0290b6de}" ma:internalName="TaxCatchAll" ma:showField="CatchAllData" ma:web="d1c94c9c-afcc-4196-a1cd-2498c080d75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87a52eb-df67-4088-9f21-cf85c10d7065">
      <Terms xmlns="http://schemas.microsoft.com/office/infopath/2007/PartnerControls"/>
    </lcf76f155ced4ddcb4097134ff3c332f>
    <TaxCatchAll xmlns="d1c94c9c-afcc-4196-a1cd-2498c080d754" xsi:nil="true"/>
  </documentManagement>
</p:properties>
</file>

<file path=customXml/itemProps1.xml><?xml version="1.0" encoding="utf-8"?>
<ds:datastoreItem xmlns:ds="http://schemas.openxmlformats.org/officeDocument/2006/customXml" ds:itemID="{FBCE12DC-1801-4710-A084-D8D315FD48AF}"/>
</file>

<file path=customXml/itemProps2.xml><?xml version="1.0" encoding="utf-8"?>
<ds:datastoreItem xmlns:ds="http://schemas.openxmlformats.org/officeDocument/2006/customXml" ds:itemID="{2C4F29B6-1D18-4F00-BC6E-D85E988ABD77}"/>
</file>

<file path=customXml/itemProps3.xml><?xml version="1.0" encoding="utf-8"?>
<ds:datastoreItem xmlns:ds="http://schemas.openxmlformats.org/officeDocument/2006/customXml" ds:itemID="{2C7F25BE-851E-4A7D-B5D3-A6208A6A56B9}"/>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Jhoham Mauricio Garzon Diaz</dc:creator>
  <cp:keywords/>
  <dc:description/>
  <cp:lastModifiedBy/>
  <cp:revision/>
  <dcterms:created xsi:type="dcterms:W3CDTF">2026-07-06T02:13:28Z</dcterms:created>
  <dcterms:modified xsi:type="dcterms:W3CDTF">2026-07-31T22:12:42Z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0x0101002F870396B685CD4488778DADC786333C</vt:lpwstr>
  </property>
  <property fmtid="{D5CDD505-2E9C-101B-9397-08002B2CF9AE}" pid="3" name="MediaServiceImageTags">
    <vt:lpwstr/>
  </property>
</Properties>
</file>